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935" activeTab="2"/>
  </bookViews>
  <sheets>
    <sheet name="Naive Bayes Weka" sheetId="2" r:id="rId1"/>
    <sheet name="Naive Bayes Original" sheetId="1" r:id="rId2"/>
    <sheet name="Hoja1" sheetId="3" r:id="rId3"/>
    <sheet name="Hoja6" sheetId="8" r:id="rId4"/>
    <sheet name="Hoja7" sheetId="9" r:id="rId5"/>
    <sheet name="Hoja5" sheetId="7" r:id="rId6"/>
    <sheet name="Hoja2" sheetId="4" r:id="rId7"/>
    <sheet name="Hoja3" sheetId="5" r:id="rId8"/>
    <sheet name="Hoja4" sheetId="6" r:id="rId9"/>
    <sheet name="Hoja7 (2)" sheetId="10" r:id="rId10"/>
  </sheets>
  <definedNames>
    <definedName name="_xlnm._FilterDatabase" localSheetId="2" hidden="1">Hoja1!$A$1:$I$201</definedName>
  </definedNames>
  <calcPr calcId="144525"/>
</workbook>
</file>

<file path=xl/calcChain.xml><?xml version="1.0" encoding="utf-8"?>
<calcChain xmlns="http://schemas.openxmlformats.org/spreadsheetml/2006/main">
  <c r="I201" i="10" l="1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" i="9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" i="8"/>
  <c r="L204" i="8"/>
  <c r="L203" i="8"/>
  <c r="J204" i="8"/>
  <c r="J20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V40" i="8"/>
  <c r="O40" i="8"/>
  <c r="O39" i="8"/>
  <c r="O38" i="8"/>
  <c r="V37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J58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2" i="7"/>
  <c r="P40" i="3" l="1"/>
  <c r="P37" i="3"/>
  <c r="I8" i="1"/>
  <c r="I5" i="1"/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1" i="4"/>
  <c r="D45" i="4" l="1"/>
  <c r="D53" i="4"/>
  <c r="D61" i="4"/>
  <c r="D109" i="4"/>
  <c r="D117" i="4"/>
  <c r="D125" i="4"/>
  <c r="D173" i="4"/>
  <c r="D181" i="4"/>
  <c r="D189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" i="4"/>
  <c r="T193" i="4"/>
  <c r="M2" i="4"/>
  <c r="C201" i="4" l="1"/>
  <c r="D2" i="4"/>
  <c r="D201" i="4" s="1"/>
  <c r="D203" i="4" s="1"/>
  <c r="U34" i="4"/>
  <c r="U54" i="4"/>
  <c r="U58" i="4"/>
  <c r="U122" i="4"/>
  <c r="U130" i="4"/>
  <c r="U193" i="4"/>
  <c r="N2" i="4"/>
  <c r="T3" i="4"/>
  <c r="U3" i="4" s="1"/>
  <c r="T4" i="4"/>
  <c r="U4" i="4" s="1"/>
  <c r="T5" i="4"/>
  <c r="U5" i="4" s="1"/>
  <c r="T6" i="4"/>
  <c r="U6" i="4" s="1"/>
  <c r="T7" i="4"/>
  <c r="U7" i="4" s="1"/>
  <c r="T8" i="4"/>
  <c r="U8" i="4" s="1"/>
  <c r="T9" i="4"/>
  <c r="U9" i="4" s="1"/>
  <c r="T10" i="4"/>
  <c r="U10" i="4" s="1"/>
  <c r="T11" i="4"/>
  <c r="U11" i="4" s="1"/>
  <c r="T12" i="4"/>
  <c r="U12" i="4" s="1"/>
  <c r="T13" i="4"/>
  <c r="U13" i="4" s="1"/>
  <c r="T14" i="4"/>
  <c r="U14" i="4" s="1"/>
  <c r="T15" i="4"/>
  <c r="U15" i="4" s="1"/>
  <c r="T16" i="4"/>
  <c r="U16" i="4" s="1"/>
  <c r="T17" i="4"/>
  <c r="U17" i="4" s="1"/>
  <c r="T18" i="4"/>
  <c r="U18" i="4" s="1"/>
  <c r="T19" i="4"/>
  <c r="U19" i="4" s="1"/>
  <c r="T20" i="4"/>
  <c r="U20" i="4" s="1"/>
  <c r="T21" i="4"/>
  <c r="U21" i="4" s="1"/>
  <c r="T22" i="4"/>
  <c r="U22" i="4" s="1"/>
  <c r="T23" i="4"/>
  <c r="U23" i="4" s="1"/>
  <c r="T24" i="4"/>
  <c r="U24" i="4" s="1"/>
  <c r="T25" i="4"/>
  <c r="U25" i="4" s="1"/>
  <c r="T26" i="4"/>
  <c r="U26" i="4" s="1"/>
  <c r="T27" i="4"/>
  <c r="U27" i="4" s="1"/>
  <c r="T28" i="4"/>
  <c r="U28" i="4" s="1"/>
  <c r="T29" i="4"/>
  <c r="U29" i="4" s="1"/>
  <c r="T30" i="4"/>
  <c r="U30" i="4" s="1"/>
  <c r="T31" i="4"/>
  <c r="U31" i="4" s="1"/>
  <c r="T32" i="4"/>
  <c r="U32" i="4" s="1"/>
  <c r="T33" i="4"/>
  <c r="U33" i="4" s="1"/>
  <c r="T34" i="4"/>
  <c r="T35" i="4"/>
  <c r="U35" i="4" s="1"/>
  <c r="T36" i="4"/>
  <c r="U36" i="4" s="1"/>
  <c r="T37" i="4"/>
  <c r="U37" i="4" s="1"/>
  <c r="T38" i="4"/>
  <c r="U38" i="4" s="1"/>
  <c r="T39" i="4"/>
  <c r="U39" i="4" s="1"/>
  <c r="T40" i="4"/>
  <c r="U40" i="4" s="1"/>
  <c r="T41" i="4"/>
  <c r="U41" i="4" s="1"/>
  <c r="T42" i="4"/>
  <c r="U42" i="4" s="1"/>
  <c r="T43" i="4"/>
  <c r="U43" i="4" s="1"/>
  <c r="T44" i="4"/>
  <c r="U44" i="4" s="1"/>
  <c r="T45" i="4"/>
  <c r="U45" i="4" s="1"/>
  <c r="T46" i="4"/>
  <c r="U46" i="4" s="1"/>
  <c r="T47" i="4"/>
  <c r="U47" i="4" s="1"/>
  <c r="T48" i="4"/>
  <c r="U48" i="4" s="1"/>
  <c r="T49" i="4"/>
  <c r="U49" i="4" s="1"/>
  <c r="T50" i="4"/>
  <c r="U50" i="4" s="1"/>
  <c r="T51" i="4"/>
  <c r="U51" i="4" s="1"/>
  <c r="T52" i="4"/>
  <c r="U52" i="4" s="1"/>
  <c r="T53" i="4"/>
  <c r="U53" i="4" s="1"/>
  <c r="T54" i="4"/>
  <c r="T55" i="4"/>
  <c r="U55" i="4" s="1"/>
  <c r="T56" i="4"/>
  <c r="U56" i="4" s="1"/>
  <c r="T57" i="4"/>
  <c r="U57" i="4" s="1"/>
  <c r="T58" i="4"/>
  <c r="T59" i="4"/>
  <c r="U59" i="4" s="1"/>
  <c r="T60" i="4"/>
  <c r="U60" i="4" s="1"/>
  <c r="T61" i="4"/>
  <c r="U61" i="4" s="1"/>
  <c r="T62" i="4"/>
  <c r="U62" i="4" s="1"/>
  <c r="T63" i="4"/>
  <c r="U63" i="4" s="1"/>
  <c r="T64" i="4"/>
  <c r="U64" i="4" s="1"/>
  <c r="T65" i="4"/>
  <c r="U65" i="4" s="1"/>
  <c r="T66" i="4"/>
  <c r="U66" i="4" s="1"/>
  <c r="T67" i="4"/>
  <c r="U67" i="4" s="1"/>
  <c r="T68" i="4"/>
  <c r="U68" i="4" s="1"/>
  <c r="T69" i="4"/>
  <c r="U69" i="4" s="1"/>
  <c r="T70" i="4"/>
  <c r="U70" i="4" s="1"/>
  <c r="T71" i="4"/>
  <c r="U71" i="4" s="1"/>
  <c r="T72" i="4"/>
  <c r="U72" i="4" s="1"/>
  <c r="T73" i="4"/>
  <c r="U73" i="4" s="1"/>
  <c r="T74" i="4"/>
  <c r="U74" i="4" s="1"/>
  <c r="T75" i="4"/>
  <c r="U75" i="4" s="1"/>
  <c r="T76" i="4"/>
  <c r="U76" i="4" s="1"/>
  <c r="T77" i="4"/>
  <c r="U77" i="4" s="1"/>
  <c r="T78" i="4"/>
  <c r="U78" i="4" s="1"/>
  <c r="T79" i="4"/>
  <c r="U79" i="4" s="1"/>
  <c r="T80" i="4"/>
  <c r="U80" i="4" s="1"/>
  <c r="T81" i="4"/>
  <c r="U81" i="4" s="1"/>
  <c r="T82" i="4"/>
  <c r="U82" i="4" s="1"/>
  <c r="T83" i="4"/>
  <c r="U83" i="4" s="1"/>
  <c r="T84" i="4"/>
  <c r="U84" i="4" s="1"/>
  <c r="T85" i="4"/>
  <c r="U85" i="4" s="1"/>
  <c r="T86" i="4"/>
  <c r="U86" i="4" s="1"/>
  <c r="T87" i="4"/>
  <c r="U87" i="4" s="1"/>
  <c r="T88" i="4"/>
  <c r="U88" i="4" s="1"/>
  <c r="T89" i="4"/>
  <c r="U89" i="4" s="1"/>
  <c r="T90" i="4"/>
  <c r="U90" i="4" s="1"/>
  <c r="T91" i="4"/>
  <c r="U91" i="4" s="1"/>
  <c r="T92" i="4"/>
  <c r="U92" i="4" s="1"/>
  <c r="T93" i="4"/>
  <c r="U93" i="4" s="1"/>
  <c r="T94" i="4"/>
  <c r="U94" i="4" s="1"/>
  <c r="T95" i="4"/>
  <c r="U95" i="4" s="1"/>
  <c r="T96" i="4"/>
  <c r="U96" i="4" s="1"/>
  <c r="T97" i="4"/>
  <c r="U97" i="4" s="1"/>
  <c r="T98" i="4"/>
  <c r="U98" i="4" s="1"/>
  <c r="T99" i="4"/>
  <c r="U99" i="4" s="1"/>
  <c r="T100" i="4"/>
  <c r="U100" i="4" s="1"/>
  <c r="T101" i="4"/>
  <c r="U101" i="4" s="1"/>
  <c r="T102" i="4"/>
  <c r="U102" i="4" s="1"/>
  <c r="T103" i="4"/>
  <c r="U103" i="4" s="1"/>
  <c r="T104" i="4"/>
  <c r="U104" i="4" s="1"/>
  <c r="T105" i="4"/>
  <c r="U105" i="4" s="1"/>
  <c r="T106" i="4"/>
  <c r="U106" i="4" s="1"/>
  <c r="T107" i="4"/>
  <c r="U107" i="4" s="1"/>
  <c r="T108" i="4"/>
  <c r="U108" i="4" s="1"/>
  <c r="T109" i="4"/>
  <c r="U109" i="4" s="1"/>
  <c r="T110" i="4"/>
  <c r="U110" i="4" s="1"/>
  <c r="T111" i="4"/>
  <c r="U111" i="4" s="1"/>
  <c r="T112" i="4"/>
  <c r="U112" i="4" s="1"/>
  <c r="T113" i="4"/>
  <c r="U113" i="4" s="1"/>
  <c r="T114" i="4"/>
  <c r="U114" i="4" s="1"/>
  <c r="T115" i="4"/>
  <c r="U115" i="4" s="1"/>
  <c r="T116" i="4"/>
  <c r="U116" i="4" s="1"/>
  <c r="T117" i="4"/>
  <c r="U117" i="4" s="1"/>
  <c r="T118" i="4"/>
  <c r="U118" i="4" s="1"/>
  <c r="T119" i="4"/>
  <c r="U119" i="4" s="1"/>
  <c r="T120" i="4"/>
  <c r="U120" i="4" s="1"/>
  <c r="T121" i="4"/>
  <c r="U121" i="4" s="1"/>
  <c r="T122" i="4"/>
  <c r="T123" i="4"/>
  <c r="U123" i="4" s="1"/>
  <c r="T124" i="4"/>
  <c r="U124" i="4" s="1"/>
  <c r="T125" i="4"/>
  <c r="U125" i="4" s="1"/>
  <c r="T126" i="4"/>
  <c r="U126" i="4" s="1"/>
  <c r="T127" i="4"/>
  <c r="U127" i="4" s="1"/>
  <c r="T128" i="4"/>
  <c r="U128" i="4" s="1"/>
  <c r="T129" i="4"/>
  <c r="U129" i="4" s="1"/>
  <c r="T130" i="4"/>
  <c r="T131" i="4"/>
  <c r="T132" i="4"/>
  <c r="U132" i="4" s="1"/>
  <c r="T133" i="4"/>
  <c r="U133" i="4" s="1"/>
  <c r="T134" i="4"/>
  <c r="U134" i="4" s="1"/>
  <c r="T135" i="4"/>
  <c r="U135" i="4" s="1"/>
  <c r="T136" i="4"/>
  <c r="U136" i="4" s="1"/>
  <c r="T137" i="4"/>
  <c r="U137" i="4" s="1"/>
  <c r="T138" i="4"/>
  <c r="U138" i="4" s="1"/>
  <c r="T139" i="4"/>
  <c r="U139" i="4" s="1"/>
  <c r="T140" i="4"/>
  <c r="U140" i="4" s="1"/>
  <c r="T141" i="4"/>
  <c r="U141" i="4" s="1"/>
  <c r="T142" i="4"/>
  <c r="U142" i="4" s="1"/>
  <c r="T143" i="4"/>
  <c r="U143" i="4" s="1"/>
  <c r="T144" i="4"/>
  <c r="U144" i="4" s="1"/>
  <c r="T145" i="4"/>
  <c r="U145" i="4" s="1"/>
  <c r="T146" i="4"/>
  <c r="U146" i="4" s="1"/>
  <c r="T147" i="4"/>
  <c r="U147" i="4" s="1"/>
  <c r="T148" i="4"/>
  <c r="U148" i="4" s="1"/>
  <c r="T149" i="4"/>
  <c r="U149" i="4" s="1"/>
  <c r="T150" i="4"/>
  <c r="U150" i="4" s="1"/>
  <c r="T151" i="4"/>
  <c r="U151" i="4" s="1"/>
  <c r="T152" i="4"/>
  <c r="U152" i="4" s="1"/>
  <c r="T153" i="4"/>
  <c r="U153" i="4" s="1"/>
  <c r="T154" i="4"/>
  <c r="U154" i="4" s="1"/>
  <c r="T155" i="4"/>
  <c r="U155" i="4" s="1"/>
  <c r="T156" i="4"/>
  <c r="U156" i="4" s="1"/>
  <c r="T157" i="4"/>
  <c r="U157" i="4" s="1"/>
  <c r="T158" i="4"/>
  <c r="U158" i="4" s="1"/>
  <c r="T159" i="4"/>
  <c r="U159" i="4" s="1"/>
  <c r="T160" i="4"/>
  <c r="U160" i="4" s="1"/>
  <c r="T161" i="4"/>
  <c r="U161" i="4" s="1"/>
  <c r="T162" i="4"/>
  <c r="U162" i="4" s="1"/>
  <c r="T163" i="4"/>
  <c r="U163" i="4" s="1"/>
  <c r="T164" i="4"/>
  <c r="U164" i="4" s="1"/>
  <c r="T165" i="4"/>
  <c r="U165" i="4" s="1"/>
  <c r="T166" i="4"/>
  <c r="U166" i="4" s="1"/>
  <c r="T167" i="4"/>
  <c r="U167" i="4" s="1"/>
  <c r="T168" i="4"/>
  <c r="U168" i="4" s="1"/>
  <c r="T169" i="4"/>
  <c r="U169" i="4" s="1"/>
  <c r="T170" i="4"/>
  <c r="U170" i="4" s="1"/>
  <c r="T171" i="4"/>
  <c r="U171" i="4" s="1"/>
  <c r="T172" i="4"/>
  <c r="U172" i="4" s="1"/>
  <c r="T173" i="4"/>
  <c r="U173" i="4" s="1"/>
  <c r="T174" i="4"/>
  <c r="U174" i="4" s="1"/>
  <c r="T175" i="4"/>
  <c r="U175" i="4" s="1"/>
  <c r="T176" i="4"/>
  <c r="U176" i="4" s="1"/>
  <c r="T177" i="4"/>
  <c r="U177" i="4" s="1"/>
  <c r="T178" i="4"/>
  <c r="U178" i="4" s="1"/>
  <c r="T179" i="4"/>
  <c r="U179" i="4" s="1"/>
  <c r="T180" i="4"/>
  <c r="U180" i="4" s="1"/>
  <c r="T181" i="4"/>
  <c r="U181" i="4" s="1"/>
  <c r="T182" i="4"/>
  <c r="U182" i="4" s="1"/>
  <c r="T183" i="4"/>
  <c r="U183" i="4" s="1"/>
  <c r="T184" i="4"/>
  <c r="U184" i="4" s="1"/>
  <c r="T185" i="4"/>
  <c r="U185" i="4" s="1"/>
  <c r="T186" i="4"/>
  <c r="U186" i="4" s="1"/>
  <c r="T187" i="4"/>
  <c r="U187" i="4" s="1"/>
  <c r="T188" i="4"/>
  <c r="U188" i="4" s="1"/>
  <c r="T189" i="4"/>
  <c r="U189" i="4" s="1"/>
  <c r="T190" i="4"/>
  <c r="U190" i="4" s="1"/>
  <c r="T191" i="4"/>
  <c r="U191" i="4" s="1"/>
  <c r="T192" i="4"/>
  <c r="U192" i="4" s="1"/>
  <c r="T194" i="4"/>
  <c r="U194" i="4" s="1"/>
  <c r="T195" i="4"/>
  <c r="U195" i="4" s="1"/>
  <c r="T196" i="4"/>
  <c r="U196" i="4" s="1"/>
  <c r="T197" i="4"/>
  <c r="U197" i="4" s="1"/>
  <c r="T198" i="4"/>
  <c r="U198" i="4" s="1"/>
  <c r="T199" i="4"/>
  <c r="U199" i="4" s="1"/>
  <c r="T200" i="4"/>
  <c r="U200" i="4" s="1"/>
  <c r="T2" i="4"/>
  <c r="U2" i="4" s="1"/>
  <c r="N16" i="4"/>
  <c r="N32" i="4"/>
  <c r="N64" i="4"/>
  <c r="N80" i="4"/>
  <c r="N96" i="4"/>
  <c r="N128" i="4"/>
  <c r="N144" i="4"/>
  <c r="N160" i="4"/>
  <c r="N192" i="4"/>
  <c r="M3" i="4"/>
  <c r="N3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M17" i="4"/>
  <c r="N17" i="4" s="1"/>
  <c r="M18" i="4"/>
  <c r="N18" i="4" s="1"/>
  <c r="M19" i="4"/>
  <c r="N19" i="4" s="1"/>
  <c r="M20" i="4"/>
  <c r="N20" i="4" s="1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 s="1"/>
  <c r="M93" i="4"/>
  <c r="N93" i="4" s="1"/>
  <c r="M94" i="4"/>
  <c r="N94" i="4" s="1"/>
  <c r="M95" i="4"/>
  <c r="N95" i="4" s="1"/>
  <c r="M96" i="4"/>
  <c r="M97" i="4"/>
  <c r="N97" i="4" s="1"/>
  <c r="M98" i="4"/>
  <c r="N98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N104" i="4" s="1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N110" i="4" s="1"/>
  <c r="M111" i="4"/>
  <c r="N111" i="4" s="1"/>
  <c r="M112" i="4"/>
  <c r="N112" i="4" s="1"/>
  <c r="M113" i="4"/>
  <c r="N113" i="4" s="1"/>
  <c r="M114" i="4"/>
  <c r="N114" i="4" s="1"/>
  <c r="M115" i="4"/>
  <c r="N115" i="4" s="1"/>
  <c r="M116" i="4"/>
  <c r="N116" i="4" s="1"/>
  <c r="M117" i="4"/>
  <c r="N117" i="4" s="1"/>
  <c r="M118" i="4"/>
  <c r="N118" i="4" s="1"/>
  <c r="M119" i="4"/>
  <c r="N119" i="4" s="1"/>
  <c r="M120" i="4"/>
  <c r="N120" i="4" s="1"/>
  <c r="M121" i="4"/>
  <c r="N121" i="4" s="1"/>
  <c r="M122" i="4"/>
  <c r="N122" i="4" s="1"/>
  <c r="M123" i="4"/>
  <c r="N123" i="4" s="1"/>
  <c r="M124" i="4"/>
  <c r="N124" i="4" s="1"/>
  <c r="M125" i="4"/>
  <c r="N125" i="4" s="1"/>
  <c r="M126" i="4"/>
  <c r="N126" i="4" s="1"/>
  <c r="M127" i="4"/>
  <c r="N127" i="4" s="1"/>
  <c r="M128" i="4"/>
  <c r="M129" i="4"/>
  <c r="N129" i="4" s="1"/>
  <c r="M130" i="4"/>
  <c r="N130" i="4" s="1"/>
  <c r="M131" i="4"/>
  <c r="N131" i="4" s="1"/>
  <c r="M132" i="4"/>
  <c r="N132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N138" i="4" s="1"/>
  <c r="M139" i="4"/>
  <c r="N139" i="4" s="1"/>
  <c r="M140" i="4"/>
  <c r="N140" i="4" s="1"/>
  <c r="M141" i="4"/>
  <c r="N141" i="4" s="1"/>
  <c r="M142" i="4"/>
  <c r="N142" i="4" s="1"/>
  <c r="M143" i="4"/>
  <c r="N143" i="4" s="1"/>
  <c r="M144" i="4"/>
  <c r="M145" i="4"/>
  <c r="N145" i="4" s="1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N158" i="4" s="1"/>
  <c r="M159" i="4"/>
  <c r="N159" i="4" s="1"/>
  <c r="M160" i="4"/>
  <c r="M161" i="4"/>
  <c r="N161" i="4" s="1"/>
  <c r="M162" i="4"/>
  <c r="N162" i="4" s="1"/>
  <c r="M163" i="4"/>
  <c r="N163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70" i="4"/>
  <c r="N170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8" i="4"/>
  <c r="N178" i="4" s="1"/>
  <c r="M179" i="4"/>
  <c r="N179" i="4" s="1"/>
  <c r="M180" i="4"/>
  <c r="N180" i="4" s="1"/>
  <c r="M181" i="4"/>
  <c r="N181" i="4" s="1"/>
  <c r="M182" i="4"/>
  <c r="N182" i="4" s="1"/>
  <c r="M183" i="4"/>
  <c r="N183" i="4" s="1"/>
  <c r="M184" i="4"/>
  <c r="N184" i="4" s="1"/>
  <c r="M185" i="4"/>
  <c r="N185" i="4" s="1"/>
  <c r="M186" i="4"/>
  <c r="N186" i="4" s="1"/>
  <c r="M187" i="4"/>
  <c r="N187" i="4" s="1"/>
  <c r="M188" i="4"/>
  <c r="N188" i="4" s="1"/>
  <c r="M189" i="4"/>
  <c r="N189" i="4" s="1"/>
  <c r="M190" i="4"/>
  <c r="N190" i="4" s="1"/>
  <c r="M191" i="4"/>
  <c r="N191" i="4" s="1"/>
  <c r="M192" i="4"/>
  <c r="M193" i="4"/>
  <c r="N193" i="4" s="1"/>
  <c r="M194" i="4"/>
  <c r="N194" i="4" s="1"/>
  <c r="M195" i="4"/>
  <c r="N195" i="4" s="1"/>
  <c r="M196" i="4"/>
  <c r="N196" i="4" s="1"/>
  <c r="M197" i="4"/>
  <c r="N197" i="4" s="1"/>
  <c r="M198" i="4"/>
  <c r="N198" i="4" s="1"/>
  <c r="M199" i="4"/>
  <c r="N199" i="4" s="1"/>
  <c r="M200" i="4"/>
  <c r="N200" i="4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M201" i="4" l="1"/>
  <c r="E2" i="4"/>
  <c r="E50" i="4"/>
  <c r="E58" i="4"/>
  <c r="E66" i="4"/>
  <c r="E98" i="4"/>
  <c r="E146" i="4"/>
  <c r="E194" i="4"/>
  <c r="E35" i="4"/>
  <c r="E99" i="4"/>
  <c r="E139" i="4"/>
  <c r="E187" i="4"/>
  <c r="E3" i="4"/>
  <c r="E11" i="4"/>
  <c r="E59" i="4"/>
  <c r="E67" i="4"/>
  <c r="E83" i="4"/>
  <c r="E107" i="4"/>
  <c r="E155" i="4"/>
  <c r="E4" i="4"/>
  <c r="E12" i="4"/>
  <c r="E20" i="4"/>
  <c r="E28" i="4"/>
  <c r="E36" i="4"/>
  <c r="E44" i="4"/>
  <c r="E52" i="4"/>
  <c r="E60" i="4"/>
  <c r="E68" i="4"/>
  <c r="E76" i="4"/>
  <c r="E84" i="4"/>
  <c r="E92" i="4"/>
  <c r="E100" i="4"/>
  <c r="E108" i="4"/>
  <c r="E116" i="4"/>
  <c r="E124" i="4"/>
  <c r="E132" i="4"/>
  <c r="E140" i="4"/>
  <c r="E148" i="4"/>
  <c r="E156" i="4"/>
  <c r="E164" i="4"/>
  <c r="E172" i="4"/>
  <c r="E180" i="4"/>
  <c r="E188" i="4"/>
  <c r="E196" i="4"/>
  <c r="E5" i="4"/>
  <c r="E13" i="4"/>
  <c r="E21" i="4"/>
  <c r="E37" i="4"/>
  <c r="E45" i="4"/>
  <c r="E53" i="4"/>
  <c r="E61" i="4"/>
  <c r="E69" i="4"/>
  <c r="E77" i="4"/>
  <c r="E93" i="4"/>
  <c r="E101" i="4"/>
  <c r="E109" i="4"/>
  <c r="E125" i="4"/>
  <c r="E141" i="4"/>
  <c r="E149" i="4"/>
  <c r="E165" i="4"/>
  <c r="E181" i="4"/>
  <c r="E189" i="4"/>
  <c r="E26" i="4"/>
  <c r="E74" i="4"/>
  <c r="E106" i="4"/>
  <c r="E154" i="4"/>
  <c r="E27" i="4"/>
  <c r="E115" i="4"/>
  <c r="E179" i="4"/>
  <c r="E29" i="4"/>
  <c r="E85" i="4"/>
  <c r="E117" i="4"/>
  <c r="E133" i="4"/>
  <c r="E157" i="4"/>
  <c r="E173" i="4"/>
  <c r="E197" i="4"/>
  <c r="E42" i="4"/>
  <c r="E130" i="4"/>
  <c r="E178" i="4"/>
  <c r="E75" i="4"/>
  <c r="E6" i="4"/>
  <c r="E14" i="4"/>
  <c r="E22" i="4"/>
  <c r="E30" i="4"/>
  <c r="E38" i="4"/>
  <c r="E46" i="4"/>
  <c r="E54" i="4"/>
  <c r="E62" i="4"/>
  <c r="E70" i="4"/>
  <c r="E78" i="4"/>
  <c r="E86" i="4"/>
  <c r="E94" i="4"/>
  <c r="E102" i="4"/>
  <c r="E110" i="4"/>
  <c r="E118" i="4"/>
  <c r="E126" i="4"/>
  <c r="E134" i="4"/>
  <c r="E142" i="4"/>
  <c r="E150" i="4"/>
  <c r="E158" i="4"/>
  <c r="E166" i="4"/>
  <c r="E174" i="4"/>
  <c r="E182" i="4"/>
  <c r="E190" i="4"/>
  <c r="E198" i="4"/>
  <c r="E7" i="4"/>
  <c r="E15" i="4"/>
  <c r="E23" i="4"/>
  <c r="E31" i="4"/>
  <c r="E39" i="4"/>
  <c r="E47" i="4"/>
  <c r="E55" i="4"/>
  <c r="E63" i="4"/>
  <c r="E71" i="4"/>
  <c r="E79" i="4"/>
  <c r="E87" i="4"/>
  <c r="E95" i="4"/>
  <c r="E103" i="4"/>
  <c r="E111" i="4"/>
  <c r="E119" i="4"/>
  <c r="E135" i="4"/>
  <c r="E143" i="4"/>
  <c r="E151" i="4"/>
  <c r="E159" i="4"/>
  <c r="E167" i="4"/>
  <c r="E175" i="4"/>
  <c r="E183" i="4"/>
  <c r="E191" i="4"/>
  <c r="E199" i="4"/>
  <c r="E18" i="4"/>
  <c r="E82" i="4"/>
  <c r="E114" i="4"/>
  <c r="E162" i="4"/>
  <c r="E19" i="4"/>
  <c r="E123" i="4"/>
  <c r="E163" i="4"/>
  <c r="E127" i="4"/>
  <c r="E10" i="4"/>
  <c r="E90" i="4"/>
  <c r="E138" i="4"/>
  <c r="E186" i="4"/>
  <c r="E51" i="4"/>
  <c r="E91" i="4"/>
  <c r="E131" i="4"/>
  <c r="E171" i="4"/>
  <c r="E8" i="4"/>
  <c r="E16" i="4"/>
  <c r="E24" i="4"/>
  <c r="E32" i="4"/>
  <c r="E40" i="4"/>
  <c r="E48" i="4"/>
  <c r="E56" i="4"/>
  <c r="E64" i="4"/>
  <c r="E72" i="4"/>
  <c r="E80" i="4"/>
  <c r="E88" i="4"/>
  <c r="E96" i="4"/>
  <c r="E104" i="4"/>
  <c r="E112" i="4"/>
  <c r="E120" i="4"/>
  <c r="E128" i="4"/>
  <c r="E136" i="4"/>
  <c r="E144" i="4"/>
  <c r="E152" i="4"/>
  <c r="E160" i="4"/>
  <c r="E168" i="4"/>
  <c r="E176" i="4"/>
  <c r="E184" i="4"/>
  <c r="E192" i="4"/>
  <c r="E200" i="4"/>
  <c r="E9" i="4"/>
  <c r="E25" i="4"/>
  <c r="E33" i="4"/>
  <c r="E41" i="4"/>
  <c r="E49" i="4"/>
  <c r="E57" i="4"/>
  <c r="E65" i="4"/>
  <c r="E73" i="4"/>
  <c r="E81" i="4"/>
  <c r="E97" i="4"/>
  <c r="E105" i="4"/>
  <c r="E121" i="4"/>
  <c r="E129" i="4"/>
  <c r="E145" i="4"/>
  <c r="E161" i="4"/>
  <c r="E177" i="4"/>
  <c r="E185" i="4"/>
  <c r="E1" i="4"/>
  <c r="E17" i="4"/>
  <c r="E89" i="4"/>
  <c r="E113" i="4"/>
  <c r="E137" i="4"/>
  <c r="E153" i="4"/>
  <c r="E169" i="4"/>
  <c r="E193" i="4"/>
  <c r="E34" i="4"/>
  <c r="E122" i="4"/>
  <c r="E170" i="4"/>
  <c r="E43" i="4"/>
  <c r="E147" i="4"/>
  <c r="E195" i="4"/>
  <c r="T201" i="4"/>
  <c r="U131" i="4"/>
  <c r="U201" i="4" s="1"/>
  <c r="N201" i="4"/>
  <c r="J5" i="1"/>
  <c r="I16" i="1"/>
  <c r="J15" i="1"/>
  <c r="I15" i="1"/>
  <c r="J14" i="1"/>
  <c r="I14" i="1"/>
  <c r="J10" i="1"/>
  <c r="J11" i="1" s="1"/>
  <c r="I10" i="1"/>
  <c r="I11" i="1" s="1"/>
  <c r="J9" i="1"/>
  <c r="I9" i="1"/>
  <c r="J8" i="1"/>
  <c r="N14" i="1"/>
  <c r="M14" i="1"/>
  <c r="N15" i="1"/>
  <c r="M15" i="1"/>
  <c r="K19" i="1" s="1"/>
  <c r="N8" i="1"/>
  <c r="M8" i="1"/>
  <c r="N9" i="1"/>
  <c r="M9" i="1"/>
  <c r="J16" i="1" l="1"/>
  <c r="N203" i="4"/>
  <c r="O8" i="4" s="1"/>
  <c r="U203" i="4"/>
  <c r="V3" i="4" s="1"/>
  <c r="V105" i="4"/>
  <c r="V169" i="4"/>
  <c r="O86" i="4"/>
  <c r="O184" i="4"/>
  <c r="O83" i="4"/>
  <c r="O42" i="4"/>
  <c r="O162" i="4"/>
  <c r="O73" i="4"/>
  <c r="O189" i="4"/>
  <c r="O157" i="4"/>
  <c r="O168" i="4"/>
  <c r="O9" i="4"/>
  <c r="O46" i="4"/>
  <c r="O34" i="4"/>
  <c r="O169" i="4"/>
  <c r="O151" i="4"/>
  <c r="O56" i="4"/>
  <c r="O164" i="4"/>
  <c r="O78" i="4"/>
  <c r="O2" i="4"/>
  <c r="O77" i="4"/>
  <c r="O36" i="4"/>
  <c r="O138" i="4"/>
  <c r="O161" i="4"/>
  <c r="O80" i="4"/>
  <c r="O122" i="4"/>
  <c r="O145" i="4"/>
  <c r="O195" i="4" l="1"/>
  <c r="O101" i="4"/>
  <c r="O20" i="4"/>
  <c r="O88" i="4"/>
  <c r="O39" i="4"/>
  <c r="V10" i="4"/>
  <c r="V138" i="4"/>
  <c r="O200" i="4"/>
  <c r="O199" i="4"/>
  <c r="O126" i="4"/>
  <c r="O99" i="4"/>
  <c r="O19" i="4"/>
  <c r="O108" i="4"/>
  <c r="O72" i="4"/>
  <c r="V122" i="4"/>
  <c r="V183" i="4"/>
  <c r="O7" i="4"/>
  <c r="V127" i="4"/>
  <c r="O182" i="4"/>
  <c r="O25" i="4"/>
  <c r="O43" i="4"/>
  <c r="O59" i="4"/>
  <c r="O113" i="4"/>
  <c r="O61" i="4"/>
  <c r="V125" i="4"/>
  <c r="V113" i="4"/>
  <c r="V119" i="4"/>
  <c r="V6" i="4"/>
  <c r="V30" i="4"/>
  <c r="V172" i="4"/>
  <c r="V24" i="4"/>
  <c r="V59" i="4"/>
  <c r="V144" i="4"/>
  <c r="V70" i="4"/>
  <c r="V198" i="4"/>
  <c r="V130" i="4"/>
  <c r="V80" i="4"/>
  <c r="V181" i="4"/>
  <c r="O190" i="4"/>
  <c r="O23" i="4"/>
  <c r="O103" i="4"/>
  <c r="O89" i="4"/>
  <c r="O163" i="4"/>
  <c r="O171" i="4"/>
  <c r="O131" i="4"/>
  <c r="O179" i="4"/>
  <c r="O117" i="4"/>
  <c r="O29" i="4"/>
  <c r="O50" i="4"/>
  <c r="O3" i="4"/>
  <c r="O109" i="4"/>
  <c r="O90" i="4"/>
  <c r="O1" i="4"/>
  <c r="O192" i="4"/>
  <c r="O91" i="4"/>
  <c r="O64" i="4"/>
  <c r="O136" i="4"/>
  <c r="O153" i="4"/>
  <c r="O130" i="4"/>
  <c r="O28" i="4"/>
  <c r="O5" i="4"/>
  <c r="O100" i="4"/>
  <c r="O94" i="4"/>
  <c r="O44" i="4"/>
  <c r="O133" i="4"/>
  <c r="O76" i="4"/>
  <c r="O18" i="4"/>
  <c r="O55" i="4"/>
  <c r="O24" i="4"/>
  <c r="O197" i="4"/>
  <c r="O124" i="4"/>
  <c r="O178" i="4"/>
  <c r="O129" i="4"/>
  <c r="O123" i="4"/>
  <c r="O125" i="4"/>
  <c r="O139" i="4"/>
  <c r="O48" i="4"/>
  <c r="O17" i="4"/>
  <c r="O60" i="4"/>
  <c r="O27" i="4"/>
  <c r="O110" i="4"/>
  <c r="O66" i="4"/>
  <c r="O97" i="4"/>
  <c r="O53" i="4"/>
  <c r="O185" i="4"/>
  <c r="O111" i="4"/>
  <c r="O142" i="4"/>
  <c r="O4" i="4"/>
  <c r="O32" i="4"/>
  <c r="O51" i="4"/>
  <c r="O81" i="4"/>
  <c r="O58" i="4"/>
  <c r="O155" i="4"/>
  <c r="O33" i="4"/>
  <c r="O107" i="4"/>
  <c r="O156" i="4"/>
  <c r="O13" i="4"/>
  <c r="O92" i="4"/>
  <c r="O54" i="4"/>
  <c r="O14" i="4"/>
  <c r="O183" i="4"/>
  <c r="O132" i="4"/>
  <c r="O87" i="4"/>
  <c r="O21" i="4"/>
  <c r="O114" i="4"/>
  <c r="O75" i="4"/>
  <c r="O159" i="4"/>
  <c r="O62" i="4"/>
  <c r="O198" i="4"/>
  <c r="O45" i="4"/>
  <c r="O52" i="4"/>
  <c r="O68" i="4"/>
  <c r="O134" i="4"/>
  <c r="O98" i="4"/>
  <c r="O147" i="4"/>
  <c r="O118" i="4"/>
  <c r="O180" i="4"/>
  <c r="O31" i="4"/>
  <c r="O194" i="4"/>
  <c r="O93" i="4"/>
  <c r="O38" i="4"/>
  <c r="O181" i="4"/>
  <c r="O74" i="4"/>
  <c r="O154" i="4"/>
  <c r="O152" i="4"/>
  <c r="O173" i="4"/>
  <c r="O170" i="4"/>
  <c r="O115" i="4"/>
  <c r="O119" i="4"/>
  <c r="O6" i="4"/>
  <c r="O174" i="4"/>
  <c r="O15" i="4"/>
  <c r="O150" i="4"/>
  <c r="O85" i="4"/>
  <c r="O105" i="4"/>
  <c r="O165" i="4"/>
  <c r="O176" i="4"/>
  <c r="O141" i="4"/>
  <c r="O65" i="4"/>
  <c r="O67" i="4"/>
  <c r="O135" i="4"/>
  <c r="O30" i="4"/>
  <c r="O166" i="4"/>
  <c r="O37" i="4"/>
  <c r="O12" i="4"/>
  <c r="O82" i="4"/>
  <c r="O40" i="4"/>
  <c r="O196" i="4"/>
  <c r="O11" i="4"/>
  <c r="O177" i="4"/>
  <c r="O188" i="4"/>
  <c r="O146" i="4"/>
  <c r="O84" i="4"/>
  <c r="O172" i="4"/>
  <c r="O71" i="4"/>
  <c r="O104" i="4"/>
  <c r="O79" i="4"/>
  <c r="O106" i="4"/>
  <c r="O191" i="4"/>
  <c r="O116" i="4"/>
  <c r="O121" i="4"/>
  <c r="O96" i="4"/>
  <c r="O102" i="4"/>
  <c r="O158" i="4"/>
  <c r="O128" i="4"/>
  <c r="O69" i="4"/>
  <c r="O148" i="4"/>
  <c r="O63" i="4"/>
  <c r="O112" i="4"/>
  <c r="O22" i="4"/>
  <c r="O47" i="4"/>
  <c r="O149" i="4"/>
  <c r="O10" i="4"/>
  <c r="O41" i="4"/>
  <c r="O16" i="4"/>
  <c r="O35" i="4"/>
  <c r="O127" i="4"/>
  <c r="O95" i="4"/>
  <c r="O49" i="4"/>
  <c r="O143" i="4"/>
  <c r="O57" i="4"/>
  <c r="O167" i="4"/>
  <c r="O193" i="4"/>
  <c r="O187" i="4"/>
  <c r="O26" i="4"/>
  <c r="O175" i="4"/>
  <c r="O160" i="4"/>
  <c r="O70" i="4"/>
  <c r="O140" i="4"/>
  <c r="O186" i="4"/>
  <c r="O137" i="4"/>
  <c r="O120" i="4"/>
  <c r="O144" i="4"/>
  <c r="V114" i="4"/>
  <c r="V152" i="4"/>
  <c r="V55" i="4"/>
  <c r="V53" i="4"/>
  <c r="V134" i="4"/>
  <c r="V44" i="4"/>
  <c r="V41" i="4"/>
  <c r="V16" i="4"/>
  <c r="V78" i="4"/>
  <c r="V36" i="4"/>
  <c r="V49" i="4"/>
  <c r="V88" i="4"/>
  <c r="V63" i="4"/>
  <c r="V189" i="4"/>
  <c r="V108" i="4"/>
  <c r="V117" i="4"/>
  <c r="V179" i="4"/>
  <c r="V177" i="4"/>
  <c r="V34" i="4"/>
  <c r="V191" i="4"/>
  <c r="V142" i="4"/>
  <c r="V61" i="4"/>
  <c r="V91" i="4"/>
  <c r="V2" i="4"/>
  <c r="V145" i="4"/>
  <c r="V17" i="4"/>
  <c r="V184" i="4"/>
  <c r="V56" i="4"/>
  <c r="V159" i="4"/>
  <c r="V31" i="4"/>
  <c r="V110" i="4"/>
  <c r="V157" i="4"/>
  <c r="V29" i="4"/>
  <c r="V76" i="4"/>
  <c r="V123" i="4"/>
  <c r="V100" i="4"/>
  <c r="V155" i="4"/>
  <c r="V194" i="4"/>
  <c r="V137" i="4"/>
  <c r="V9" i="4"/>
  <c r="V176" i="4"/>
  <c r="V48" i="4"/>
  <c r="V151" i="4"/>
  <c r="V23" i="4"/>
  <c r="V102" i="4"/>
  <c r="V149" i="4"/>
  <c r="V21" i="4"/>
  <c r="V68" i="4"/>
  <c r="V115" i="4"/>
  <c r="V18" i="4"/>
  <c r="V81" i="4"/>
  <c r="V66" i="4"/>
  <c r="V120" i="4"/>
  <c r="V146" i="4"/>
  <c r="V95" i="4"/>
  <c r="V174" i="4"/>
  <c r="V46" i="4"/>
  <c r="V93" i="4"/>
  <c r="V164" i="4"/>
  <c r="V12" i="4"/>
  <c r="V51" i="4"/>
  <c r="V1" i="4"/>
  <c r="V73" i="4"/>
  <c r="V58" i="4"/>
  <c r="V112" i="4"/>
  <c r="V106" i="4"/>
  <c r="V87" i="4"/>
  <c r="V166" i="4"/>
  <c r="V38" i="4"/>
  <c r="V85" i="4"/>
  <c r="V140" i="4"/>
  <c r="V187" i="4"/>
  <c r="V27" i="4"/>
  <c r="V170" i="4"/>
  <c r="V193" i="4"/>
  <c r="V129" i="4"/>
  <c r="V65" i="4"/>
  <c r="V186" i="4"/>
  <c r="V50" i="4"/>
  <c r="V168" i="4"/>
  <c r="V104" i="4"/>
  <c r="V40" i="4"/>
  <c r="V26" i="4"/>
  <c r="V143" i="4"/>
  <c r="V79" i="4"/>
  <c r="V15" i="4"/>
  <c r="V158" i="4"/>
  <c r="V94" i="4"/>
  <c r="V14" i="4"/>
  <c r="V141" i="4"/>
  <c r="V77" i="4"/>
  <c r="V13" i="4"/>
  <c r="V156" i="4"/>
  <c r="V92" i="4"/>
  <c r="V28" i="4"/>
  <c r="V171" i="4"/>
  <c r="V107" i="4"/>
  <c r="V43" i="4"/>
  <c r="V154" i="4"/>
  <c r="V185" i="4"/>
  <c r="V121" i="4"/>
  <c r="V57" i="4"/>
  <c r="V162" i="4"/>
  <c r="V42" i="4"/>
  <c r="V160" i="4"/>
  <c r="V96" i="4"/>
  <c r="V32" i="4"/>
  <c r="V199" i="4"/>
  <c r="V135" i="4"/>
  <c r="V71" i="4"/>
  <c r="V7" i="4"/>
  <c r="V150" i="4"/>
  <c r="V86" i="4"/>
  <c r="V197" i="4"/>
  <c r="V133" i="4"/>
  <c r="V69" i="4"/>
  <c r="V5" i="4"/>
  <c r="V148" i="4"/>
  <c r="V84" i="4"/>
  <c r="V20" i="4"/>
  <c r="V163" i="4"/>
  <c r="V99" i="4"/>
  <c r="V35" i="4"/>
  <c r="V33" i="4"/>
  <c r="V72" i="4"/>
  <c r="V111" i="4"/>
  <c r="V47" i="4"/>
  <c r="V190" i="4"/>
  <c r="V126" i="4"/>
  <c r="V173" i="4"/>
  <c r="V109" i="4"/>
  <c r="V45" i="4"/>
  <c r="V188" i="4"/>
  <c r="V124" i="4"/>
  <c r="V60" i="4"/>
  <c r="V22" i="4"/>
  <c r="V139" i="4"/>
  <c r="V75" i="4"/>
  <c r="V11" i="4"/>
  <c r="V196" i="4"/>
  <c r="V132" i="4"/>
  <c r="V4" i="4"/>
  <c r="V147" i="4"/>
  <c r="V83" i="4"/>
  <c r="V19" i="4"/>
  <c r="V90" i="4"/>
  <c r="V161" i="4"/>
  <c r="V97" i="4"/>
  <c r="V98" i="4"/>
  <c r="V200" i="4"/>
  <c r="V136" i="4"/>
  <c r="V8" i="4"/>
  <c r="V175" i="4"/>
  <c r="V62" i="4"/>
  <c r="V74" i="4"/>
  <c r="V153" i="4"/>
  <c r="V89" i="4"/>
  <c r="V25" i="4"/>
  <c r="V82" i="4"/>
  <c r="V192" i="4"/>
  <c r="V128" i="4"/>
  <c r="V64" i="4"/>
  <c r="V178" i="4"/>
  <c r="V167" i="4"/>
  <c r="V103" i="4"/>
  <c r="V39" i="4"/>
  <c r="V182" i="4"/>
  <c r="V118" i="4"/>
  <c r="V54" i="4"/>
  <c r="V165" i="4"/>
  <c r="V101" i="4"/>
  <c r="V37" i="4"/>
  <c r="V180" i="4"/>
  <c r="V116" i="4"/>
  <c r="V52" i="4"/>
  <c r="V195" i="4"/>
  <c r="V131" i="4"/>
  <c r="V67" i="4"/>
  <c r="Z22" i="2"/>
  <c r="W22" i="2"/>
  <c r="Z19" i="2"/>
  <c r="W19" i="2"/>
  <c r="M16" i="2"/>
  <c r="N16" i="2" s="1"/>
  <c r="I16" i="2"/>
  <c r="J16" i="2" s="1"/>
  <c r="M15" i="2"/>
  <c r="N15" i="2" s="1"/>
  <c r="I15" i="2"/>
  <c r="J15" i="2" s="1"/>
  <c r="X15" i="2"/>
  <c r="Z23" i="2" s="1"/>
  <c r="W15" i="2"/>
  <c r="Z20" i="2" s="1"/>
  <c r="M14" i="2"/>
  <c r="N14" i="2" s="1"/>
  <c r="I14" i="2"/>
  <c r="J14" i="2" s="1"/>
  <c r="X14" i="2"/>
  <c r="X16" i="2" s="1"/>
  <c r="W14" i="2"/>
  <c r="M13" i="2"/>
  <c r="N13" i="2" s="1"/>
  <c r="I13" i="2"/>
  <c r="J13" i="2" s="1"/>
  <c r="Z13" i="2"/>
  <c r="M12" i="2"/>
  <c r="N12" i="2" s="1"/>
  <c r="I12" i="2"/>
  <c r="J12" i="2" s="1"/>
  <c r="M11" i="2"/>
  <c r="N11" i="2" s="1"/>
  <c r="I11" i="2"/>
  <c r="J11" i="2" s="1"/>
  <c r="M10" i="2"/>
  <c r="N10" i="2" s="1"/>
  <c r="I10" i="2"/>
  <c r="J10" i="2" s="1"/>
  <c r="X10" i="2"/>
  <c r="W10" i="2"/>
  <c r="M9" i="2"/>
  <c r="N9" i="2" s="1"/>
  <c r="I9" i="2"/>
  <c r="J9" i="2" s="1"/>
  <c r="X9" i="2"/>
  <c r="W23" i="2" s="1"/>
  <c r="W9" i="2"/>
  <c r="W20" i="2" s="1"/>
  <c r="M8" i="2"/>
  <c r="N8" i="2" s="1"/>
  <c r="I8" i="2"/>
  <c r="J8" i="2" s="1"/>
  <c r="X8" i="2"/>
  <c r="W8" i="2"/>
  <c r="W11" i="2" s="1"/>
  <c r="M7" i="2"/>
  <c r="N7" i="2" s="1"/>
  <c r="I7" i="2"/>
  <c r="J7" i="2" s="1"/>
  <c r="Z7" i="2"/>
  <c r="V7" i="2"/>
  <c r="M6" i="2"/>
  <c r="N6" i="2" s="1"/>
  <c r="I6" i="2"/>
  <c r="J6" i="2" s="1"/>
  <c r="M5" i="2"/>
  <c r="N5" i="2" s="1"/>
  <c r="I5" i="2"/>
  <c r="J5" i="2" s="1"/>
  <c r="V5" i="2"/>
  <c r="M4" i="2"/>
  <c r="N4" i="2" s="1"/>
  <c r="I4" i="2"/>
  <c r="J4" i="2" s="1"/>
  <c r="L2" i="2"/>
  <c r="H2" i="2"/>
  <c r="W2" i="2"/>
  <c r="X5" i="2" s="1"/>
  <c r="V23" i="2" s="1"/>
  <c r="L22" i="1"/>
  <c r="L19" i="1"/>
  <c r="I22" i="1"/>
  <c r="I19" i="1"/>
  <c r="H5" i="1"/>
  <c r="H7" i="1"/>
  <c r="L7" i="1"/>
  <c r="L13" i="1"/>
  <c r="K23" i="1"/>
  <c r="I23" i="1"/>
  <c r="I20" i="1"/>
  <c r="L20" i="1"/>
  <c r="I2" i="1"/>
  <c r="H23" i="1" s="1"/>
  <c r="X11" i="2" l="1"/>
  <c r="J22" i="1"/>
  <c r="J23" i="1"/>
  <c r="N23" i="1" s="1"/>
  <c r="T7" i="1"/>
  <c r="T5" i="1"/>
  <c r="T6" i="1"/>
  <c r="K22" i="1"/>
  <c r="T4" i="1"/>
  <c r="T3" i="1"/>
  <c r="J20" i="1"/>
  <c r="J19" i="1"/>
  <c r="S16" i="1"/>
  <c r="S15" i="1"/>
  <c r="S13" i="1"/>
  <c r="S11" i="1"/>
  <c r="S9" i="1"/>
  <c r="S14" i="1"/>
  <c r="S12" i="1"/>
  <c r="S10" i="1"/>
  <c r="S8" i="1"/>
  <c r="K20" i="1"/>
  <c r="L23" i="1"/>
  <c r="W16" i="2"/>
  <c r="N17" i="2"/>
  <c r="J17" i="2"/>
  <c r="W5" i="2"/>
  <c r="I17" i="2"/>
  <c r="I18" i="2" s="1"/>
  <c r="Q3" i="2" s="1"/>
  <c r="M17" i="2"/>
  <c r="M18" i="2" s="1"/>
  <c r="M19" i="2" l="1"/>
  <c r="R3" i="2"/>
  <c r="T8" i="1"/>
  <c r="T9" i="1" s="1"/>
  <c r="S17" i="1"/>
  <c r="S18" i="1" s="1"/>
  <c r="R15" i="2"/>
  <c r="R13" i="2"/>
  <c r="R11" i="2"/>
  <c r="R9" i="2"/>
  <c r="R7" i="2"/>
  <c r="R5" i="2"/>
  <c r="R16" i="2"/>
  <c r="R14" i="2"/>
  <c r="R12" i="2"/>
  <c r="R10" i="2"/>
  <c r="R8" i="2"/>
  <c r="R6" i="2"/>
  <c r="R4" i="2"/>
  <c r="I19" i="2"/>
  <c r="Q5" i="2"/>
  <c r="Q7" i="2"/>
  <c r="Q9" i="2"/>
  <c r="Q11" i="2"/>
  <c r="Q13" i="2"/>
  <c r="Q15" i="2"/>
  <c r="Q4" i="2"/>
  <c r="Q6" i="2"/>
  <c r="Q8" i="2"/>
  <c r="Q10" i="2"/>
  <c r="Q12" i="2"/>
  <c r="Q14" i="2"/>
  <c r="Q16" i="2"/>
  <c r="V20" i="2"/>
  <c r="Y5" i="2"/>
  <c r="K5" i="1"/>
  <c r="H20" i="1"/>
  <c r="N20" i="1" s="1"/>
  <c r="N24" i="1" l="1"/>
  <c r="P23" i="1" s="1"/>
  <c r="AA9" i="2"/>
  <c r="AB15" i="2"/>
  <c r="AB14" i="2"/>
  <c r="AB9" i="2"/>
  <c r="AA15" i="2"/>
  <c r="AA14" i="2"/>
  <c r="AB8" i="2"/>
  <c r="AA8" i="2"/>
  <c r="P20" i="1" l="1"/>
  <c r="X19" i="2"/>
  <c r="X20" i="2"/>
  <c r="X22" i="2"/>
  <c r="X23" i="2"/>
  <c r="Y19" i="2"/>
  <c r="Y22" i="2"/>
  <c r="Y23" i="2"/>
  <c r="Y20" i="2"/>
  <c r="AB23" i="2" l="1"/>
  <c r="AB20" i="2"/>
  <c r="AB25" i="2" l="1"/>
  <c r="AC23" i="2" s="1"/>
  <c r="AC20" i="2" l="1"/>
  <c r="AC19" i="2" s="1"/>
</calcChain>
</file>

<file path=xl/sharedStrings.xml><?xml version="1.0" encoding="utf-8"?>
<sst xmlns="http://schemas.openxmlformats.org/spreadsheetml/2006/main" count="6657" uniqueCount="1821">
  <si>
    <t>sunny</t>
  </si>
  <si>
    <t>FALSE</t>
  </si>
  <si>
    <t>no</t>
  </si>
  <si>
    <t>TRUE</t>
  </si>
  <si>
    <t>overcast</t>
  </si>
  <si>
    <t>yes</t>
  </si>
  <si>
    <t>rainy</t>
  </si>
  <si>
    <t>outlook</t>
  </si>
  <si>
    <t>temperature</t>
  </si>
  <si>
    <t>humidity</t>
  </si>
  <si>
    <t>windy</t>
  </si>
  <si>
    <t>play?</t>
  </si>
  <si>
    <t>total filas</t>
  </si>
  <si>
    <t>suma</t>
  </si>
  <si>
    <t>media</t>
  </si>
  <si>
    <t>desviacion</t>
  </si>
  <si>
    <t>P(yes)</t>
  </si>
  <si>
    <t>P(no)</t>
  </si>
  <si>
    <t>Nuevo registro</t>
  </si>
  <si>
    <t>P(clase)</t>
  </si>
  <si>
    <t>P.con.outlook</t>
  </si>
  <si>
    <t>P.con.temperature</t>
  </si>
  <si>
    <t>P.con.humidity</t>
  </si>
  <si>
    <t>P.con.windy</t>
  </si>
  <si>
    <t>delta</t>
  </si>
  <si>
    <t>distict</t>
  </si>
  <si>
    <t>precision</t>
  </si>
  <si>
    <t>3-std</t>
  </si>
  <si>
    <t>POBLACIONAL</t>
  </si>
  <si>
    <t>?</t>
  </si>
  <si>
    <t>+</t>
  </si>
  <si>
    <t>F</t>
  </si>
  <si>
    <t>HIGH</t>
  </si>
  <si>
    <t>0.792535</t>
  </si>
  <si>
    <t>0.031258</t>
  </si>
  <si>
    <t>drugY</t>
  </si>
  <si>
    <t>M</t>
  </si>
  <si>
    <t>LOW</t>
  </si>
  <si>
    <t>0.739309</t>
  </si>
  <si>
    <t>0.056468</t>
  </si>
  <si>
    <t>drugC</t>
  </si>
  <si>
    <t>0.697269</t>
  </si>
  <si>
    <t>0.068944</t>
  </si>
  <si>
    <t>NORMAL</t>
  </si>
  <si>
    <t>0.563682</t>
  </si>
  <si>
    <t>0.072289</t>
  </si>
  <si>
    <t>drugX</t>
  </si>
  <si>
    <t>0.559294</t>
  </si>
  <si>
    <t>0.030998</t>
  </si>
  <si>
    <t>0.676901</t>
  </si>
  <si>
    <t>0.078647</t>
  </si>
  <si>
    <t>0.789637</t>
  </si>
  <si>
    <t>0.048518</t>
  </si>
  <si>
    <t>0.766635</t>
  </si>
  <si>
    <t>0.069461</t>
  </si>
  <si>
    <t>0.777205</t>
  </si>
  <si>
    <t>0.05123</t>
  </si>
  <si>
    <t>0.526102</t>
  </si>
  <si>
    <t>0.027164</t>
  </si>
  <si>
    <t>0.896056</t>
  </si>
  <si>
    <t>0.076147</t>
  </si>
  <si>
    <t>0.667775</t>
  </si>
  <si>
    <t>0.034782</t>
  </si>
  <si>
    <t>0.626527</t>
  </si>
  <si>
    <t>0.040746</t>
  </si>
  <si>
    <t>0.792674</t>
  </si>
  <si>
    <t>0.037851</t>
  </si>
  <si>
    <t>0.82778</t>
  </si>
  <si>
    <t>0.065166</t>
  </si>
  <si>
    <t>0.833837</t>
  </si>
  <si>
    <t>0.053742</t>
  </si>
  <si>
    <t>0.848948</t>
  </si>
  <si>
    <t>0.074111</t>
  </si>
  <si>
    <t>0.656371</t>
  </si>
  <si>
    <t>0.046979</t>
  </si>
  <si>
    <t>drugA</t>
  </si>
  <si>
    <t>0.55906</t>
  </si>
  <si>
    <t>0.076609</t>
  </si>
  <si>
    <t>0.643455</t>
  </si>
  <si>
    <t>0.024773</t>
  </si>
  <si>
    <t>0.536746</t>
  </si>
  <si>
    <t>0.028061</t>
  </si>
  <si>
    <t>0.616117</t>
  </si>
  <si>
    <t>0.023773</t>
  </si>
  <si>
    <t>0.809199</t>
  </si>
  <si>
    <t>0.026472</t>
  </si>
  <si>
    <t>0.87444</t>
  </si>
  <si>
    <t>0.058155</t>
  </si>
  <si>
    <t>0.858387</t>
  </si>
  <si>
    <t>0.025634</t>
  </si>
  <si>
    <t>0.556833</t>
  </si>
  <si>
    <t>0.029604</t>
  </si>
  <si>
    <t>0.740936</t>
  </si>
  <si>
    <t>0.0244</t>
  </si>
  <si>
    <t>0.694689</t>
  </si>
  <si>
    <t>0.074055</t>
  </si>
  <si>
    <t>0.649096</t>
  </si>
  <si>
    <t>0.028598</t>
  </si>
  <si>
    <t>0.753504</t>
  </si>
  <si>
    <t>0.041976</t>
  </si>
  <si>
    <t>0.553567</t>
  </si>
  <si>
    <t>0.063265</t>
  </si>
  <si>
    <t>0.715337</t>
  </si>
  <si>
    <t>0.074773</t>
  </si>
  <si>
    <t>drugB</t>
  </si>
  <si>
    <t>0.625889</t>
  </si>
  <si>
    <t>0.056828</t>
  </si>
  <si>
    <t>0.828898</t>
  </si>
  <si>
    <t>0.026004</t>
  </si>
  <si>
    <t>0.644936</t>
  </si>
  <si>
    <t>0.045632</t>
  </si>
  <si>
    <t>0.526226</t>
  </si>
  <si>
    <t>0.072234</t>
  </si>
  <si>
    <t>0.52975</t>
  </si>
  <si>
    <t>0.056087</t>
  </si>
  <si>
    <t>0.604973</t>
  </si>
  <si>
    <t>0.043404</t>
  </si>
  <si>
    <t>0.517515</t>
  </si>
  <si>
    <t>0.053301</t>
  </si>
  <si>
    <t>0.64236</t>
  </si>
  <si>
    <t>0.07071</t>
  </si>
  <si>
    <t>0.832683</t>
  </si>
  <si>
    <t>0.043321</t>
  </si>
  <si>
    <t>0.868924</t>
  </si>
  <si>
    <t>0.061023</t>
  </si>
  <si>
    <t>0.747815</t>
  </si>
  <si>
    <t>0.04736</t>
  </si>
  <si>
    <t>0.593596</t>
  </si>
  <si>
    <t>0.048417</t>
  </si>
  <si>
    <t>0.601915</t>
  </si>
  <si>
    <t>0.048957</t>
  </si>
  <si>
    <t>0.611333</t>
  </si>
  <si>
    <t>0.075412</t>
  </si>
  <si>
    <t>0.559171</t>
  </si>
  <si>
    <t>0.042713</t>
  </si>
  <si>
    <t>0.726677</t>
  </si>
  <si>
    <t>0.070616</t>
  </si>
  <si>
    <t>0.888629</t>
  </si>
  <si>
    <t>0.028045</t>
  </si>
  <si>
    <t>0.606933</t>
  </si>
  <si>
    <t>0.030659</t>
  </si>
  <si>
    <t>0.560854</t>
  </si>
  <si>
    <t>0.028886</t>
  </si>
  <si>
    <t>0.846892</t>
  </si>
  <si>
    <t>0.077711</t>
  </si>
  <si>
    <t>0.804173</t>
  </si>
  <si>
    <t>0.029584</t>
  </si>
  <si>
    <t>0.648646</t>
  </si>
  <si>
    <t>0.035144</t>
  </si>
  <si>
    <t>0.77541</t>
  </si>
  <si>
    <t>0.0761</t>
  </si>
  <si>
    <t>0.578002</t>
  </si>
  <si>
    <t>0.040819</t>
  </si>
  <si>
    <t>0.635551</t>
  </si>
  <si>
    <t>0.056043</t>
  </si>
  <si>
    <t>0.557133</t>
  </si>
  <si>
    <t>0.020022</t>
  </si>
  <si>
    <t>0.645515</t>
  </si>
  <si>
    <t>0.063971</t>
  </si>
  <si>
    <t>0.888144</t>
  </si>
  <si>
    <t>0.047486</t>
  </si>
  <si>
    <t>0.598753</t>
  </si>
  <si>
    <t>0.020042</t>
  </si>
  <si>
    <t>0.613261</t>
  </si>
  <si>
    <t>0.064726</t>
  </si>
  <si>
    <t>0.820638</t>
  </si>
  <si>
    <t>0.039657</t>
  </si>
  <si>
    <t>0.532632</t>
  </si>
  <si>
    <t>0.063636</t>
  </si>
  <si>
    <t>0.800607</t>
  </si>
  <si>
    <t>0.060181</t>
  </si>
  <si>
    <t>0.821584</t>
  </si>
  <si>
    <t>0.030373</t>
  </si>
  <si>
    <t>0.625272</t>
  </si>
  <si>
    <t>0.048637</t>
  </si>
  <si>
    <t>0.722286</t>
  </si>
  <si>
    <t>0.06668</t>
  </si>
  <si>
    <t>0.504995</t>
  </si>
  <si>
    <t>0.02048</t>
  </si>
  <si>
    <t>0.564811</t>
  </si>
  <si>
    <t>0.023266</t>
  </si>
  <si>
    <t>0.658606</t>
  </si>
  <si>
    <t>0.047153</t>
  </si>
  <si>
    <t>0.860775</t>
  </si>
  <si>
    <t>0.04375</t>
  </si>
  <si>
    <t>0.80554</t>
  </si>
  <si>
    <t>0.07596</t>
  </si>
  <si>
    <t>0.844196</t>
  </si>
  <si>
    <t>0.036857</t>
  </si>
  <si>
    <t>0.88624</t>
  </si>
  <si>
    <t>0.051922</t>
  </si>
  <si>
    <t>0.790664</t>
  </si>
  <si>
    <t>0.037815</t>
  </si>
  <si>
    <t>0.734119</t>
  </si>
  <si>
    <t>0.065556</t>
  </si>
  <si>
    <t>0.823793</t>
  </si>
  <si>
    <t>0.042994</t>
  </si>
  <si>
    <t>0.516973</t>
  </si>
  <si>
    <t>0.038832</t>
  </si>
  <si>
    <t>0.724422</t>
  </si>
  <si>
    <t>0.066829</t>
  </si>
  <si>
    <t>0.805651</t>
  </si>
  <si>
    <t>0.057821</t>
  </si>
  <si>
    <t>0.5126</t>
  </si>
  <si>
    <t>0.066049</t>
  </si>
  <si>
    <t>0.730854</t>
  </si>
  <si>
    <t>0.075256</t>
  </si>
  <si>
    <t>0.733842</t>
  </si>
  <si>
    <t>0.064793</t>
  </si>
  <si>
    <t>0.539774</t>
  </si>
  <si>
    <t>0.05362</t>
  </si>
  <si>
    <t>0.816356</t>
  </si>
  <si>
    <t>0.058583</t>
  </si>
  <si>
    <t>0.678646</t>
  </si>
  <si>
    <t>0.04991</t>
  </si>
  <si>
    <t>0.854733</t>
  </si>
  <si>
    <t>0.055221</t>
  </si>
  <si>
    <t>0.795312</t>
  </si>
  <si>
    <t>0.034443</t>
  </si>
  <si>
    <t>0.73961</t>
  </si>
  <si>
    <t>0.042972</t>
  </si>
  <si>
    <t>0.755873</t>
  </si>
  <si>
    <t>0.045551</t>
  </si>
  <si>
    <t>0.658397</t>
  </si>
  <si>
    <t>0.043442</t>
  </si>
  <si>
    <t>0.857934</t>
  </si>
  <si>
    <t>0.029132</t>
  </si>
  <si>
    <t>0.763404</t>
  </si>
  <si>
    <t>0.026081</t>
  </si>
  <si>
    <t>0.812663</t>
  </si>
  <si>
    <t>0.054123</t>
  </si>
  <si>
    <t>0.52765</t>
  </si>
  <si>
    <t>0.046188</t>
  </si>
  <si>
    <t>0.886865</t>
  </si>
  <si>
    <t>0.023188</t>
  </si>
  <si>
    <t>0.750962</t>
  </si>
  <si>
    <t>0.029571</t>
  </si>
  <si>
    <t>0.764067</t>
  </si>
  <si>
    <t>0.021439</t>
  </si>
  <si>
    <t>0.697052</t>
  </si>
  <si>
    <t>0.041677</t>
  </si>
  <si>
    <t>0.695183</t>
  </si>
  <si>
    <t>0.058559</t>
  </si>
  <si>
    <t>0.547821</t>
  </si>
  <si>
    <t>0.042619</t>
  </si>
  <si>
    <t>0.656292</t>
  </si>
  <si>
    <t>0.049997</t>
  </si>
  <si>
    <t>0.627866</t>
  </si>
  <si>
    <t>0.070026</t>
  </si>
  <si>
    <t>0.860621</t>
  </si>
  <si>
    <t>0.030417</t>
  </si>
  <si>
    <t>0.616692</t>
  </si>
  <si>
    <t>0.068765</t>
  </si>
  <si>
    <t>0.536324</t>
  </si>
  <si>
    <t>0.044871</t>
  </si>
  <si>
    <t>0.756097</t>
  </si>
  <si>
    <t>0.03778</t>
  </si>
  <si>
    <t>0.72142</t>
  </si>
  <si>
    <t>0.074552</t>
  </si>
  <si>
    <t>0.543355</t>
  </si>
  <si>
    <t>0.032247</t>
  </si>
  <si>
    <t>0.518285</t>
  </si>
  <si>
    <t>0.069193</t>
  </si>
  <si>
    <t>0.526835</t>
  </si>
  <si>
    <t>0.078828</t>
  </si>
  <si>
    <t>0.685143</t>
  </si>
  <si>
    <t>0.074717</t>
  </si>
  <si>
    <t>0.760221</t>
  </si>
  <si>
    <t>0.055214</t>
  </si>
  <si>
    <t>0.581591</t>
  </si>
  <si>
    <t>0.062667</t>
  </si>
  <si>
    <t>0.83849</t>
  </si>
  <si>
    <t>0.045831</t>
  </si>
  <si>
    <t>0.721257</t>
  </si>
  <si>
    <t>0.075808</t>
  </si>
  <si>
    <t>0.512517</t>
  </si>
  <si>
    <t>0.05073</t>
  </si>
  <si>
    <t>0.724375</t>
  </si>
  <si>
    <t>0.070383</t>
  </si>
  <si>
    <t>0.63126</t>
  </si>
  <si>
    <t>0.02478</t>
  </si>
  <si>
    <t>0.584179</t>
  </si>
  <si>
    <t>0.021585</t>
  </si>
  <si>
    <t>0.58301</t>
  </si>
  <si>
    <t>0.033885</t>
  </si>
  <si>
    <t>0.602557</t>
  </si>
  <si>
    <t>0.026833</t>
  </si>
  <si>
    <t>0.563217</t>
  </si>
  <si>
    <t>0.033618</t>
  </si>
  <si>
    <t>0.760809</t>
  </si>
  <si>
    <t>0.060889</t>
  </si>
  <si>
    <t>0.742092</t>
  </si>
  <si>
    <t>0.028576</t>
  </si>
  <si>
    <t>0.84985</t>
  </si>
  <si>
    <t>0.051988</t>
  </si>
  <si>
    <t>0.523623</t>
  </si>
  <si>
    <t>0.066745</t>
  </si>
  <si>
    <t>0.84773</t>
  </si>
  <si>
    <t>0.025274</t>
  </si>
  <si>
    <t>0.549375</t>
  </si>
  <si>
    <t>0.073474</t>
  </si>
  <si>
    <t>0.725424</t>
  </si>
  <si>
    <t>0.035406</t>
  </si>
  <si>
    <t>0.663146</t>
  </si>
  <si>
    <t>0.020143</t>
  </si>
  <si>
    <t>0.510473</t>
  </si>
  <si>
    <t>0.037539</t>
  </si>
  <si>
    <t>0.854591</t>
  </si>
  <si>
    <t>0.033142</t>
  </si>
  <si>
    <t>0.533228</t>
  </si>
  <si>
    <t>0.025348</t>
  </si>
  <si>
    <t>0.787812</t>
  </si>
  <si>
    <t>0.065984</t>
  </si>
  <si>
    <t>0.637231</t>
  </si>
  <si>
    <t>0.058054</t>
  </si>
  <si>
    <t>0.869854</t>
  </si>
  <si>
    <t>0.06746</t>
  </si>
  <si>
    <t>0.832467</t>
  </si>
  <si>
    <t>0.073392</t>
  </si>
  <si>
    <t>0.773798</t>
  </si>
  <si>
    <t>0.076882</t>
  </si>
  <si>
    <t>0.500169</t>
  </si>
  <si>
    <t>0.079788</t>
  </si>
  <si>
    <t>0.554182</t>
  </si>
  <si>
    <t>0.021529</t>
  </si>
  <si>
    <t>0.635762</t>
  </si>
  <si>
    <t>0.073744</t>
  </si>
  <si>
    <t>0.818999</t>
  </si>
  <si>
    <t>0.053057</t>
  </si>
  <si>
    <t>0.731091</t>
  </si>
  <si>
    <t>0.075652</t>
  </si>
  <si>
    <t>0.745123</t>
  </si>
  <si>
    <t>0.078906</t>
  </si>
  <si>
    <t>0.804155</t>
  </si>
  <si>
    <t>0.066981</t>
  </si>
  <si>
    <t>0.781928</t>
  </si>
  <si>
    <t>0.063535</t>
  </si>
  <si>
    <t>0.522891</t>
  </si>
  <si>
    <t>0.071238</t>
  </si>
  <si>
    <t>0.526672</t>
  </si>
  <si>
    <t>0.064617</t>
  </si>
  <si>
    <t>0.538183</t>
  </si>
  <si>
    <t>0.061859</t>
  </si>
  <si>
    <t>0.639888</t>
  </si>
  <si>
    <t>0.058123</t>
  </si>
  <si>
    <t>0.509181</t>
  </si>
  <si>
    <t>0.070126</t>
  </si>
  <si>
    <t>0.7586</t>
  </si>
  <si>
    <t>0.05181</t>
  </si>
  <si>
    <t>0.73154</t>
  </si>
  <si>
    <t>0.043743</t>
  </si>
  <si>
    <t>0.655222</t>
  </si>
  <si>
    <t>0.062181</t>
  </si>
  <si>
    <t>0.749717</t>
  </si>
  <si>
    <t>0.06678</t>
  </si>
  <si>
    <t>0.618603</t>
  </si>
  <si>
    <t>0.026939</t>
  </si>
  <si>
    <t>0.640455</t>
  </si>
  <si>
    <t>0.06132</t>
  </si>
  <si>
    <t>0.825542</t>
  </si>
  <si>
    <t>0.063881</t>
  </si>
  <si>
    <t>0.501956</t>
  </si>
  <si>
    <t>0.048067</t>
  </si>
  <si>
    <t>0.754166</t>
  </si>
  <si>
    <t>0.075832</t>
  </si>
  <si>
    <t>0.538856</t>
  </si>
  <si>
    <t>0.041905</t>
  </si>
  <si>
    <t>0.745098</t>
  </si>
  <si>
    <t>0.026023</t>
  </si>
  <si>
    <t>0.561019</t>
  </si>
  <si>
    <t>0.029516</t>
  </si>
  <si>
    <t>0.851019</t>
  </si>
  <si>
    <t>0.046516</t>
  </si>
  <si>
    <t>0.887928</t>
  </si>
  <si>
    <t>0.033324</t>
  </si>
  <si>
    <t>0.596099</t>
  </si>
  <si>
    <t>0.041931</t>
  </si>
  <si>
    <t>0.876828</t>
  </si>
  <si>
    <t>0.038118</t>
  </si>
  <si>
    <t>0.887426</t>
  </si>
  <si>
    <t>0.078798</t>
  </si>
  <si>
    <t>0.744956</t>
  </si>
  <si>
    <t>0.057843</t>
  </si>
  <si>
    <t>0.71486</t>
  </si>
  <si>
    <t>0.071367</t>
  </si>
  <si>
    <t>0.809196</t>
  </si>
  <si>
    <t>0.046978</t>
  </si>
  <si>
    <t>0.749905</t>
  </si>
  <si>
    <t>0.040018</t>
  </si>
  <si>
    <t>0.85794</t>
  </si>
  <si>
    <t>0.067203</t>
  </si>
  <si>
    <t>0.808019</t>
  </si>
  <si>
    <t>0.044038</t>
  </si>
  <si>
    <t>0.769197</t>
  </si>
  <si>
    <t>0.073633</t>
  </si>
  <si>
    <t>0.775702</t>
  </si>
  <si>
    <t>0.040803</t>
  </si>
  <si>
    <t>0.609566</t>
  </si>
  <si>
    <t>0.038171</t>
  </si>
  <si>
    <t>0.785251</t>
  </si>
  <si>
    <t>0.049416</t>
  </si>
  <si>
    <t>0.817625</t>
  </si>
  <si>
    <t>0.035832</t>
  </si>
  <si>
    <t>0.882486</t>
  </si>
  <si>
    <t>0.063563</t>
  </si>
  <si>
    <t>0.811023</t>
  </si>
  <si>
    <t>0.069402</t>
  </si>
  <si>
    <t>0.575058</t>
  </si>
  <si>
    <t>0.037124</t>
  </si>
  <si>
    <t>0.88515</t>
  </si>
  <si>
    <t>0.023802</t>
  </si>
  <si>
    <t>0.551967</t>
  </si>
  <si>
    <t>0.021317</t>
  </si>
  <si>
    <t>0.589493</t>
  </si>
  <si>
    <t>0.059854</t>
  </si>
  <si>
    <t>0.56332</t>
  </si>
  <si>
    <t>0.054152</t>
  </si>
  <si>
    <t>0.8645</t>
  </si>
  <si>
    <t>0.024702</t>
  </si>
  <si>
    <t>0.739914</t>
  </si>
  <si>
    <t>0.035349</t>
  </si>
  <si>
    <t>0.76909</t>
  </si>
  <si>
    <t>0.040497</t>
  </si>
  <si>
    <t>0.53406</t>
  </si>
  <si>
    <t>0.066666</t>
  </si>
  <si>
    <t>0.547347</t>
  </si>
  <si>
    <t>0.03356</t>
  </si>
  <si>
    <t>0.50482</t>
  </si>
  <si>
    <t>0.074573</t>
  </si>
  <si>
    <t>0.773569</t>
  </si>
  <si>
    <t>0.022302</t>
  </si>
  <si>
    <t>0.848774</t>
  </si>
  <si>
    <t>0.07338</t>
  </si>
  <si>
    <t>0.743021</t>
  </si>
  <si>
    <t>0.061886</t>
  </si>
  <si>
    <t>0.549945</t>
  </si>
  <si>
    <t>0.055581</t>
  </si>
  <si>
    <t>0.78452</t>
  </si>
  <si>
    <t>0.055959</t>
  </si>
  <si>
    <t>0.683503</t>
  </si>
  <si>
    <t>0.060226</t>
  </si>
  <si>
    <t>0.740050070351759</t>
  </si>
  <si>
    <t>0.696283668341709</t>
  </si>
  <si>
    <t>0.56299508040201</t>
  </si>
  <si>
    <t>0.791774</t>
  </si>
  <si>
    <t>0.559016316582915</t>
  </si>
  <si>
    <t>0.676389849246231</t>
  </si>
  <si>
    <t>0.789784618090452</t>
  </si>
  <si>
    <t>0.765912035175879</t>
  </si>
  <si>
    <t>0.777848326633166</t>
  </si>
  <si>
    <t>0.525196824120603</t>
  </si>
  <si>
    <t>0.895221859296482</t>
  </si>
  <si>
    <t>0.66843232160804</t>
  </si>
  <si>
    <t>0.626655301507538</t>
  </si>
  <si>
    <t>0.827582874371859</t>
  </si>
  <si>
    <t>0.833551020100502</t>
  </si>
  <si>
    <t>0.849466075376884</t>
  </si>
  <si>
    <t>0.656496030150754</t>
  </si>
  <si>
    <t>0.642570356783919</t>
  </si>
  <si>
    <t>0.537133115577889</t>
  </si>
  <si>
    <t>0.616708391959799</t>
  </si>
  <si>
    <t>0.80967843718593</t>
  </si>
  <si>
    <t>0.875328040201005</t>
  </si>
  <si>
    <t>0.857423603015075</t>
  </si>
  <si>
    <t>0.557026934673367</t>
  </si>
  <si>
    <t>0.694294286432161</t>
  </si>
  <si>
    <t>0.648538502512563</t>
  </si>
  <si>
    <t>0.753975743718593</t>
  </si>
  <si>
    <t>0.553048170854271</t>
  </si>
  <si>
    <t>0.716177487437186</t>
  </si>
  <si>
    <t>0.829572256281407</t>
  </si>
  <si>
    <t>0.644559738693467</t>
  </si>
  <si>
    <t>0.527186206030151</t>
  </si>
  <si>
    <t>0.529175587939698</t>
  </si>
  <si>
    <t>0.604772100502513</t>
  </si>
  <si>
    <t>0.517239296482412</t>
  </si>
  <si>
    <t>0.869359894472362</t>
  </si>
  <si>
    <t>0.74800759798995</t>
  </si>
  <si>
    <t>0.592835809045226</t>
  </si>
  <si>
    <t>0.602782718592965</t>
  </si>
  <si>
    <t>0.610740246231156</t>
  </si>
  <si>
    <t>0.726124396984925</t>
  </si>
  <si>
    <t>0.889253713567839</t>
  </si>
  <si>
    <t>0.60676148241206</t>
  </si>
  <si>
    <t>0.561005698492462</t>
  </si>
  <si>
    <t>0.847476693467337</t>
  </si>
  <si>
    <t>0.803710291457286</t>
  </si>
  <si>
    <t>0.775858944723618</t>
  </si>
  <si>
    <t>0.578910135678392</t>
  </si>
  <si>
    <t>0.634612829145729</t>
  </si>
  <si>
    <t>0.887264331658291</t>
  </si>
  <si>
    <t>0.598803954773869</t>
  </si>
  <si>
    <t>0.612729628140703</t>
  </si>
  <si>
    <t>0.821614728643216</t>
  </si>
  <si>
    <t>0.533154351758794</t>
  </si>
  <si>
    <t>0.799731527638191</t>
  </si>
  <si>
    <t>0.62466591959799</t>
  </si>
  <si>
    <t>0.722145633165829</t>
  </si>
  <si>
    <t>0.505303005025126</t>
  </si>
  <si>
    <t>0.564984462311558</t>
  </si>
  <si>
    <t>0.658485412060301</t>
  </si>
  <si>
    <t>0.861402366834171</t>
  </si>
  <si>
    <t>0.805699673366834</t>
  </si>
  <si>
    <t>0.843497929648241</t>
  </si>
  <si>
    <t>0.885274949748744</t>
  </si>
  <si>
    <t>0.734081924623116</t>
  </si>
  <si>
    <t>0.823604110552764</t>
  </si>
  <si>
    <t>0.724135015075377</t>
  </si>
  <si>
    <t>0.513260532663317</t>
  </si>
  <si>
    <t>0.73010316080402</t>
  </si>
  <si>
    <t>0.539122497487437</t>
  </si>
  <si>
    <t>0.815646582914573</t>
  </si>
  <si>
    <t>0.678379231155779</t>
  </si>
  <si>
    <t>0.855434221105528</t>
  </si>
  <si>
    <t>0.795752763819095</t>
  </si>
  <si>
    <t>0.755965125628141</t>
  </si>
  <si>
    <t>0.763922653266332</t>
  </si>
  <si>
    <t>0.813657201005025</t>
  </si>
  <si>
    <t>0.749996979899497</t>
  </si>
  <si>
    <t>0.547080025125628</t>
  </si>
  <si>
    <t>0.628644683417085</t>
  </si>
  <si>
    <t>0.543101261306533</t>
  </si>
  <si>
    <t>0.51922867839196</t>
  </si>
  <si>
    <t>0.684347376884422</t>
  </si>
  <si>
    <t>0.759943889447236</t>
  </si>
  <si>
    <t>0.58089951758794</t>
  </si>
  <si>
    <t>0.837529783919598</t>
  </si>
  <si>
    <t>0.630634065326633</t>
  </si>
  <si>
    <t>0.584878281407035</t>
  </si>
  <si>
    <t>0.582888899497487</t>
  </si>
  <si>
    <t>0.742039452261306</t>
  </si>
  <si>
    <t>0.523207442211055</t>
  </si>
  <si>
    <t>0.549069407035176</t>
  </si>
  <si>
    <t>0.662464175879397</t>
  </si>
  <si>
    <t>0.511271150753769</t>
  </si>
  <si>
    <t>0.787795236180904</t>
  </si>
  <si>
    <t>0.636602211055276</t>
  </si>
  <si>
    <t>0.831561638190955</t>
  </si>
  <si>
    <t>0.77386956281407</t>
  </si>
  <si>
    <t>0.499334859296482</t>
  </si>
  <si>
    <t>0.555037552763819</t>
  </si>
  <si>
    <t>0.819625346733668</t>
  </si>
  <si>
    <t>0.746018216080402</t>
  </si>
  <si>
    <t>0.781827090452261</t>
  </si>
  <si>
    <t>0.640580974874372</t>
  </si>
  <si>
    <t>0.509281768844221</t>
  </si>
  <si>
    <t>0.757954507537688</t>
  </si>
  <si>
    <t>0.732092542713568</t>
  </si>
  <si>
    <t>0.654506648241206</t>
  </si>
  <si>
    <t>0.618697773869347</t>
  </si>
  <si>
    <t>0.825593492462312</t>
  </si>
  <si>
    <t>0.50132424120603</t>
  </si>
  <si>
    <t>0.851455457286432</t>
  </si>
  <si>
    <t>0.596814572864321</t>
  </si>
  <si>
    <t>0.877317422110553</t>
  </si>
  <si>
    <t>0.744028834170854</t>
  </si>
  <si>
    <t>0.714188105527638</t>
  </si>
  <si>
    <t>0.807689055276382</t>
  </si>
  <si>
    <t>0.769890798994975</t>
  </si>
  <si>
    <t>0.608750864321608</t>
  </si>
  <si>
    <t>0.785805854271357</t>
  </si>
  <si>
    <t>0.81763596482412</t>
  </si>
  <si>
    <t>0.883285567839196</t>
  </si>
  <si>
    <t>0.811667819095477</t>
  </si>
  <si>
    <t>0.574931371859296</t>
  </si>
  <si>
    <t>0.551058788944724</t>
  </si>
  <si>
    <t>0.588857045226131</t>
  </si>
  <si>
    <t>0.865381130653266</t>
  </si>
  <si>
    <t>0.783816472361809</t>
  </si>
  <si>
    <t>0.0312344924623116</t>
  </si>
  <si>
    <t>0.056462351758794</t>
  </si>
  <si>
    <t>0.0690762814070352</t>
  </si>
  <si>
    <t>0.0723799296482412</t>
  </si>
  <si>
    <t>0.0309341608040201</t>
  </si>
  <si>
    <t>0.0786868944723618</t>
  </si>
  <si>
    <t>0.0486537286432161</t>
  </si>
  <si>
    <t>0.0693766130653266</t>
  </si>
  <si>
    <t>0.0513567135678392</t>
  </si>
  <si>
    <t>0.0270298492462312</t>
  </si>
  <si>
    <t>0.0762842412060301</t>
  </si>
  <si>
    <t>0.034838472361809</t>
  </si>
  <si>
    <t>0.0408451055276382</t>
  </si>
  <si>
    <t>0.0378417889447236</t>
  </si>
  <si>
    <t>0.0651719698492462</t>
  </si>
  <si>
    <t>0.0537593668341708</t>
  </si>
  <si>
    <t>0.0741819195979899</t>
  </si>
  <si>
    <t>0.0468517386934673</t>
  </si>
  <si>
    <t>0.0765845728643216</t>
  </si>
  <si>
    <t>0.0246271959798995</t>
  </si>
  <si>
    <t>0.0279308442211055</t>
  </si>
  <si>
    <t>0.0237262010050251</t>
  </si>
  <si>
    <t>0.0264291859296482</t>
  </si>
  <si>
    <t>0.0582643417085427</t>
  </si>
  <si>
    <t>0.0255281909547739</t>
  </si>
  <si>
    <t>0.0297328341708543</t>
  </si>
  <si>
    <t>0.024326864321608</t>
  </si>
  <si>
    <t>0.0285315075376884</t>
  </si>
  <si>
    <t>0.042046432160804</t>
  </si>
  <si>
    <t>0.0633699798994975</t>
  </si>
  <si>
    <t>0.0747825829145728</t>
  </si>
  <si>
    <t>0.0567626834170854</t>
  </si>
  <si>
    <t>0.0261288542713568</t>
  </si>
  <si>
    <t>0.0456504120603015</t>
  </si>
  <si>
    <t>0.0561620201005025</t>
  </si>
  <si>
    <t>0.0435480904522613</t>
  </si>
  <si>
    <t>0.0531587035175879</t>
  </si>
  <si>
    <t>0.0705779396984925</t>
  </si>
  <si>
    <t>0.0432477587939698</t>
  </si>
  <si>
    <t>0.0609673266331658</t>
  </si>
  <si>
    <t>0.0474524020100502</t>
  </si>
  <si>
    <t>0.0483533969849246</t>
  </si>
  <si>
    <t>0.0489540603015075</t>
  </si>
  <si>
    <t>0.0753832462311558</t>
  </si>
  <si>
    <t>0.0426470954773869</t>
  </si>
  <si>
    <t>0.0306338291457286</t>
  </si>
  <si>
    <t>0.0288318391959799</t>
  </si>
  <si>
    <t>0.0777858994974874</t>
  </si>
  <si>
    <t>0.0351388040201005</t>
  </si>
  <si>
    <t>0.0759839095477387</t>
  </si>
  <si>
    <t>0.0201222211055276</t>
  </si>
  <si>
    <t>0.0639706432160804</t>
  </si>
  <si>
    <t>0.0648716381909548</t>
  </si>
  <si>
    <t>0.0396437788944724</t>
  </si>
  <si>
    <t>0.0636703115577889</t>
  </si>
  <si>
    <t>0.0600663316582914</t>
  </si>
  <si>
    <t>0.0303334974874372</t>
  </si>
  <si>
    <t>0.0666736281407035</t>
  </si>
  <si>
    <t>0.0204225527638191</t>
  </si>
  <si>
    <t>0.0231255376884422</t>
  </si>
  <si>
    <t>0.0471520703517588</t>
  </si>
  <si>
    <t>0.0438484221105528</t>
  </si>
  <si>
    <t>0.0369407939698492</t>
  </si>
  <si>
    <t>0.0519573768844221</t>
  </si>
  <si>
    <t>0.0654723015075377</t>
  </si>
  <si>
    <t>0.0429474271356784</t>
  </si>
  <si>
    <t>0.038742783919598</t>
  </si>
  <si>
    <t>0.066973959798995</t>
  </si>
  <si>
    <t>0.0579640100502513</t>
  </si>
  <si>
    <t>0.0660729648241206</t>
  </si>
  <si>
    <t>0.0585646733668342</t>
  </si>
  <si>
    <t>0.0498550552763819</t>
  </si>
  <si>
    <t>0.0552610251256281</t>
  </si>
  <si>
    <t>0.0345381407035176</t>
  </si>
  <si>
    <t>0.0291321708542714</t>
  </si>
  <si>
    <t>0.0540596984924623</t>
  </si>
  <si>
    <t>0.0462510753768844</t>
  </si>
  <si>
    <t>0.0294325025125628</t>
  </si>
  <si>
    <t>0.0213235477386935</t>
  </si>
  <si>
    <t>0.0417461005025126</t>
  </si>
  <si>
    <t>0.0699772763819095</t>
  </si>
  <si>
    <t>0.0687759497487437</t>
  </si>
  <si>
    <t>0.0447494170854271</t>
  </si>
  <si>
    <t>0.0744822512562814</t>
  </si>
  <si>
    <t>0.0321354874371859</t>
  </si>
  <si>
    <t>0.0627693165829146</t>
  </si>
  <si>
    <t>0.045950743718593</t>
  </si>
  <si>
    <t>0.0756835778894472</t>
  </si>
  <si>
    <t>0.0507560502512563</t>
  </si>
  <si>
    <t>0.070277608040201</t>
  </si>
  <si>
    <t>0.0249275276381909</t>
  </si>
  <si>
    <t>0.0216238793969849</t>
  </si>
  <si>
    <t>0.0339374773869347</t>
  </si>
  <si>
    <t>0.0267295175879397</t>
  </si>
  <si>
    <t>0.0336371457286432</t>
  </si>
  <si>
    <t>0.0252278592964824</t>
  </si>
  <si>
    <t>0.073581256281407</t>
  </si>
  <si>
    <t>0.035439135678392</t>
  </si>
  <si>
    <t>0.0375414572864322</t>
  </si>
  <si>
    <t>0.0330364824120603</t>
  </si>
  <si>
    <t>0.0675746231155779</t>
  </si>
  <si>
    <t>0.0732809246231156</t>
  </si>
  <si>
    <t>0.0768849045226131</t>
  </si>
  <si>
    <t>0.0798882211055276</t>
  </si>
  <si>
    <t>0.0738815879396985</t>
  </si>
  <si>
    <t>0.0789872261306533</t>
  </si>
  <si>
    <t>0.0711786030150754</t>
  </si>
  <si>
    <t>0.0645713065326633</t>
  </si>
  <si>
    <t>0.0618683216080402</t>
  </si>
  <si>
    <t>0.0621686532663316</t>
  </si>
  <si>
    <t>0.0612676582914573</t>
  </si>
  <si>
    <t>0.0480530653266332</t>
  </si>
  <si>
    <t>0.0465514070351759</t>
  </si>
  <si>
    <t>0.0333368140703518</t>
  </si>
  <si>
    <t>0.0381421206030151</t>
  </si>
  <si>
    <t>0.0714789346733668</t>
  </si>
  <si>
    <t>0.0399441105527638</t>
  </si>
  <si>
    <t>0.0672742914572864</t>
  </si>
  <si>
    <t>0.0441487537688442</t>
  </si>
  <si>
    <t>0.0495547236180904</t>
  </si>
  <si>
    <t>0.0357394673366834</t>
  </si>
  <si>
    <t>0.0372411256281407</t>
  </si>
  <si>
    <t>0.059766</t>
  </si>
  <si>
    <t>0.0405447738693467</t>
  </si>
  <si>
    <t>0.0222245427135678</t>
  </si>
  <si>
    <t>0.0555613567839196</t>
  </si>
  <si>
    <t>0.055861688442211</t>
  </si>
  <si>
    <t>0.0603666633165829</t>
  </si>
  <si>
    <t>insert into dataset values (23,'F','HIGH','HIGH',0.792535,0.031258,'drugY')</t>
  </si>
  <si>
    <t>insert into dataset values (47,'M','LOW','HIGH',0.739309,0.056468,'drugC')</t>
  </si>
  <si>
    <t>insert into dataset values (47,'M','LOW','HIGH',0.697269,0.068944,'drugC')</t>
  </si>
  <si>
    <t>insert into dataset values (28,'F','NORMAL','HIGH',0.563682,0.072289,'drugX')</t>
  </si>
  <si>
    <t>insert into dataset values (61,'F','LOW','HIGH',0.559294,0.030998,'drugY')</t>
  </si>
  <si>
    <t>insert into dataset values (22,'F','NORMAL','HIGH',0.676901,0.078647,'drugX')</t>
  </si>
  <si>
    <t>insert into dataset values (49,'F','NORMAL','HIGH',0.789637,0.048518,'drugY')</t>
  </si>
  <si>
    <t>insert into dataset values (41,'M','LOW','HIGH',0.766635,0.069461,'drugC')</t>
  </si>
  <si>
    <t>insert into dataset values (60,'M','NORMAL','HIGH',0.777205,0.05123,'drugY')</t>
  </si>
  <si>
    <t>insert into dataset values (43,'M','LOW','NORMAL',0.526102,0.027164,'drugY')</t>
  </si>
  <si>
    <t>insert into dataset values (47,'F','LOW','HIGH',0.896056,0.076147,'drugC')</t>
  </si>
  <si>
    <t>insert into dataset values (34,'F','HIGH','NORMAL',0.667775,0.034782,'drugY')</t>
  </si>
  <si>
    <t>insert into dataset values (43,'M','LOW','HIGH',0.626527,0.040746,'drugY')</t>
  </si>
  <si>
    <t>insert into dataset values (74,'F','LOW','HIGH',0.792674,0.037851,'drugY')</t>
  </si>
  <si>
    <t>insert into dataset values (50,'F','NORMAL','HIGH',0.82778,0.065166,'drugX')</t>
  </si>
  <si>
    <t>insert into dataset values (16,'F','HIGH','NORMAL',0.833837,0.053742,'drugY')</t>
  </si>
  <si>
    <t>insert into dataset values (69,'M','LOW','NORMAL',0.848948,0.074111,'drugX')</t>
  </si>
  <si>
    <t>insert into dataset values (43,'M','HIGH','HIGH',0.656371,0.046979,'drugA')</t>
  </si>
  <si>
    <t>insert into dataset values (23,'M','LOW','HIGH',0.55906,0.076609,'drugC')</t>
  </si>
  <si>
    <t>insert into dataset values (32,'F','HIGH','NORMAL',0.643455,0.024773,'drugY')</t>
  </si>
  <si>
    <t>insert into dataset values (57,'M','LOW','NORMAL',0.536746,0.028061,'drugY')</t>
  </si>
  <si>
    <t>insert into dataset values (63,'M','NORMAL','HIGH',0.616117,0.023773,'drugY')</t>
  </si>
  <si>
    <t>insert into dataset values (47,'M','LOW','NORMAL',0.809199,0.026472,'drugY')</t>
  </si>
  <si>
    <t>insert into dataset values (48,'F','LOW','HIGH',0.87444,0.058155,'drugY')</t>
  </si>
  <si>
    <t>insert into dataset values (33,'F','LOW','HIGH',0.858387,0.025634,'drugY')</t>
  </si>
  <si>
    <t>insert into dataset values (28,'F','HIGH','NORMAL',0.556833,0.029604,'drugY')</t>
  </si>
  <si>
    <t>insert into dataset values (31,'M','HIGH','HIGH',0.740936,0.0244,'drugY')</t>
  </si>
  <si>
    <t>insert into dataset values (49,'F','NORMAL','NORMAL',0.694689,0.074055,'drugX')</t>
  </si>
  <si>
    <t>insert into dataset values (39,'F','LOW','NORMAL',0.649096,0.028598,'drugY')</t>
  </si>
  <si>
    <t>insert into dataset values (45,'M','LOW','HIGH',0.753504,0.041976,'drugY')</t>
  </si>
  <si>
    <t>insert into dataset values (18,'F','NORMAL','NORMAL',0.553567,0.063265,'drugX')</t>
  </si>
  <si>
    <t>insert into dataset values (74,'M','HIGH','HIGH',0.715337,0.074773,'drugB')</t>
  </si>
  <si>
    <t>insert into dataset values (49,'M','LOW','NORMAL',0.625889,0.056828,'drugX')</t>
  </si>
  <si>
    <t>insert into dataset values (65,'F','HIGH','NORMAL',0.828898,0.026004,'drugY')</t>
  </si>
  <si>
    <t>insert into dataset values (53,'M','NORMAL','HIGH',0.644936,0.045632,'drugX')</t>
  </si>
  <si>
    <t>insert into dataset values (46,'M','NORMAL','NORMAL',0.526226,0.072234,'drugX')</t>
  </si>
  <si>
    <t>insert into dataset values (32,'M','HIGH','NORMAL',0.52975,0.056087,'drugA')</t>
  </si>
  <si>
    <t>insert into dataset values (39,'M','LOW','NORMAL',0.604973,0.043404,'drugX')</t>
  </si>
  <si>
    <t>insert into dataset values (39,'F','NORMAL','NORMAL',0.517515,0.053301,'drugX')</t>
  </si>
  <si>
    <t>insert into dataset values (15,'M','NORMAL','HIGH',0.64236,0.07071,'drugX')</t>
  </si>
  <si>
    <t>insert into dataset values (73,'F','NORMAL','HIGH',0.832683,0.043321,'drugY')</t>
  </si>
  <si>
    <t>insert into dataset values (58,'F','HIGH','NORMAL',0.868924,0.061023,'drugB')</t>
  </si>
  <si>
    <t>insert into dataset values (50,'M','NORMAL','NORMAL',0.747815,0.04736,'drugY')</t>
  </si>
  <si>
    <t>insert into dataset values (23,'M','NORMAL','HIGH',0.593596,0.048417,'drugX')</t>
  </si>
  <si>
    <t>insert into dataset values (50,'F','NORMAL','NORMAL',0.601915,0.048957,'drugX')</t>
  </si>
  <si>
    <t>insert into dataset values (66,'F','NORMAL','NORMAL',0.611333,0.075412,'drugX')</t>
  </si>
  <si>
    <t>insert into dataset values (37,'F','HIGH','HIGH',0.559171,0.042713,'drugA')</t>
  </si>
  <si>
    <t>insert into dataset values (68,'M','LOW','HIGH',0.726677,0.070616,'drugC')</t>
  </si>
  <si>
    <t>insert into dataset values (23,'M','NORMAL','HIGH',0.888629,0.028045,'drugY')</t>
  </si>
  <si>
    <t>insert into dataset values (28,'F','LOW','HIGH',0.606933,0.030659,'drugY')</t>
  </si>
  <si>
    <t>insert into dataset values (58,'F','HIGH','HIGH',0.560854,0.028886,'drugY')</t>
  </si>
  <si>
    <t>insert into dataset values (67,'M','NORMAL','NORMAL',0.846892,0.077711,'drugX')</t>
  </si>
  <si>
    <t>insert into dataset values (62,'M','LOW','NORMAL',0.804173,0.029584,'drugY')</t>
  </si>
  <si>
    <t>insert into dataset values (24,'F','HIGH','NORMAL',0.648646,0.035144,'drugY')</t>
  </si>
  <si>
    <t>insert into dataset values (68,'F','HIGH','NORMAL',0.77541,0.0761,'drugB')</t>
  </si>
  <si>
    <t>insert into dataset values (26,'F','LOW','HIGH',0.578002,0.040819,'drugC')</t>
  </si>
  <si>
    <t>insert into dataset values (65,'M','HIGH','NORMAL',0.635551,0.056043,'drugB')</t>
  </si>
  <si>
    <t>insert into dataset values (40,'M','HIGH','HIGH',0.557133,0.020022,'drugY')</t>
  </si>
  <si>
    <t>insert into dataset values (60,'M','NORMAL','NORMAL',0.645515,0.063971,'drugX')</t>
  </si>
  <si>
    <t>insert into dataset values (34,'M','HIGH','HIGH',0.888144,0.047486,'drugY')</t>
  </si>
  <si>
    <t>insert into dataset values (38,'F','LOW','NORMAL',0.598753,0.020042,'drugY')</t>
  </si>
  <si>
    <t>insert into dataset values (24,'M','HIGH','NORMAL',0.613261,0.064726,'drugA')</t>
  </si>
  <si>
    <t>insert into dataset values (67,'M','LOW','NORMAL',0.820638,0.039657,'drugY')</t>
  </si>
  <si>
    <t>insert into dataset values (45,'M','LOW','NORMAL',0.532632,0.063636,'drugX')</t>
  </si>
  <si>
    <t>insert into dataset values (60,'F','HIGH','HIGH',0.800607,0.060181,'drugB')</t>
  </si>
  <si>
    <t>insert into dataset values (68,'F','NORMAL','NORMAL',0.821584,0.030373,'drugY')</t>
  </si>
  <si>
    <t>insert into dataset values (29,'M','HIGH','HIGH',0.625272,0.048637,'drugA')</t>
  </si>
  <si>
    <t>insert into dataset values (17,'M','NORMAL','NORMAL',0.722286,0.06668,'drugX')</t>
  </si>
  <si>
    <t>insert into dataset values (54,'M','NORMAL','HIGH',0.504995,0.02048,'drugY')</t>
  </si>
  <si>
    <t>insert into dataset values (18,'F','HIGH','NORMAL',0.564811,0.023266,'drugY')</t>
  </si>
  <si>
    <t>insert into dataset values (70,'M','HIGH','HIGH',0.658606,0.047153,'drugB')</t>
  </si>
  <si>
    <t>insert into dataset values (28,'F','NORMAL','HIGH',0.860775,0.04375,'drugY')</t>
  </si>
  <si>
    <t>insert into dataset values (24,'F','NORMAL','HIGH',0.80554,0.07596,'drugX')</t>
  </si>
  <si>
    <t>insert into dataset values (41,'F','NORMAL','NORMAL',0.844196,0.036857,'drugY')</t>
  </si>
  <si>
    <t>insert into dataset values (31,'M','HIGH','NORMAL',0.88624,0.051922,'drugY')</t>
  </si>
  <si>
    <t>insert into dataset values (26,'M','LOW','NORMAL',0.790664,0.037815,'drugY')</t>
  </si>
  <si>
    <t>insert into dataset values (36,'F','HIGH','HIGH',0.734119,0.065556,'drugA')</t>
  </si>
  <si>
    <t>insert into dataset values (26,'F','HIGH','NORMAL',0.823793,0.042994,'drugY')</t>
  </si>
  <si>
    <t>insert into dataset values (19,'F','HIGH','HIGH',0.516973,0.038832,'drugA')</t>
  </si>
  <si>
    <t>insert into dataset values (32,'F','LOW','NORMAL',0.724422,0.066829,'drugX')</t>
  </si>
  <si>
    <t>insert into dataset values (60,'M','HIGH','HIGH',0.805651,0.057821,'drugB')</t>
  </si>
  <si>
    <t>insert into dataset values (64,'M','NORMAL','HIGH',0.5126,0.066049,'drugX')</t>
  </si>
  <si>
    <t>insert into dataset values (32,'F','LOW','HIGH',0.730854,0.075256,'drugC')</t>
  </si>
  <si>
    <t>insert into dataset values (38,'F','HIGH','NORMAL',0.733842,0.064793,'drugA')</t>
  </si>
  <si>
    <t>insert into dataset values (47,'F','LOW','HIGH',0.539774,0.05362,'drugC')</t>
  </si>
  <si>
    <t>insert into dataset values (59,'M','HIGH','HIGH',0.816356,0.058583,'drugB')</t>
  </si>
  <si>
    <t>insert into dataset values (51,'F','NORMAL','HIGH',0.678646,0.04991,'drugX')</t>
  </si>
  <si>
    <t>insert into dataset values (69,'M','LOW','HIGH',0.854733,0.055221,'drugY')</t>
  </si>
  <si>
    <t>insert into dataset values (37,'F','HIGH','NORMAL',0.795312,0.034443,'drugY')</t>
  </si>
  <si>
    <t>insert into dataset values (50,'F','NORMAL','NORMAL',0.73961,0.042972,'drugY')</t>
  </si>
  <si>
    <t>insert into dataset values (62,'M','NORMAL','HIGH',0.755873,0.045551,'drugY')</t>
  </si>
  <si>
    <t>insert into dataset values (41,'M','HIGH','NORMAL',0.658397,0.043442,'drugY')</t>
  </si>
  <si>
    <t>insert into dataset values (29,'F','HIGH','HIGH',0.857934,0.029132,'drugY')</t>
  </si>
  <si>
    <t>insert into dataset values (42,'F','LOW','NORMAL',0.763404,0.026081,'drugY')</t>
  </si>
  <si>
    <t>insert into dataset values (56,'M','LOW','HIGH',0.812663,0.054123,'drugY')</t>
  </si>
  <si>
    <t>insert into dataset values (36,'M','LOW','NORMAL',0.52765,0.046188,'drugX')</t>
  </si>
  <si>
    <t>insert into dataset values (58,'F','LOW','HIGH',0.886865,0.023188,'drugY')</t>
  </si>
  <si>
    <t>insert into dataset values (56,'F','HIGH','HIGH',0.750962,0.029571,'drugY')</t>
  </si>
  <si>
    <t>insert into dataset values (20,'M','HIGH','NORMAL',0.764067,0.021439,'drugY')</t>
  </si>
  <si>
    <t>insert into dataset values (15,'F','HIGH','NORMAL',0.697052,0.041677,'drugY')</t>
  </si>
  <si>
    <t>insert into dataset values (31,'M','HIGH','NORMAL',0.695183,0.058559,'drugA')</t>
  </si>
  <si>
    <t>insert into dataset values (45,'F','HIGH','HIGH',0.547821,0.042619,'drugA')</t>
  </si>
  <si>
    <t>insert into dataset values (28,'F','LOW','HIGH',0.656292,0.049997,'drugC')</t>
  </si>
  <si>
    <t>insert into dataset values (56,'M','NORMAL','HIGH',0.627866,0.070026,'drugX')</t>
  </si>
  <si>
    <t>insert into dataset values (22,'M','HIGH','NORMAL',0.860621,0.030417,'drugY')</t>
  </si>
  <si>
    <t>insert into dataset values (37,'M','LOW','NORMAL',0.616692,0.068765,'drugX')</t>
  </si>
  <si>
    <t>insert into dataset values (22,'M','NORMAL','HIGH',0.536324,0.044871,'drugX')</t>
  </si>
  <si>
    <t>insert into dataset values (42,'M','LOW','HIGH',0.756097,0.03778,'drugY')</t>
  </si>
  <si>
    <t>insert into dataset values (72,'M','HIGH','NORMAL',0.72142,0.074552,'drugB')</t>
  </si>
  <si>
    <t>insert into dataset values (23,'M','NORMAL','HIGH',0.543355,0.032247,'drugY')</t>
  </si>
  <si>
    <t>insert into dataset values (50,'M','HIGH','HIGH',0.518285,0.069193,'drugA')</t>
  </si>
  <si>
    <t>insert into dataset values (47,'F','NORMAL','NORMAL',0.526835,0.078828,'drugX')</t>
  </si>
  <si>
    <t>insert into dataset values (35,'M','LOW','NORMAL',0.685143,0.074717,'drugX')</t>
  </si>
  <si>
    <t>insert into dataset values (65,'F','LOW','NORMAL',0.760221,0.055214,'drugX')</t>
  </si>
  <si>
    <t>insert into dataset values (20,'F','NORMAL','NORMAL',0.581591,0.062667,'drugX')</t>
  </si>
  <si>
    <t>insert into dataset values (51,'M','HIGH','HIGH',0.83849,0.045831,'drugY')</t>
  </si>
  <si>
    <t>insert into dataset values (67,'M','NORMAL','NORMAL',0.721257,0.075808,'drugX')</t>
  </si>
  <si>
    <t>insert into dataset values (40,'F','NORMAL','HIGH',0.512517,0.05073,'drugX')</t>
  </si>
  <si>
    <t>insert into dataset values (32,'F','HIGH','NORMAL',0.724375,0.070383,'drugA')</t>
  </si>
  <si>
    <t>insert into dataset values (61,'F','HIGH','HIGH',0.63126,0.02478,'drugY')</t>
  </si>
  <si>
    <t>insert into dataset values (28,'M','NORMAL','HIGH',0.584179,0.021585,'drugY')</t>
  </si>
  <si>
    <t>insert into dataset values (15,'M','HIGH','NORMAL',0.58301,0.033885,'drugY')</t>
  </si>
  <si>
    <t>insert into dataset values (34,'M','NORMAL','HIGH',0.602557,0.026833,'drugY')</t>
  </si>
  <si>
    <t>insert into dataset values (36,'F','NORMAL','HIGH',0.563217,0.033618,'drugY')</t>
  </si>
  <si>
    <t>insert into dataset values (53,'F','HIGH','NORMAL',0.760809,0.060889,'drugB')</t>
  </si>
  <si>
    <t>insert into dataset values (19,'F','HIGH','NORMAL',0.742092,0.028576,'drugY')</t>
  </si>
  <si>
    <t>insert into dataset values (66,'M','HIGH','HIGH',0.84985,0.051988,'drugY')</t>
  </si>
  <si>
    <t>insert into dataset values (35,'M','NORMAL','NORMAL',0.523623,0.066745,'drugX')</t>
  </si>
  <si>
    <t>insert into dataset values (47,'M','LOW','NORMAL',0.84773,0.025274,'drugY')</t>
  </si>
  <si>
    <t>insert into dataset values (32,'F','NORMAL','HIGH',0.549375,0.073474,'drugX')</t>
  </si>
  <si>
    <t>insert into dataset values (70,'F','NORMAL','HIGH',0.725424,0.035406,'drugY')</t>
  </si>
  <si>
    <t>insert into dataset values (52,'M','LOW','NORMAL',0.663146,0.020143,'drugY')</t>
  </si>
  <si>
    <t>insert into dataset values (49,'M','LOW','NORMAL',0.510473,0.037539,'drugX')</t>
  </si>
  <si>
    <t>insert into dataset values (24,'M','NORMAL','HIGH',0.854591,0.033142,'drugY')</t>
  </si>
  <si>
    <t>insert into dataset values (42,'F','HIGH','HIGH',0.533228,0.025348,'drugY')</t>
  </si>
  <si>
    <t>insert into dataset values (74,'M','LOW','NORMAL',0.787812,0.065984,'drugX')</t>
  </si>
  <si>
    <t>insert into dataset values (55,'F','HIGH','HIGH',0.637231,0.058054,'drugB')</t>
  </si>
  <si>
    <t>insert into dataset values (35,'F','HIGH','HIGH',0.869854,0.06746,'drugA')</t>
  </si>
  <si>
    <t>insert into dataset values (51,'M','HIGH','NORMAL',0.832467,0.073392,'drugB')</t>
  </si>
  <si>
    <t>insert into dataset values (69,'F','NORMAL','HIGH',0.773798,0.076882,'drugX')</t>
  </si>
  <si>
    <t>insert into dataset values (49,'M','HIGH','NORMAL',0.500169,0.079788,'drugA')</t>
  </si>
  <si>
    <t>insert into dataset values (64,'F','LOW','NORMAL',0.554182,0.021529,'drugY')</t>
  </si>
  <si>
    <t>insert into dataset values (60,'M','HIGH','NORMAL',0.635762,0.073744,'drugB')</t>
  </si>
  <si>
    <t>insert into dataset values (74,'M','HIGH','NORMAL',0.818999,0.053057,'drugY')</t>
  </si>
  <si>
    <t>insert into dataset values (39,'M','HIGH','HIGH',0.731091,0.075652,'drugA')</t>
  </si>
  <si>
    <t>insert into dataset values (61,'M','NORMAL','HIGH',0.745123,0.078906,'drugX')</t>
  </si>
  <si>
    <t>insert into dataset values (37,'F','LOW','NORMAL',0.804155,0.066981,'drugX')</t>
  </si>
  <si>
    <t>insert into dataset values (26,'F','HIGH','NORMAL',0.781928,0.063535,'drugA')</t>
  </si>
  <si>
    <t>insert into dataset values (61,'F','LOW','NORMAL',0.522891,0.071238,'drugX')</t>
  </si>
  <si>
    <t>insert into dataset values (22,'M','LOW','HIGH',0.526672,0.064617,'drugC')</t>
  </si>
  <si>
    <t>insert into dataset values (49,'M','HIGH','NORMAL',0.538183,0.061859,'drugA')</t>
  </si>
  <si>
    <t>insert into dataset values (68,'M','HIGH','HIGH',0.639888,0.058123,'drugB')</t>
  </si>
  <si>
    <t>insert into dataset values (55,'M','NORMAL','NORMAL',0.509181,0.070126,'drugX')</t>
  </si>
  <si>
    <t>insert into dataset values (72,'F','LOW','NORMAL',0.7586,0.05181,'drugX')</t>
  </si>
  <si>
    <t>insert into dataset values (37,'M','LOW','NORMAL',0.73154,0.043743,'drugY')</t>
  </si>
  <si>
    <t>insert into dataset values (49,'M','LOW','HIGH',0.655222,0.062181,'drugC')</t>
  </si>
  <si>
    <t>insert into dataset values (31,'M','HIGH','NORMAL',0.749717,0.06678,'drugA')</t>
  </si>
  <si>
    <t>insert into dataset values (53,'M','LOW','HIGH',0.618603,0.026939,'drugY')</t>
  </si>
  <si>
    <t>insert into dataset values (59,'F','LOW','HIGH',0.640455,0.06132,'drugC')</t>
  </si>
  <si>
    <t>insert into dataset values (34,'F','LOW','NORMAL',0.825542,0.063881,'drugX')</t>
  </si>
  <si>
    <t>insert into dataset values (30,'F','NORMAL','HIGH',0.501956,0.048067,'drugX')</t>
  </si>
  <si>
    <t>insert into dataset values (57,'F','HIGH','NORMAL',0.754166,0.075832,'drugB')</t>
  </si>
  <si>
    <t>insert into dataset values (43,'M','NORMAL','NORMAL',0.538856,0.041905,'drugX')</t>
  </si>
  <si>
    <t>insert into dataset values (21,'F','HIGH','NORMAL',0.745098,0.026023,'drugY')</t>
  </si>
  <si>
    <t>insert into dataset values (16,'M','HIGH','NORMAL',0.561019,0.029516,'drugY')</t>
  </si>
  <si>
    <t>insert into dataset values (38,'M','LOW','HIGH',0.851019,0.046516,'drugY')</t>
  </si>
  <si>
    <t>insert into dataset values (58,'F','LOW','HIGH',0.887928,0.033324,'drugY')</t>
  </si>
  <si>
    <t>insert into dataset values (57,'F','NORMAL','HIGH',0.596099,0.041931,'drugX')</t>
  </si>
  <si>
    <t>insert into dataset values (51,'F','LOW','NORMAL',0.876828,0.038118,'drugY')</t>
  </si>
  <si>
    <t>insert into dataset values (20,'F','HIGH','HIGH',0.887426,0.078798,'drugA')</t>
  </si>
  <si>
    <t>insert into dataset values (28,'F','NORMAL','HIGH',0.744956,0.057843,'drugX')</t>
  </si>
  <si>
    <t>insert into dataset values (45,'M','LOW','NORMAL',0.71486,0.071367,'drugX')</t>
  </si>
  <si>
    <t>insert into dataset values (39,'F','NORMAL','NORMAL',0.809196,0.046978,'drugY')</t>
  </si>
  <si>
    <t>insert into dataset values (41,'F','LOW','NORMAL',0.749905,0.040018,'drugY')</t>
  </si>
  <si>
    <t>insert into dataset values (42,'M','HIGH','NORMAL',0.85794,0.067203,'drugA')</t>
  </si>
  <si>
    <t>insert into dataset values (73,'F','HIGH','HIGH',0.808019,0.044038,'drugY')</t>
  </si>
  <si>
    <t>insert into dataset values (48,'M','HIGH','NORMAL',0.769197,0.073633,'drugA')</t>
  </si>
  <si>
    <t>insert into dataset values (25,'M','NORMAL','HIGH',0.775702,0.040803,'drugY')</t>
  </si>
  <si>
    <t>insert into dataset values (39,'M','NORMAL','HIGH',0.609566,0.038171,'drugY')</t>
  </si>
  <si>
    <t>insert into dataset values (67,'F','NORMAL','HIGH',0.785251,0.049416,'drugY')</t>
  </si>
  <si>
    <t>insert into dataset values (22,'F','HIGH','NORMAL',0.817625,0.035832,'drugY')</t>
  </si>
  <si>
    <t>insert into dataset values (59,'F','NORMAL','HIGH',0.882486,0.063563,'drugX')</t>
  </si>
  <si>
    <t>insert into dataset values (20,'F','LOW','NORMAL',0.811023,0.069402,'drugX')</t>
  </si>
  <si>
    <t>insert into dataset values (36,'F','HIGH','NORMAL',0.575058,0.037124,'drugY')</t>
  </si>
  <si>
    <t>insert into dataset values (18,'F','HIGH','HIGH',0.88515,0.023802,'drugY')</t>
  </si>
  <si>
    <t>insert into dataset values (57,'F','NORMAL','NORMAL',0.551967,0.021317,'drugY')</t>
  </si>
  <si>
    <t>insert into dataset values (70,'M','HIGH','HIGH',0.589493,0.059854,'drugB')</t>
  </si>
  <si>
    <t>insert into dataset values (47,'M','HIGH','HIGH',0.56332,0.054152,'drugA')</t>
  </si>
  <si>
    <t>insert into dataset values (65,'M','HIGH','NORMAL',0.8645,0.024702,'drugY')</t>
  </si>
  <si>
    <t>insert into dataset values (64,'M','HIGH','NORMAL',0.739914,0.035349,'drugY')</t>
  </si>
  <si>
    <t>insert into dataset values (58,'M','HIGH','HIGH',0.76909,0.040497,'drugY')</t>
  </si>
  <si>
    <t>insert into dataset values (23,'M','HIGH','HIGH',0.53406,0.066666,'drugA')</t>
  </si>
  <si>
    <t>insert into dataset values (72,'M','LOW','HIGH',0.547347,0.03356,'drugY')</t>
  </si>
  <si>
    <t>insert into dataset values (72,'M','LOW','HIGH',0.50482,0.074573,'drugC')</t>
  </si>
  <si>
    <t>insert into dataset values (46,'F','HIGH','HIGH',0.773569,0.022302,'drugY')</t>
  </si>
  <si>
    <t>insert into dataset values (56,'F','LOW','HIGH',0.848774,0.07338,'drugC')</t>
  </si>
  <si>
    <t>insert into dataset values (16,'M','LOW','HIGH',0.743021,0.061886,'drugC')</t>
  </si>
  <si>
    <t>insert into dataset values (52,'M','NORMAL','HIGH',0.549945,0.055581,'drugX')</t>
  </si>
  <si>
    <t>insert into dataset values (23,'M','NORMAL','NORMAL',0.78452,0.055959,'drugX')</t>
  </si>
  <si>
    <t>insert into dataset values (40,'F','LOW','NORMAL',0.683503,0.060226,'drugX')</t>
  </si>
  <si>
    <t>insert into dataset values (F,'HIGH','HIGH','0.791774',0.0312344924623116,drugY,'')</t>
  </si>
  <si>
    <t>insert into dataset values (M,'LOW','HIGH','0.740050070351759',0.056462351758794,drugC,'')</t>
  </si>
  <si>
    <t>insert into dataset values (M,'LOW','HIGH','0.696283668341709',0.0690762814070352,drugC,'')</t>
  </si>
  <si>
    <t>insert into dataset values (F,'NORMAL','HIGH','0.56299508040201',0.0723799296482412,drugX,'')</t>
  </si>
  <si>
    <t>insert into dataset values (F,'LOW','HIGH','0.559016316582915',0.0309341608040201,drugY,'')</t>
  </si>
  <si>
    <t>insert into dataset values (F,'NORMAL','HIGH','0.676389849246231',0.0786868944723618,drugX,'')</t>
  </si>
  <si>
    <t>insert into dataset values (F,'NORMAL','HIGH','0.789784618090452',0.0486537286432161,drugY,'')</t>
  </si>
  <si>
    <t>insert into dataset values (M,'LOW','HIGH','0.765912035175879',0.0693766130653266,drugC,'')</t>
  </si>
  <si>
    <t>insert into dataset values (M,'NORMAL','HIGH','0.777848326633166',0.0513567135678392,drugY,'')</t>
  </si>
  <si>
    <t>insert into dataset values (M,'LOW','NORMAL','0.525196824120603',0.0270298492462312,drugY,'')</t>
  </si>
  <si>
    <t>insert into dataset values (F,'LOW','HIGH','0.895221859296482',0.0762842412060301,drugC,'')</t>
  </si>
  <si>
    <t>insert into dataset values (F,'HIGH','NORMAL','0.66843232160804',0.034838472361809,drugY,'')</t>
  </si>
  <si>
    <t>insert into dataset values (M,'LOW','HIGH','0.626655301507538',0.0408451055276382,drugY,'')</t>
  </si>
  <si>
    <t>insert into dataset values (F,'LOW','HIGH','0.791774',0.0378417889447236,drugY,'')</t>
  </si>
  <si>
    <t>insert into dataset values (F,'NORMAL','HIGH','0.827582874371859',0.0651719698492462,drugX,'')</t>
  </si>
  <si>
    <t>insert into dataset values (F,'HIGH','NORMAL','0.833551020100502',0.0537593668341708,drugY,'')</t>
  </si>
  <si>
    <t>insert into dataset values (M,'LOW','NORMAL','0.849466075376884',0.0741819195979899,drugX,'')</t>
  </si>
  <si>
    <t>insert into dataset values (M,'HIGH','HIGH','0.656496030150754',0.0468517386934673,drugA,'')</t>
  </si>
  <si>
    <t>insert into dataset values (M,'LOW','HIGH','0.559016316582915',0.0765845728643216,drugC,'')</t>
  </si>
  <si>
    <t>insert into dataset values (F,'HIGH','NORMAL','0.642570356783919',0.0246271959798995,drugY,'')</t>
  </si>
  <si>
    <t>insert into dataset values (M,'LOW','NORMAL','0.537133115577889',0.0279308442211055,drugY,'')</t>
  </si>
  <si>
    <t>insert into dataset values (M,'NORMAL','HIGH','0.616708391959799',0.0237262010050251,drugY,'')</t>
  </si>
  <si>
    <t>insert into dataset values (M,'LOW','NORMAL','0.80967843718593',0.0264291859296482,drugY,'')</t>
  </si>
  <si>
    <t>insert into dataset values (F,'LOW','HIGH','0.875328040201005',0.0582643417085427,drugY,'')</t>
  </si>
  <si>
    <t>insert into dataset values (F,'LOW','HIGH','0.857423603015075',0.0255281909547739,drugY,'')</t>
  </si>
  <si>
    <t>insert into dataset values (F,'HIGH','NORMAL','0.557026934673367',0.0297328341708543,drugY,'')</t>
  </si>
  <si>
    <t>insert into dataset values (M,'HIGH','HIGH','0.740050070351759',0.024326864321608,drugY,'')</t>
  </si>
  <si>
    <t>insert into dataset values (F,'NORMAL','NORMAL','0.694294286432161',0.0741819195979899,drugX,'')</t>
  </si>
  <si>
    <t>insert into dataset values (F,'LOW','NORMAL','0.648538502512563',0.0285315075376884,drugY,'')</t>
  </si>
  <si>
    <t>insert into dataset values (M,'LOW','HIGH','0.753975743718593',0.042046432160804,drugY,'')</t>
  </si>
  <si>
    <t>insert into dataset values (F,'NORMAL','NORMAL','0.553048170854271',0.0633699798994975,drugX,'')</t>
  </si>
  <si>
    <t>insert into dataset values (M,'HIGH','HIGH','0.716177487437186',0.0747825829145728,drugB,'')</t>
  </si>
  <si>
    <t>insert into dataset values (M,'LOW','NORMAL','0.626655301507538',0.0567626834170854,drugX,'')</t>
  </si>
  <si>
    <t>insert into dataset values (F,'HIGH','NORMAL','0.829572256281407',0.0261288542713568,drugY,'')</t>
  </si>
  <si>
    <t>insert into dataset values (M,'NORMAL','HIGH','0.644559738693467',0.0456504120603015,drugX,'')</t>
  </si>
  <si>
    <t>insert into dataset values (M,'NORMAL','NORMAL','0.527186206030151',0.0723799296482412,drugX,'')</t>
  </si>
  <si>
    <t>insert into dataset values (M,'HIGH','NORMAL','0.529175587939698',0.0561620201005025,drugA,'')</t>
  </si>
  <si>
    <t>insert into dataset values (M,'LOW','NORMAL','0.604772100502513',0.0435480904522613,drugX,'')</t>
  </si>
  <si>
    <t>insert into dataset values (F,'NORMAL','NORMAL','0.517239296482412',0.0531587035175879,drugX,'')</t>
  </si>
  <si>
    <t>insert into dataset values (M,'NORMAL','HIGH','0.642570356783919',0.0705779396984925,drugX,'')</t>
  </si>
  <si>
    <t>insert into dataset values (F,'NORMAL','HIGH','0.833551020100502',0.0432477587939698,drugY,'')</t>
  </si>
  <si>
    <t>insert into dataset values (F,'HIGH','NORMAL','0.869359894472362',0.0609673266331658,drugB,'')</t>
  </si>
  <si>
    <t>insert into dataset values (M,'NORMAL','NORMAL','0.74800759798995',0.0474524020100502,drugY,'')</t>
  </si>
  <si>
    <t>insert into dataset values (M,'NORMAL','HIGH','0.592835809045226',0.0483533969849246,drugX,'')</t>
  </si>
  <si>
    <t>insert into dataset values (F,'NORMAL','NORMAL','0.602782718592965',0.0489540603015075,drugX,'')</t>
  </si>
  <si>
    <t>insert into dataset values (F,'NORMAL','NORMAL','0.610740246231156',0.0753832462311558,drugX,'')</t>
  </si>
  <si>
    <t>insert into dataset values (F,'HIGH','HIGH','0.559016316582915',0.0426470954773869,drugA,'')</t>
  </si>
  <si>
    <t>insert into dataset values (M,'LOW','HIGH','0.726124396984925',0.0705779396984925,drugC,'')</t>
  </si>
  <si>
    <t>insert into dataset values (M,'NORMAL','HIGH','0.889253713567839',0.0279308442211055,drugY,'')</t>
  </si>
  <si>
    <t>insert into dataset values (F,'LOW','HIGH','0.60676148241206',0.0306338291457286,drugY,'')</t>
  </si>
  <si>
    <t>insert into dataset values (F,'HIGH','HIGH','0.561005698492462',0.0288318391959799,drugY,'')</t>
  </si>
  <si>
    <t>insert into dataset values (M,'NORMAL','NORMAL','0.847476693467337',0.0777858994974874,drugX,'')</t>
  </si>
  <si>
    <t>insert into dataset values (M,'LOW','NORMAL','0.803710291457286',0.0297328341708543,drugY,'')</t>
  </si>
  <si>
    <t>insert into dataset values (F,'HIGH','NORMAL','0.648538502512563',0.0351388040201005,drugY,'')</t>
  </si>
  <si>
    <t>insert into dataset values (F,'HIGH','NORMAL','0.775858944723618',0.0759839095477387,drugB,'')</t>
  </si>
  <si>
    <t>insert into dataset values (F,'LOW','HIGH','0.578910135678392',0.0408451055276382,drugC,'')</t>
  </si>
  <si>
    <t>insert into dataset values (M,'HIGH','NORMAL','0.634612829145729',0.0561620201005025,drugB,'')</t>
  </si>
  <si>
    <t>insert into dataset values (M,'HIGH','HIGH','0.557026934673367',0.0201222211055276,drugY,'')</t>
  </si>
  <si>
    <t>insert into dataset values (M,'NORMAL','NORMAL','0.644559738693467',0.0639706432160804,drugX,'')</t>
  </si>
  <si>
    <t>insert into dataset values (M,'HIGH','HIGH','0.887264331658291',0.0474524020100502,drugY,'')</t>
  </si>
  <si>
    <t>insert into dataset values (F,'LOW','NORMAL','0.598803954773869',0.0201222211055276,drugY,'')</t>
  </si>
  <si>
    <t>insert into dataset values (M,'HIGH','NORMAL','0.612729628140703',0.0648716381909548,drugA,'')</t>
  </si>
  <si>
    <t>insert into dataset values (M,'LOW','NORMAL','0.821614728643216',0.0396437788944724,drugY,'')</t>
  </si>
  <si>
    <t>insert into dataset values (M,'LOW','NORMAL','0.533154351758794',0.0636703115577889,drugX,'')</t>
  </si>
  <si>
    <t>insert into dataset values (F,'HIGH','HIGH','0.799731527638191',0.0600663316582914,drugB,'')</t>
  </si>
  <si>
    <t>insert into dataset values (F,'NORMAL','NORMAL','0.821614728643216',0.0303334974874372,drugY,'')</t>
  </si>
  <si>
    <t>insert into dataset values (M,'HIGH','HIGH','0.62466591959799',0.0486537286432161,drugA,'')</t>
  </si>
  <si>
    <t>insert into dataset values (M,'NORMAL','NORMAL','0.722145633165829',0.0666736281407035,drugX,'')</t>
  </si>
  <si>
    <t>insert into dataset values (M,'NORMAL','HIGH','0.505303005025126',0.0204225527638191,drugY,'')</t>
  </si>
  <si>
    <t>insert into dataset values (F,'HIGH','NORMAL','0.564984462311558',0.0231255376884422,drugY,'')</t>
  </si>
  <si>
    <t>insert into dataset values (M,'HIGH','HIGH','0.658485412060301',0.0471520703517588,drugB,'')</t>
  </si>
  <si>
    <t>insert into dataset values (F,'NORMAL','HIGH','0.861402366834171',0.0438484221105528,drugY,'')</t>
  </si>
  <si>
    <t>insert into dataset values (F,'NORMAL','HIGH','0.805699673366834',0.0759839095477387,drugX,'')</t>
  </si>
  <si>
    <t>insert into dataset values (F,'NORMAL','NORMAL','0.843497929648241',0.0369407939698492,drugY,'')</t>
  </si>
  <si>
    <t>insert into dataset values (M,'HIGH','NORMAL','0.885274949748744',0.0519573768844221,drugY,'')</t>
  </si>
  <si>
    <t>insert into dataset values (M,'LOW','NORMAL','0.789784618090452',0.0378417889447236,drugY,'')</t>
  </si>
  <si>
    <t>insert into dataset values (F,'HIGH','HIGH','0.734081924623116',0.0654723015075377,drugA,'')</t>
  </si>
  <si>
    <t>insert into dataset values (F,'HIGH','NORMAL','0.823604110552764',0.0429474271356784,drugY,'')</t>
  </si>
  <si>
    <t>insert into dataset values (F,'HIGH','HIGH','0.517239296482412',0.038742783919598,drugA,'')</t>
  </si>
  <si>
    <t>insert into dataset values (F,'LOW','NORMAL','0.724135015075377',0.066973959798995,drugX,'')</t>
  </si>
  <si>
    <t>insert into dataset values (M,'HIGH','HIGH','0.805699673366834',0.0579640100502513,drugB,'')</t>
  </si>
  <si>
    <t>insert into dataset values (M,'NORMAL','HIGH','0.513260532663317',0.0660729648241206,drugX,'')</t>
  </si>
  <si>
    <t>insert into dataset values (F,'LOW','HIGH','0.73010316080402',0.0753832462311558,drugC,'')</t>
  </si>
  <si>
    <t>insert into dataset values (F,'HIGH','NORMAL','0.734081924623116',0.0648716381909548,drugA,'')</t>
  </si>
  <si>
    <t>insert into dataset values (F,'LOW','HIGH','0.539122497487437',0.0537593668341708,drugC,'')</t>
  </si>
  <si>
    <t>insert into dataset values (M,'HIGH','HIGH','0.815646582914573',0.0585646733668342,drugB,'')</t>
  </si>
  <si>
    <t>insert into dataset values (F,'NORMAL','HIGH','0.678379231155779',0.0498550552763819,drugX,'')</t>
  </si>
  <si>
    <t>insert into dataset values (M,'LOW','HIGH','0.855434221105528',0.0552610251256281,drugY,'')</t>
  </si>
  <si>
    <t>insert into dataset values (F,'HIGH','NORMAL','0.795752763819095',0.0345381407035176,drugY,'')</t>
  </si>
  <si>
    <t>insert into dataset values (F,'NORMAL','NORMAL','0.740050070351759',0.0429474271356784,drugY,'')</t>
  </si>
  <si>
    <t>insert into dataset values (M,'NORMAL','HIGH','0.755965125628141',0.0456504120603015,drugY,'')</t>
  </si>
  <si>
    <t>insert into dataset values (M,'HIGH','NORMAL','0.658485412060301',0.0435480904522613,drugY,'')</t>
  </si>
  <si>
    <t>insert into dataset values (F,'HIGH','HIGH','0.857423603015075',0.0291321708542714,drugY,'')</t>
  </si>
  <si>
    <t>insert into dataset values (F,'LOW','NORMAL','0.763922653266332',0.0261288542713568,drugY,'')</t>
  </si>
  <si>
    <t>insert into dataset values (M,'LOW','HIGH','0.813657201005025',0.0540596984924623,drugY,'')</t>
  </si>
  <si>
    <t>insert into dataset values (M,'LOW','NORMAL','0.527186206030151',0.0462510753768844,drugX,'')</t>
  </si>
  <si>
    <t>insert into dataset values (F,'LOW','HIGH','0.887264331658291',0.0231255376884422,drugY,'')</t>
  </si>
  <si>
    <t>insert into dataset values (F,'HIGH','HIGH','0.749996979899497',0.0294325025125628,drugY,'')</t>
  </si>
  <si>
    <t>insert into dataset values (M,'HIGH','NORMAL','0.763922653266332',0.0213235477386935,drugY,'')</t>
  </si>
  <si>
    <t>insert into dataset values (F,'HIGH','NORMAL','0.696283668341709',0.0417461005025126,drugY,'')</t>
  </si>
  <si>
    <t>insert into dataset values (M,'HIGH','NORMAL','0.694294286432161',0.0585646733668342,drugA,'')</t>
  </si>
  <si>
    <t>insert into dataset values (F,'HIGH','HIGH','0.547080025125628',0.0426470954773869,drugA,'')</t>
  </si>
  <si>
    <t>insert into dataset values (F,'LOW','HIGH','0.656496030150754',0.0498550552763819,drugC,'')</t>
  </si>
  <si>
    <t>insert into dataset values (M,'NORMAL','HIGH','0.628644683417085',0.0699772763819095,drugX,'')</t>
  </si>
  <si>
    <t>insert into dataset values (M,'HIGH','NORMAL','0.861402366834171',0.0303334974874372,drugY,'')</t>
  </si>
  <si>
    <t>insert into dataset values (M,'LOW','NORMAL','0.616708391959799',0.0687759497487437,drugX,'')</t>
  </si>
  <si>
    <t>insert into dataset values (M,'NORMAL','HIGH','0.537133115577889',0.0447494170854271,drugX,'')</t>
  </si>
  <si>
    <t>insert into dataset values (M,'LOW','HIGH','0.755965125628141',0.0378417889447236,drugY,'')</t>
  </si>
  <si>
    <t>insert into dataset values (M,'HIGH','NORMAL','0.722145633165829',0.0744822512562814,drugB,'')</t>
  </si>
  <si>
    <t>insert into dataset values (M,'NORMAL','HIGH','0.543101261306533',0.0321354874371859,drugY,'')</t>
  </si>
  <si>
    <t>insert into dataset values (M,'HIGH','HIGH','0.51922867839196',0.0690762814070352,drugA,'')</t>
  </si>
  <si>
    <t>insert into dataset values (F,'NORMAL','NORMAL','0.527186206030151',0.0786868944723618,drugX,'')</t>
  </si>
  <si>
    <t>insert into dataset values (M,'LOW','NORMAL','0.684347376884422',0.0747825829145728,drugX,'')</t>
  </si>
  <si>
    <t>insert into dataset values (F,'LOW','NORMAL','0.759943889447236',0.0552610251256281,drugX,'')</t>
  </si>
  <si>
    <t>insert into dataset values (F,'NORMAL','NORMAL','0.58089951758794',0.0627693165829146,drugX,'')</t>
  </si>
  <si>
    <t>insert into dataset values (M,'HIGH','HIGH','0.837529783919598',0.045950743718593,drugY,'')</t>
  </si>
  <si>
    <t>insert into dataset values (M,'NORMAL','NORMAL','0.722145633165829',0.0756835778894472,drugX,'')</t>
  </si>
  <si>
    <t>insert into dataset values (F,'NORMAL','HIGH','0.513260532663317',0.0507560502512563,drugX,'')</t>
  </si>
  <si>
    <t>insert into dataset values (F,'HIGH','NORMAL','0.724135015075377',0.070277608040201,drugA,'')</t>
  </si>
  <si>
    <t>insert into dataset values (F,'HIGH','HIGH','0.630634065326633',0.0249275276381909,drugY,'')</t>
  </si>
  <si>
    <t>insert into dataset values (M,'NORMAL','HIGH','0.584878281407035',0.0216238793969849,drugY,'')</t>
  </si>
  <si>
    <t>insert into dataset values (M,'HIGH','NORMAL','0.582888899497487',0.0339374773869347,drugY,'')</t>
  </si>
  <si>
    <t>insert into dataset values (M,'NORMAL','HIGH','0.602782718592965',0.0267295175879397,drugY,'')</t>
  </si>
  <si>
    <t>insert into dataset values (F,'NORMAL','HIGH','0.56299508040201',0.0336371457286432,drugY,'')</t>
  </si>
  <si>
    <t>insert into dataset values (F,'HIGH','NORMAL','0.759943889447236',0.0609673266331658,drugB,'')</t>
  </si>
  <si>
    <t>insert into dataset values (F,'HIGH','NORMAL','0.742039452261306',0.0285315075376884,drugY,'')</t>
  </si>
  <si>
    <t>insert into dataset values (M,'HIGH','HIGH','0.849466075376884',0.0519573768844221,drugY,'')</t>
  </si>
  <si>
    <t>insert into dataset values (M,'NORMAL','NORMAL','0.523207442211055',0.0666736281407035,drugX,'')</t>
  </si>
  <si>
    <t>insert into dataset values (M,'LOW','NORMAL','0.847476693467337',0.0252278592964824,drugY,'')</t>
  </si>
  <si>
    <t>insert into dataset values (F,'NORMAL','HIGH','0.549069407035176',0.073581256281407,drugX,'')</t>
  </si>
  <si>
    <t>insert into dataset values (F,'NORMAL','HIGH','0.726124396984925',0.035439135678392,drugY,'')</t>
  </si>
  <si>
    <t>insert into dataset values (M,'LOW','NORMAL','0.662464175879397',0.0201222211055276,drugY,'')</t>
  </si>
  <si>
    <t>insert into dataset values (M,'LOW','NORMAL','0.511271150753769',0.0375414572864322,drugX,'')</t>
  </si>
  <si>
    <t>insert into dataset values (M,'NORMAL','HIGH','0.855434221105528',0.0330364824120603,drugY,'')</t>
  </si>
  <si>
    <t>insert into dataset values (F,'HIGH','HIGH','0.533154351758794',0.0252278592964824,drugY,'')</t>
  </si>
  <si>
    <t>insert into dataset values (M,'LOW','NORMAL','0.787795236180904',0.0660729648241206,drugX,'')</t>
  </si>
  <si>
    <t>insert into dataset values (F,'HIGH','HIGH','0.636602211055276',0.0579640100502513,drugB,'')</t>
  </si>
  <si>
    <t>insert into dataset values (F,'HIGH','HIGH','0.869359894472362',0.0675746231155779,drugA,'')</t>
  </si>
  <si>
    <t>insert into dataset values (M,'HIGH','NORMAL','0.831561638190955',0.0732809246231156,drugB,'')</t>
  </si>
  <si>
    <t>insert into dataset values (F,'NORMAL','HIGH','0.77386956281407',0.0768849045226131,drugX,'')</t>
  </si>
  <si>
    <t>insert into dataset values (M,'HIGH','NORMAL','0.499334859296482',0.0798882211055276,drugA,'')</t>
  </si>
  <si>
    <t>insert into dataset values (F,'LOW','NORMAL','0.555037552763819',0.0216238793969849,drugY,'')</t>
  </si>
  <si>
    <t>insert into dataset values (M,'HIGH','NORMAL','0.636602211055276',0.0738815879396985,drugB,'')</t>
  </si>
  <si>
    <t>insert into dataset values (M,'HIGH','NORMAL','0.819625346733668',0.0531587035175879,drugY,'')</t>
  </si>
  <si>
    <t>insert into dataset values (M,'HIGH','HIGH','0.73010316080402',0.0756835778894472,drugA,'')</t>
  </si>
  <si>
    <t>insert into dataset values (M,'NORMAL','HIGH','0.746018216080402',0.0789872261306533,drugX,'')</t>
  </si>
  <si>
    <t>insert into dataset values (F,'LOW','NORMAL','0.803710291457286',0.066973959798995,drugX,'')</t>
  </si>
  <si>
    <t>insert into dataset values (F,'HIGH','NORMAL','0.781827090452261',0.0636703115577889,drugA,'')</t>
  </si>
  <si>
    <t>insert into dataset values (F,'LOW','NORMAL','0.523207442211055',0.0711786030150754,drugX,'')</t>
  </si>
  <si>
    <t>insert into dataset values (M,'LOW','HIGH','0.527186206030151',0.0645713065326633,drugC,'')</t>
  </si>
  <si>
    <t>insert into dataset values (M,'HIGH','NORMAL','0.539122497487437',0.0618683216080402,drugA,'')</t>
  </si>
  <si>
    <t>insert into dataset values (M,'HIGH','HIGH','0.640580974874372',0.0582643417085427,drugB,'')</t>
  </si>
  <si>
    <t>insert into dataset values (M,'NORMAL','NORMAL','0.509281768844221',0.0699772763819095,drugX,'')</t>
  </si>
  <si>
    <t>insert into dataset values (F,'LOW','NORMAL','0.757954507537688',0.0519573768844221,drugX,'')</t>
  </si>
  <si>
    <t>insert into dataset values (M,'LOW','NORMAL','0.732092542713568',0.0438484221105528,drugY,'')</t>
  </si>
  <si>
    <t>insert into dataset values (M,'LOW','HIGH','0.654506648241206',0.0621686532663316,drugC,'')</t>
  </si>
  <si>
    <t>insert into dataset values (M,'HIGH','NORMAL','0.749996979899497',0.0666736281407035,drugA,'')</t>
  </si>
  <si>
    <t>insert into dataset values (M,'LOW','HIGH','0.618697773869347',0.0270298492462312,drugY,'')</t>
  </si>
  <si>
    <t>insert into dataset values (F,'LOW','HIGH','0.640580974874372',0.0612676582914573,drugC,'')</t>
  </si>
  <si>
    <t>insert into dataset values (F,'LOW','NORMAL','0.825593492462312',0.0639706432160804,drugX,'')</t>
  </si>
  <si>
    <t>insert into dataset values (F,'NORMAL','HIGH','0.50132424120603',0.0480530653266332,drugX,'')</t>
  </si>
  <si>
    <t>insert into dataset values (F,'HIGH','NORMAL','0.753975743718593',0.0756835778894472,drugB,'')</t>
  </si>
  <si>
    <t>insert into dataset values (M,'NORMAL','NORMAL','0.539122497487437',0.042046432160804,drugX,'')</t>
  </si>
  <si>
    <t>insert into dataset values (F,'HIGH','NORMAL','0.746018216080402',0.0261288542713568,drugY,'')</t>
  </si>
  <si>
    <t>insert into dataset values (M,'HIGH','NORMAL','0.561005698492462',0.0294325025125628,drugY,'')</t>
  </si>
  <si>
    <t>insert into dataset values (M,'LOW','HIGH','0.851455457286432',0.0465514070351759,drugY,'')</t>
  </si>
  <si>
    <t>insert into dataset values (F,'LOW','HIGH','0.887264331658291',0.0333368140703518,drugY,'')</t>
  </si>
  <si>
    <t>insert into dataset values (F,'NORMAL','HIGH','0.596814572864321',0.042046432160804,drugX,'')</t>
  </si>
  <si>
    <t>insert into dataset values (F,'LOW','NORMAL','0.877317422110553',0.0381421206030151,drugY,'')</t>
  </si>
  <si>
    <t>insert into dataset values (F,'HIGH','HIGH','0.887264331658291',0.0786868944723618,drugA,'')</t>
  </si>
  <si>
    <t>insert into dataset values (F,'NORMAL','HIGH','0.744028834170854',0.0579640100502513,drugX,'')</t>
  </si>
  <si>
    <t>insert into dataset values (M,'LOW','NORMAL','0.714188105527638',0.0714789346733668,drugX,'')</t>
  </si>
  <si>
    <t>insert into dataset values (F,'NORMAL','NORMAL','0.80967843718593',0.0468517386934673,drugY,'')</t>
  </si>
  <si>
    <t>insert into dataset values (F,'LOW','NORMAL','0.749996979899497',0.0399441105527638,drugY,'')</t>
  </si>
  <si>
    <t>insert into dataset values (M,'HIGH','NORMAL','0.857423603015075',0.0672742914572864,drugA,'')</t>
  </si>
  <si>
    <t>insert into dataset values (F,'HIGH','HIGH','0.807689055276382',0.0441487537688442,drugY,'')</t>
  </si>
  <si>
    <t>insert into dataset values (M,'HIGH','NORMAL','0.769890798994975',0.073581256281407,drugA,'')</t>
  </si>
  <si>
    <t>insert into dataset values (M,'NORMAL','HIGH','0.775858944723618',0.0408451055276382,drugY,'')</t>
  </si>
  <si>
    <t>insert into dataset values (M,'NORMAL','HIGH','0.608750864321608',0.0381421206030151,drugY,'')</t>
  </si>
  <si>
    <t>insert into dataset values (F,'NORMAL','HIGH','0.785805854271357',0.0495547236180904,drugY,'')</t>
  </si>
  <si>
    <t>insert into dataset values (F,'HIGH','NORMAL','0.81763596482412',0.0357394673366834,drugY,'')</t>
  </si>
  <si>
    <t>insert into dataset values (F,'NORMAL','HIGH','0.883285567839196',0.0636703115577889,drugX,'')</t>
  </si>
  <si>
    <t>insert into dataset values (F,'LOW','NORMAL','0.811667819095477',0.0693766130653266,drugX,'')</t>
  </si>
  <si>
    <t>insert into dataset values (F,'HIGH','NORMAL','0.574931371859296',0.0372411256281407,drugY,'')</t>
  </si>
  <si>
    <t>insert into dataset values (F,'HIGH','HIGH','0.885274949748744',0.0237262010050251,drugY,'')</t>
  </si>
  <si>
    <t>insert into dataset values (F,'NORMAL','NORMAL','0.551058788944724',0.0213235477386935,drugY,'')</t>
  </si>
  <si>
    <t>insert into dataset values (M,'HIGH','HIGH','0.588857045226131',0.059766,drugB,'')</t>
  </si>
  <si>
    <t>insert into dataset values (M,'HIGH','HIGH','0.56299508040201',0.0540596984924623,drugA,'')</t>
  </si>
  <si>
    <t>insert into dataset values (M,'HIGH','NORMAL','0.865381130653266',0.0246271959798995,drugY,'')</t>
  </si>
  <si>
    <t>insert into dataset values (M,'HIGH','NORMAL','0.740050070351759',0.035439135678392,drugY,'')</t>
  </si>
  <si>
    <t>insert into dataset values (M,'HIGH','HIGH','0.769890798994975',0.0405447738693467,drugY,'')</t>
  </si>
  <si>
    <t>insert into dataset values (M,'HIGH','HIGH','0.533154351758794',0.0666736281407035,drugA,'')</t>
  </si>
  <si>
    <t>insert into dataset values (M,'LOW','HIGH','0.547080025125628',0.0336371457286432,drugY,'')</t>
  </si>
  <si>
    <t>insert into dataset values (M,'LOW','HIGH','0.505303005025126',0.0744822512562814,drugC,'')</t>
  </si>
  <si>
    <t>insert into dataset values (F,'HIGH','HIGH','0.77386956281407',0.0222245427135678,drugY,'')</t>
  </si>
  <si>
    <t>insert into dataset values (F,'LOW','HIGH','0.849466075376884',0.0732809246231156,drugC,'')</t>
  </si>
  <si>
    <t>insert into dataset values (M,'LOW','HIGH','0.742039452261306',0.0618683216080402,drugC,'')</t>
  </si>
  <si>
    <t>insert into dataset values (M,'NORMAL','HIGH','0.549069407035176',0.0555613567839196,drugX,'')</t>
  </si>
  <si>
    <t>insert into dataset values (M,'NORMAL','NORMAL','0.783816472361809',0.055861688442211,drugX,'')</t>
  </si>
  <si>
    <t>insert into dataset values (F,'LOW','NORMAL','0.684347376884422',0.0603666633165829,drugX,'')</t>
  </si>
  <si>
    <t>sec_id.NEXTVALUE</t>
  </si>
  <si>
    <t>PRECISON</t>
  </si>
  <si>
    <t>73.75</t>
  </si>
  <si>
    <t>14.75</t>
  </si>
  <si>
    <t>29.5</t>
  </si>
  <si>
    <t>47.41071429</t>
  </si>
  <si>
    <t>28.44642857</t>
  </si>
  <si>
    <t>61.10714286</t>
  </si>
  <si>
    <t>22.125</t>
  </si>
  <si>
    <t>49.51785714</t>
  </si>
  <si>
    <t>41.08928571</t>
  </si>
  <si>
    <t>60.05357143</t>
  </si>
  <si>
    <t>43.19642857</t>
  </si>
  <si>
    <t>33.71428571</t>
  </si>
  <si>
    <t>15.80357143</t>
  </si>
  <si>
    <t>68.48214286</t>
  </si>
  <si>
    <t>23.17857143</t>
  </si>
  <si>
    <t>31.60714286</t>
  </si>
  <si>
    <t>56.89285714</t>
  </si>
  <si>
    <t>63.21428571</t>
  </si>
  <si>
    <t>48.46428571</t>
  </si>
  <si>
    <t>32.66071429</t>
  </si>
  <si>
    <t>30.55357143</t>
  </si>
  <si>
    <t>38.98214286</t>
  </si>
  <si>
    <t>45.30357143</t>
  </si>
  <si>
    <t>17.91071429</t>
  </si>
  <si>
    <t>65.32142857</t>
  </si>
  <si>
    <t>52.67857143</t>
  </si>
  <si>
    <t>46.35714286</t>
  </si>
  <si>
    <t>72.69642857</t>
  </si>
  <si>
    <t>57.94642857</t>
  </si>
  <si>
    <t>66.375</t>
  </si>
  <si>
    <t>36.875</t>
  </si>
  <si>
    <t>67.42857143</t>
  </si>
  <si>
    <t>62.16071429</t>
  </si>
  <si>
    <t>24.23214286</t>
  </si>
  <si>
    <t>26.33928571</t>
  </si>
  <si>
    <t>40.03571429</t>
  </si>
  <si>
    <t>37.92857143</t>
  </si>
  <si>
    <t>16.85714286</t>
  </si>
  <si>
    <t>53.73214286</t>
  </si>
  <si>
    <t>69.53571429</t>
  </si>
  <si>
    <t>35.82142857</t>
  </si>
  <si>
    <t>18.96428571</t>
  </si>
  <si>
    <t>64.26785714</t>
  </si>
  <si>
    <t>59</t>
  </si>
  <si>
    <t>50.57142857</t>
  </si>
  <si>
    <t>42.14285714</t>
  </si>
  <si>
    <t>55.83928571</t>
  </si>
  <si>
    <t>20.01785714</t>
  </si>
  <si>
    <t>71.64285714</t>
  </si>
  <si>
    <t>34.76785714</t>
  </si>
  <si>
    <t>51.625</t>
  </si>
  <si>
    <t>54.78571429</t>
  </si>
  <si>
    <t>21.07142857</t>
  </si>
  <si>
    <t>25.28571429</t>
  </si>
  <si>
    <t>insert into dataset values (23.17857143,'F','HIGH','HIGH',0.791774,0.0312344924623116,'drugY',sec_id.NEXTVALUE);</t>
  </si>
  <si>
    <t>insert into dataset values (47.41071429,'M','LOW','HIGH',0.740050070351759,0.056462351758794,'drugC',sec_id.NEXTVALUE);</t>
  </si>
  <si>
    <t>insert into dataset values (47.41071429,'M','LOW','HIGH',0.696283668341709,0.0690762814070352,'drugC',sec_id.NEXTVALUE);</t>
  </si>
  <si>
    <t>insert into dataset values (28.44642857,'F','NORMAL','HIGH',0.56299508040201,0.0723799296482412,'drugX',sec_id.NEXTVALUE);</t>
  </si>
  <si>
    <t>insert into dataset values (61.10714286,'F','LOW','HIGH',0.559016316582915,0.0309341608040201,'drugY',sec_id.NEXTVALUE);</t>
  </si>
  <si>
    <t>insert into dataset values (22.125,'F','NORMAL','HIGH',0.676389849246231,0.0786868944723618,'drugX',sec_id.NEXTVALUE);</t>
  </si>
  <si>
    <t>insert into dataset values (49.51785714,'F','NORMAL','HIGH',0.789784618090452,0.0486537286432161,'drugY',sec_id.NEXTVALUE);</t>
  </si>
  <si>
    <t>insert into dataset values (41.08928571,'M','LOW','HIGH',0.765912035175879,0.0693766130653266,'drugC',sec_id.NEXTVALUE);</t>
  </si>
  <si>
    <t>insert into dataset values (60.05357143,'M','NORMAL','HIGH',0.777848326633166,0.0513567135678392,'drugY',sec_id.NEXTVALUE);</t>
  </si>
  <si>
    <t>insert into dataset values (43.19642857,'M','LOW','NORMAL',0.525196824120603,0.0270298492462312,'drugY',sec_id.NEXTVALUE);</t>
  </si>
  <si>
    <t>insert into dataset values (47.41071429,'F','LOW','HIGH',0.895221859296482,0.0762842412060301,'drugC',sec_id.NEXTVALUE);</t>
  </si>
  <si>
    <t>insert into dataset values (33.71428571,'F','HIGH','NORMAL',0.66843232160804,0.034838472361809,'drugY',sec_id.NEXTVALUE);</t>
  </si>
  <si>
    <t>insert into dataset values (43.19642857,'M','LOW','HIGH',0.626655301507538,0.0408451055276382,'drugY',sec_id.NEXTVALUE);</t>
  </si>
  <si>
    <t>insert into dataset values (73.75,'F','LOW','HIGH',0.791774,0.0378417889447236,'drugY',sec_id.NEXTVALUE);</t>
  </si>
  <si>
    <t>insert into dataset values (49.51785714,'F','NORMAL','HIGH',0.827582874371859,0.0651719698492462,'drugX',sec_id.NEXTVALUE);</t>
  </si>
  <si>
    <t>insert into dataset values (15.80357143,'F','HIGH','NORMAL',0.833551020100502,0.0537593668341708,'drugY',sec_id.NEXTVALUE);</t>
  </si>
  <si>
    <t>insert into dataset values (68.48214286,'M','LOW','NORMAL',0.849466075376884,0.0741819195979899,'drugX',sec_id.NEXTVALUE);</t>
  </si>
  <si>
    <t>insert into dataset values (43.19642857,'M','HIGH','HIGH',0.656496030150754,0.0468517386934673,'drugA',sec_id.NEXTVALUE);</t>
  </si>
  <si>
    <t>insert into dataset values (23.17857143,'M','LOW','HIGH',0.559016316582915,0.0765845728643216,'drugC',sec_id.NEXTVALUE);</t>
  </si>
  <si>
    <t>insert into dataset values (31.60714286,'F','HIGH','NORMAL',0.642570356783919,0.0246271959798995,'drugY',sec_id.NEXTVALUE);</t>
  </si>
  <si>
    <t>insert into dataset values (56.89285714,'M','LOW','NORMAL',0.537133115577889,0.0279308442211055,'drugY',sec_id.NEXTVALUE);</t>
  </si>
  <si>
    <t>insert into dataset values (63.21428571,'M','NORMAL','HIGH',0.616708391959799,0.0237262010050251,'drugY',sec_id.NEXTVALUE);</t>
  </si>
  <si>
    <t>insert into dataset values (47.41071429,'M','LOW','NORMAL',0.80967843718593,0.0264291859296482,'drugY',sec_id.NEXTVALUE);</t>
  </si>
  <si>
    <t>insert into dataset values (48.46428571,'F','LOW','HIGH',0.875328040201005,0.0582643417085427,'drugY',sec_id.NEXTVALUE);</t>
  </si>
  <si>
    <t>insert into dataset values (32.66071429,'F','LOW','HIGH',0.857423603015075,0.0255281909547739,'drugY',sec_id.NEXTVALUE);</t>
  </si>
  <si>
    <t>insert into dataset values (28.44642857,'F','HIGH','NORMAL',0.557026934673367,0.0297328341708543,'drugY',sec_id.NEXTVALUE);</t>
  </si>
  <si>
    <t>insert into dataset values (30.55357143,'M','HIGH','HIGH',0.740050070351759,0.024326864321608,'drugY',sec_id.NEXTVALUE);</t>
  </si>
  <si>
    <t>insert into dataset values (49.51785714,'F','NORMAL','NORMAL',0.694294286432161,0.0741819195979899,'drugX',sec_id.NEXTVALUE);</t>
  </si>
  <si>
    <t>insert into dataset values (38.98214286,'F','LOW','NORMAL',0.648538502512563,0.0285315075376884,'drugY',sec_id.NEXTVALUE);</t>
  </si>
  <si>
    <t>insert into dataset values (45.30357143,'M','LOW','HIGH',0.753975743718593,0.042046432160804,'drugY',sec_id.NEXTVALUE);</t>
  </si>
  <si>
    <t>insert into dataset values (17.91071429,'F','NORMAL','NORMAL',0.553048170854271,0.0633699798994975,'drugX',sec_id.NEXTVALUE);</t>
  </si>
  <si>
    <t>insert into dataset values (73.75,'M','HIGH','HIGH',0.716177487437186,0.0747825829145728,'drugB',sec_id.NEXTVALUE);</t>
  </si>
  <si>
    <t>insert into dataset values (49.51785714,'M','LOW','NORMAL',0.626655301507538,0.0567626834170854,'drugX',sec_id.NEXTVALUE);</t>
  </si>
  <si>
    <t>insert into dataset values (65.32142857,'F','HIGH','NORMAL',0.829572256281407,0.0261288542713568,'drugY',sec_id.NEXTVALUE);</t>
  </si>
  <si>
    <t>insert into dataset values (52.67857143,'M','NORMAL','HIGH',0.644559738693467,0.0456504120603015,'drugX',sec_id.NEXTVALUE);</t>
  </si>
  <si>
    <t>insert into dataset values (46.35714286,'M','NORMAL','NORMAL',0.527186206030151,0.0723799296482412,'drugX',sec_id.NEXTVALUE);</t>
  </si>
  <si>
    <t>insert into dataset values (31.60714286,'M','HIGH','NORMAL',0.529175587939698,0.0561620201005025,'drugA',sec_id.NEXTVALUE);</t>
  </si>
  <si>
    <t>insert into dataset values (38.98214286,'M','LOW','NORMAL',0.604772100502513,0.0435480904522613,'drugX',sec_id.NEXTVALUE);</t>
  </si>
  <si>
    <t>insert into dataset values (38.98214286,'F','NORMAL','NORMAL',0.517239296482412,0.0531587035175879,'drugX',sec_id.NEXTVALUE);</t>
  </si>
  <si>
    <t>insert into dataset values (14.75,'M','NORMAL','HIGH',0.642570356783919,0.0705779396984925,'drugX',sec_id.NEXTVALUE);</t>
  </si>
  <si>
    <t>insert into dataset values (72.69642857,'F','NORMAL','HIGH',0.833551020100502,0.0432477587939698,'drugY',sec_id.NEXTVALUE);</t>
  </si>
  <si>
    <t>insert into dataset values (57.94642857,'F','HIGH','NORMAL',0.869359894472362,0.0609673266331658,'drugB',sec_id.NEXTVALUE);</t>
  </si>
  <si>
    <t>insert into dataset values (49.51785714,'M','NORMAL','NORMAL',0.74800759798995,0.0474524020100502,'drugY',sec_id.NEXTVALUE);</t>
  </si>
  <si>
    <t>insert into dataset values (23.17857143,'M','NORMAL','HIGH',0.592835809045226,0.0483533969849246,'drugX',sec_id.NEXTVALUE);</t>
  </si>
  <si>
    <t>insert into dataset values (49.51785714,'F','NORMAL','NORMAL',0.602782718592965,0.0489540603015075,'drugX',sec_id.NEXTVALUE);</t>
  </si>
  <si>
    <t>insert into dataset values (66.375,'F','NORMAL','NORMAL',0.610740246231156,0.0753832462311558,'drugX',sec_id.NEXTVALUE);</t>
  </si>
  <si>
    <t>insert into dataset values (36.875,'F','HIGH','HIGH',0.559016316582915,0.0426470954773869,'drugA',sec_id.NEXTVALUE);</t>
  </si>
  <si>
    <t>insert into dataset values (68.48214286,'M','LOW','HIGH',0.726124396984925,0.0705779396984925,'drugC',sec_id.NEXTVALUE);</t>
  </si>
  <si>
    <t>insert into dataset values (23.17857143,'M','NORMAL','HIGH',0.889253713567839,0.0279308442211055,'drugY',sec_id.NEXTVALUE);</t>
  </si>
  <si>
    <t>insert into dataset values (28.44642857,'F','LOW','HIGH',0.60676148241206,0.0306338291457286,'drugY',sec_id.NEXTVALUE);</t>
  </si>
  <si>
    <t>insert into dataset values (57.94642857,'F','HIGH','HIGH',0.561005698492462,0.0288318391959799,'drugY',sec_id.NEXTVALUE);</t>
  </si>
  <si>
    <t>insert into dataset values (67.42857143,'M','NORMAL','NORMAL',0.847476693467337,0.0777858994974874,'drugX',sec_id.NEXTVALUE);</t>
  </si>
  <si>
    <t>insert into dataset values (62.16071429,'M','LOW','NORMAL',0.803710291457286,0.0297328341708543,'drugY',sec_id.NEXTVALUE);</t>
  </si>
  <si>
    <t>insert into dataset values (24.23214286,'F','HIGH','NORMAL',0.648538502512563,0.0351388040201005,'drugY',sec_id.NEXTVALUE);</t>
  </si>
  <si>
    <t>insert into dataset values (68.48214286,'F','HIGH','NORMAL',0.775858944723618,0.0759839095477387,'drugB',sec_id.NEXTVALUE);</t>
  </si>
  <si>
    <t>insert into dataset values (26.33928571,'F','LOW','HIGH',0.578910135678392,0.0408451055276382,'drugC',sec_id.NEXTVALUE);</t>
  </si>
  <si>
    <t>insert into dataset values (65.32142857,'M','HIGH','NORMAL',0.634612829145729,0.0561620201005025,'drugB',sec_id.NEXTVALUE);</t>
  </si>
  <si>
    <t>insert into dataset values (40.03571429,'M','HIGH','HIGH',0.557026934673367,0.0201222211055276,'drugY',sec_id.NEXTVALUE);</t>
  </si>
  <si>
    <t>insert into dataset values (60.05357143,'M','NORMAL','NORMAL',0.644559738693467,0.0639706432160804,'drugX',sec_id.NEXTVALUE);</t>
  </si>
  <si>
    <t>insert into dataset values (33.71428571,'M','HIGH','HIGH',0.887264331658291,0.0474524020100502,'drugY',sec_id.NEXTVALUE);</t>
  </si>
  <si>
    <t>insert into dataset values (37.92857143,'F','LOW','NORMAL',0.598803954773869,0.0201222211055276,'drugY',sec_id.NEXTVALUE);</t>
  </si>
  <si>
    <t>insert into dataset values (24.23214286,'M','HIGH','NORMAL',0.612729628140703,0.0648716381909548,'drugA',sec_id.NEXTVALUE);</t>
  </si>
  <si>
    <t>insert into dataset values (67.42857143,'M','LOW','NORMAL',0.821614728643216,0.0396437788944724,'drugY',sec_id.NEXTVALUE);</t>
  </si>
  <si>
    <t>insert into dataset values (45.30357143,'M','LOW','NORMAL',0.533154351758794,0.0636703115577889,'drugX',sec_id.NEXTVALUE);</t>
  </si>
  <si>
    <t>insert into dataset values (60.05357143,'F','HIGH','HIGH',0.799731527638191,0.0600663316582914,'drugB',sec_id.NEXTVALUE);</t>
  </si>
  <si>
    <t>insert into dataset values (68.48214286,'F','NORMAL','NORMAL',0.821614728643216,0.0303334974874372,'drugY',sec_id.NEXTVALUE);</t>
  </si>
  <si>
    <t>insert into dataset values (29.5,'M','HIGH','HIGH',0.62466591959799,0.0486537286432161,'drugA',sec_id.NEXTVALUE);</t>
  </si>
  <si>
    <t>insert into dataset values (16.85714286,'M','NORMAL','NORMAL',0.722145633165829,0.0666736281407035,'drugX',sec_id.NEXTVALUE);</t>
  </si>
  <si>
    <t>insert into dataset values (53.73214286,'M','NORMAL','HIGH',0.505303005025126,0.0204225527638191,'drugY',sec_id.NEXTVALUE);</t>
  </si>
  <si>
    <t>insert into dataset values (17.91071429,'F','HIGH','NORMAL',0.564984462311558,0.0231255376884422,'drugY',sec_id.NEXTVALUE);</t>
  </si>
  <si>
    <t>insert into dataset values (69.53571429,'M','HIGH','HIGH',0.658485412060301,0.0471520703517588,'drugB',sec_id.NEXTVALUE);</t>
  </si>
  <si>
    <t>insert into dataset values (28.44642857,'F','NORMAL','HIGH',0.861402366834171,0.0438484221105528,'drugY',sec_id.NEXTVALUE);</t>
  </si>
  <si>
    <t>insert into dataset values (24.23214286,'F','NORMAL','HIGH',0.805699673366834,0.0759839095477387,'drugX',sec_id.NEXTVALUE);</t>
  </si>
  <si>
    <t>insert into dataset values (41.08928571,'F','NORMAL','NORMAL',0.843497929648241,0.0369407939698492,'drugY',sec_id.NEXTVALUE);</t>
  </si>
  <si>
    <t>insert into dataset values (30.55357143,'M','HIGH','NORMAL',0.885274949748744,0.0519573768844221,'drugY',sec_id.NEXTVALUE);</t>
  </si>
  <si>
    <t>insert into dataset values (26.33928571,'M','LOW','NORMAL',0.789784618090452,0.0378417889447236,'drugY',sec_id.NEXTVALUE);</t>
  </si>
  <si>
    <t>insert into dataset values (35.82142857,'F','HIGH','HIGH',0.734081924623116,0.0654723015075377,'drugA',sec_id.NEXTVALUE);</t>
  </si>
  <si>
    <t>insert into dataset values (26.33928571,'F','HIGH','NORMAL',0.823604110552764,0.0429474271356784,'drugY',sec_id.NEXTVALUE);</t>
  </si>
  <si>
    <t>insert into dataset values (18.96428571,'F','HIGH','HIGH',0.517239296482412,0.038742783919598,'drugA',sec_id.NEXTVALUE);</t>
  </si>
  <si>
    <t>insert into dataset values (31.60714286,'F','LOW','NORMAL',0.724135015075377,0.066973959798995,'drugX',sec_id.NEXTVALUE);</t>
  </si>
  <si>
    <t>insert into dataset values (60.05357143,'M','HIGH','HIGH',0.805699673366834,0.0579640100502513,'drugB',sec_id.NEXTVALUE);</t>
  </si>
  <si>
    <t>insert into dataset values (64.26785714,'M','NORMAL','HIGH',0.513260532663317,0.0660729648241206,'drugX',sec_id.NEXTVALUE);</t>
  </si>
  <si>
    <t>insert into dataset values (31.60714286,'F','LOW','HIGH',0.73010316080402,0.0753832462311558,'drugC',sec_id.NEXTVALUE);</t>
  </si>
  <si>
    <t>insert into dataset values (37.92857143,'F','HIGH','NORMAL',0.734081924623116,0.0648716381909548,'drugA',sec_id.NEXTVALUE);</t>
  </si>
  <si>
    <t>insert into dataset values (47.41071429,'F','LOW','HIGH',0.539122497487437,0.0537593668341708,'drugC',sec_id.NEXTVALUE);</t>
  </si>
  <si>
    <t>insert into dataset values (59,'M','HIGH','HIGH',0.815646582914573,0.0585646733668342,'drugB',sec_id.NEXTVALUE);</t>
  </si>
  <si>
    <t>insert into dataset values (50.57142857,'F','NORMAL','HIGH',0.678379231155779,0.0498550552763819,'drugX',sec_id.NEXTVALUE);</t>
  </si>
  <si>
    <t>insert into dataset values (68.48214286,'M','LOW','HIGH',0.855434221105528,0.0552610251256281,'drugY',sec_id.NEXTVALUE);</t>
  </si>
  <si>
    <t>insert into dataset values (36.875,'F','HIGH','NORMAL',0.795752763819095,0.0345381407035176,'drugY',sec_id.NEXTVALUE);</t>
  </si>
  <si>
    <t>insert into dataset values (49.51785714,'F','NORMAL','NORMAL',0.740050070351759,0.0429474271356784,'drugY',sec_id.NEXTVALUE);</t>
  </si>
  <si>
    <t>insert into dataset values (62.16071429,'M','NORMAL','HIGH',0.755965125628141,0.0456504120603015,'drugY',sec_id.NEXTVALUE);</t>
  </si>
  <si>
    <t>insert into dataset values (41.08928571,'M','HIGH','NORMAL',0.658485412060301,0.0435480904522613,'drugY',sec_id.NEXTVALUE);</t>
  </si>
  <si>
    <t>insert into dataset values (29.5,'F','HIGH','HIGH',0.857423603015075,0.0291321708542714,'drugY',sec_id.NEXTVALUE);</t>
  </si>
  <si>
    <t>insert into dataset values (42.14285714,'F','LOW','NORMAL',0.763922653266332,0.0261288542713568,'drugY',sec_id.NEXTVALUE);</t>
  </si>
  <si>
    <t>insert into dataset values (55.83928571,'M','LOW','HIGH',0.813657201005025,0.0540596984924623,'drugY',sec_id.NEXTVALUE);</t>
  </si>
  <si>
    <t>insert into dataset values (35.82142857,'M','LOW','NORMAL',0.527186206030151,0.0462510753768844,'drugX',sec_id.NEXTVALUE);</t>
  </si>
  <si>
    <t>insert into dataset values (57.94642857,'F','LOW','HIGH',0.887264331658291,0.0231255376884422,'drugY',sec_id.NEXTVALUE);</t>
  </si>
  <si>
    <t>insert into dataset values (55.83928571,'F','HIGH','HIGH',0.749996979899497,0.0294325025125628,'drugY',sec_id.NEXTVALUE);</t>
  </si>
  <si>
    <t>insert into dataset values (20.01785714,'M','HIGH','NORMAL',0.763922653266332,0.0213235477386935,'drugY',sec_id.NEXTVALUE);</t>
  </si>
  <si>
    <t>insert into dataset values (14.75,'F','HIGH','NORMAL',0.696283668341709,0.0417461005025126,'drugY',sec_id.NEXTVALUE);</t>
  </si>
  <si>
    <t>insert into dataset values (30.55357143,'M','HIGH','NORMAL',0.694294286432161,0.0585646733668342,'drugA',sec_id.NEXTVALUE);</t>
  </si>
  <si>
    <t>insert into dataset values (45.30357143,'F','HIGH','HIGH',0.547080025125628,0.0426470954773869,'drugA',sec_id.NEXTVALUE);</t>
  </si>
  <si>
    <t>insert into dataset values (28.44642857,'F','LOW','HIGH',0.656496030150754,0.0498550552763819,'drugC',sec_id.NEXTVALUE);</t>
  </si>
  <si>
    <t>insert into dataset values (55.83928571,'M','NORMAL','HIGH',0.628644683417085,0.0699772763819095,'drugX',sec_id.NEXTVALUE);</t>
  </si>
  <si>
    <t>insert into dataset values (22.125,'M','HIGH','NORMAL',0.861402366834171,0.0303334974874372,'drugY',sec_id.NEXTVALUE);</t>
  </si>
  <si>
    <t>insert into dataset values (36.875,'M','LOW','NORMAL',0.616708391959799,0.0687759497487437,'drugX',sec_id.NEXTVALUE);</t>
  </si>
  <si>
    <t>insert into dataset values (22.125,'M','NORMAL','HIGH',0.537133115577889,0.0447494170854271,'drugX',sec_id.NEXTVALUE);</t>
  </si>
  <si>
    <t>insert into dataset values (42.14285714,'M','LOW','HIGH',0.755965125628141,0.0378417889447236,'drugY',sec_id.NEXTVALUE);</t>
  </si>
  <si>
    <t>insert into dataset values (71.64285714,'M','HIGH','NORMAL',0.722145633165829,0.0744822512562814,'drugB',sec_id.NEXTVALUE);</t>
  </si>
  <si>
    <t>insert into dataset values (23.17857143,'M','NORMAL','HIGH',0.543101261306533,0.0321354874371859,'drugY',sec_id.NEXTVALUE);</t>
  </si>
  <si>
    <t>insert into dataset values (49.51785714,'M','HIGH','HIGH',0.51922867839196,0.0690762814070352,'drugA',sec_id.NEXTVALUE);</t>
  </si>
  <si>
    <t>insert into dataset values (47.41071429,'F','NORMAL','NORMAL',0.527186206030151,0.0786868944723618,'drugX',sec_id.NEXTVALUE);</t>
  </si>
  <si>
    <t>insert into dataset values (34.76785714,'M','LOW','NORMAL',0.684347376884422,0.0747825829145728,'drugX',sec_id.NEXTVALUE);</t>
  </si>
  <si>
    <t>insert into dataset values (65.32142857,'F','LOW','NORMAL',0.759943889447236,0.0552610251256281,'drugX',sec_id.NEXTVALUE);</t>
  </si>
  <si>
    <t>insert into dataset values (20.01785714,'F','NORMAL','NORMAL',0.58089951758794,0.0627693165829146,'drugX',sec_id.NEXTVALUE);</t>
  </si>
  <si>
    <t>insert into dataset values (50.57142857,'M','HIGH','HIGH',0.837529783919598,0.045950743718593,'drugY',sec_id.NEXTVALUE);</t>
  </si>
  <si>
    <t>insert into dataset values (67.42857143,'M','NORMAL','NORMAL',0.722145633165829,0.0756835778894472,'drugX',sec_id.NEXTVALUE);</t>
  </si>
  <si>
    <t>insert into dataset values (40.03571429,'F','NORMAL','HIGH',0.513260532663317,0.0507560502512563,'drugX',sec_id.NEXTVALUE);</t>
  </si>
  <si>
    <t>insert into dataset values (31.60714286,'F','HIGH','NORMAL',0.724135015075377,0.070277608040201,'drugA',sec_id.NEXTVALUE);</t>
  </si>
  <si>
    <t>insert into dataset values (61.10714286,'F','HIGH','HIGH',0.630634065326633,0.0249275276381909,'drugY',sec_id.NEXTVALUE);</t>
  </si>
  <si>
    <t>insert into dataset values (28.44642857,'M','NORMAL','HIGH',0.584878281407035,0.0216238793969849,'drugY',sec_id.NEXTVALUE);</t>
  </si>
  <si>
    <t>insert into dataset values (14.75,'M','HIGH','NORMAL',0.582888899497487,0.0339374773869347,'drugY',sec_id.NEXTVALUE);</t>
  </si>
  <si>
    <t>insert into dataset values (33.71428571,'M','NORMAL','HIGH',0.602782718592965,0.0267295175879397,'drugY',sec_id.NEXTVALUE);</t>
  </si>
  <si>
    <t>insert into dataset values (35.82142857,'F','NORMAL','HIGH',0.56299508040201,0.0336371457286432,'drugY',sec_id.NEXTVALUE);</t>
  </si>
  <si>
    <t>insert into dataset values (52.67857143,'F','HIGH','NORMAL',0.759943889447236,0.0609673266331658,'drugB',sec_id.NEXTVALUE);</t>
  </si>
  <si>
    <t>insert into dataset values (18.96428571,'F','HIGH','NORMAL',0.742039452261306,0.0285315075376884,'drugY',sec_id.NEXTVALUE);</t>
  </si>
  <si>
    <t>insert into dataset values (66.375,'M','HIGH','HIGH',0.849466075376884,0.0519573768844221,'drugY',sec_id.NEXTVALUE);</t>
  </si>
  <si>
    <t>insert into dataset values (34.76785714,'M','NORMAL','NORMAL',0.523207442211055,0.0666736281407035,'drugX',sec_id.NEXTVALUE);</t>
  </si>
  <si>
    <t>insert into dataset values (47.41071429,'M','LOW','NORMAL',0.847476693467337,0.0252278592964824,'drugY',sec_id.NEXTVALUE);</t>
  </si>
  <si>
    <t>insert into dataset values (31.60714286,'F','NORMAL','HIGH',0.549069407035176,0.073581256281407,'drugX',sec_id.NEXTVALUE);</t>
  </si>
  <si>
    <t>insert into dataset values (69.53571429,'F','NORMAL','HIGH',0.726124396984925,0.035439135678392,'drugY',sec_id.NEXTVALUE);</t>
  </si>
  <si>
    <t>insert into dataset values (51.625,'M','LOW','NORMAL',0.662464175879397,0.0201222211055276,'drugY',sec_id.NEXTVALUE);</t>
  </si>
  <si>
    <t>insert into dataset values (49.51785714,'M','LOW','NORMAL',0.511271150753769,0.0375414572864322,'drugX',sec_id.NEXTVALUE);</t>
  </si>
  <si>
    <t>insert into dataset values (24.23214286,'M','NORMAL','HIGH',0.855434221105528,0.0330364824120603,'drugY',sec_id.NEXTVALUE);</t>
  </si>
  <si>
    <t>insert into dataset values (42.14285714,'F','HIGH','HIGH',0.533154351758794,0.0252278592964824,'drugY',sec_id.NEXTVALUE);</t>
  </si>
  <si>
    <t>insert into dataset values (73.75,'M','LOW','NORMAL',0.787795236180904,0.0660729648241206,'drugX',sec_id.NEXTVALUE);</t>
  </si>
  <si>
    <t>insert into dataset values (54.78571429,'F','HIGH','HIGH',0.636602211055276,0.0579640100502513,'drugB',sec_id.NEXTVALUE);</t>
  </si>
  <si>
    <t>insert into dataset values (34.76785714,'F','HIGH','HIGH',0.869359894472362,0.0675746231155779,'drugA',sec_id.NEXTVALUE);</t>
  </si>
  <si>
    <t>insert into dataset values (50.57142857,'M','HIGH','NORMAL',0.831561638190955,0.0732809246231156,'drugB',sec_id.NEXTVALUE);</t>
  </si>
  <si>
    <t>insert into dataset values (68.48214286,'F','NORMAL','HIGH',0.77386956281407,0.0768849045226131,'drugX',sec_id.NEXTVALUE);</t>
  </si>
  <si>
    <t>insert into dataset values (49.51785714,'M','HIGH','NORMAL',0.499334859296482,0.0798882211055276,'drugA',sec_id.NEXTVALUE);</t>
  </si>
  <si>
    <t>insert into dataset values (64.26785714,'F','LOW','NORMAL',0.555037552763819,0.0216238793969849,'drugY',sec_id.NEXTVALUE);</t>
  </si>
  <si>
    <t>insert into dataset values (60.05357143,'M','HIGH','NORMAL',0.636602211055276,0.0738815879396985,'drugB',sec_id.NEXTVALUE);</t>
  </si>
  <si>
    <t>insert into dataset values (73.75,'M','HIGH','NORMAL',0.819625346733668,0.0531587035175879,'drugY',sec_id.NEXTVALUE);</t>
  </si>
  <si>
    <t>insert into dataset values (38.98214286,'M','HIGH','HIGH',0.73010316080402,0.0756835778894472,'drugA',sec_id.NEXTVALUE);</t>
  </si>
  <si>
    <t>insert into dataset values (61.10714286,'M','NORMAL','HIGH',0.746018216080402,0.0789872261306533,'drugX',sec_id.NEXTVALUE);</t>
  </si>
  <si>
    <t>insert into dataset values (36.875,'F','LOW','NORMAL',0.803710291457286,0.066973959798995,'drugX',sec_id.NEXTVALUE);</t>
  </si>
  <si>
    <t>insert into dataset values (26.33928571,'F','HIGH','NORMAL',0.781827090452261,0.0636703115577889,'drugA',sec_id.NEXTVALUE);</t>
  </si>
  <si>
    <t>insert into dataset values (61.10714286,'F','LOW','NORMAL',0.523207442211055,0.0711786030150754,'drugX',sec_id.NEXTVALUE);</t>
  </si>
  <si>
    <t>insert into dataset values (22.125,'M','LOW','HIGH',0.527186206030151,0.0645713065326633,'drugC',sec_id.NEXTVALUE);</t>
  </si>
  <si>
    <t>insert into dataset values (49.51785714,'M','HIGH','NORMAL',0.539122497487437,0.0618683216080402,'drugA',sec_id.NEXTVALUE);</t>
  </si>
  <si>
    <t>insert into dataset values (68.48214286,'M','HIGH','HIGH',0.640580974874372,0.0582643417085427,'drugB',sec_id.NEXTVALUE);</t>
  </si>
  <si>
    <t>insert into dataset values (54.78571429,'M','NORMAL','NORMAL',0.509281768844221,0.0699772763819095,'drugX',sec_id.NEXTVALUE);</t>
  </si>
  <si>
    <t>insert into dataset values (71.64285714,'F','LOW','NORMAL',0.757954507537688,0.0519573768844221,'drugX',sec_id.NEXTVALUE);</t>
  </si>
  <si>
    <t>insert into dataset values (36.875,'M','LOW','NORMAL',0.732092542713568,0.0438484221105528,'drugY',sec_id.NEXTVALUE);</t>
  </si>
  <si>
    <t>insert into dataset values (49.51785714,'M','LOW','HIGH',0.654506648241206,0.0621686532663316,'drugC',sec_id.NEXTVALUE);</t>
  </si>
  <si>
    <t>insert into dataset values (30.55357143,'M','HIGH','NORMAL',0.749996979899497,0.0666736281407035,'drugA',sec_id.NEXTVALUE);</t>
  </si>
  <si>
    <t>insert into dataset values (52.67857143,'M','LOW','HIGH',0.618697773869347,0.0270298492462312,'drugY',sec_id.NEXTVALUE);</t>
  </si>
  <si>
    <t>insert into dataset values (59,'F','LOW','HIGH',0.640580974874372,0.0612676582914573,'drugC',sec_id.NEXTVALUE);</t>
  </si>
  <si>
    <t>insert into dataset values (33.71428571,'F','LOW','NORMAL',0.825593492462312,0.0639706432160804,'drugX',sec_id.NEXTVALUE);</t>
  </si>
  <si>
    <t>insert into dataset values (29.5,'F','NORMAL','HIGH',0.50132424120603,0.0480530653266332,'drugX',sec_id.NEXTVALUE);</t>
  </si>
  <si>
    <t>insert into dataset values (56.89285714,'F','HIGH','NORMAL',0.753975743718593,0.0756835778894472,'drugB',sec_id.NEXTVALUE);</t>
  </si>
  <si>
    <t>insert into dataset values (43.19642857,'M','NORMAL','NORMAL',0.539122497487437,0.042046432160804,'drugX',sec_id.NEXTVALUE);</t>
  </si>
  <si>
    <t>insert into dataset values (21.07142857,'F','HIGH','NORMAL',0.746018216080402,0.0261288542713568,'drugY',sec_id.NEXTVALUE);</t>
  </si>
  <si>
    <t>insert into dataset values (15.80357143,'M','HIGH','NORMAL',0.561005698492462,0.0294325025125628,'drugY',sec_id.NEXTVALUE);</t>
  </si>
  <si>
    <t>insert into dataset values (37.92857143,'M','LOW','HIGH',0.851455457286432,0.0465514070351759,'drugY',sec_id.NEXTVALUE);</t>
  </si>
  <si>
    <t>insert into dataset values (57.94642857,'F','LOW','HIGH',0.887264331658291,0.0333368140703518,'drugY',sec_id.NEXTVALUE);</t>
  </si>
  <si>
    <t>insert into dataset values (56.89285714,'F','NORMAL','HIGH',0.596814572864321,0.042046432160804,'drugX',sec_id.NEXTVALUE);</t>
  </si>
  <si>
    <t>insert into dataset values (50.57142857,'F','LOW','NORMAL',0.877317422110553,0.0381421206030151,'drugY',sec_id.NEXTVALUE);</t>
  </si>
  <si>
    <t>insert into dataset values (20.01785714,'F','HIGH','HIGH',0.887264331658291,0.0786868944723618,'drugA',sec_id.NEXTVALUE);</t>
  </si>
  <si>
    <t>insert into dataset values (28.44642857,'F','NORMAL','HIGH',0.744028834170854,0.0579640100502513,'drugX',sec_id.NEXTVALUE);</t>
  </si>
  <si>
    <t>insert into dataset values (45.30357143,'M','LOW','NORMAL',0.714188105527638,0.0714789346733668,'drugX',sec_id.NEXTVALUE);</t>
  </si>
  <si>
    <t>insert into dataset values (38.98214286,'F','NORMAL','NORMAL',0.80967843718593,0.0468517386934673,'drugY',sec_id.NEXTVALUE);</t>
  </si>
  <si>
    <t>insert into dataset values (41.08928571,'F','LOW','NORMAL',0.749996979899497,0.0399441105527638,'drugY',sec_id.NEXTVALUE);</t>
  </si>
  <si>
    <t>insert into dataset values (42.14285714,'M','HIGH','NORMAL',0.857423603015075,0.0672742914572864,'drugA',sec_id.NEXTVALUE);</t>
  </si>
  <si>
    <t>insert into dataset values (72.69642857,'F','HIGH','HIGH',0.807689055276382,0.0441487537688442,'drugY',sec_id.NEXTVALUE);</t>
  </si>
  <si>
    <t>insert into dataset values (48.46428571,'M','HIGH','NORMAL',0.769890798994975,0.073581256281407,'drugA',sec_id.NEXTVALUE);</t>
  </si>
  <si>
    <t>insert into dataset values (25.28571429,'M','NORMAL','HIGH',0.775858944723618,0.0408451055276382,'drugY',sec_id.NEXTVALUE);</t>
  </si>
  <si>
    <t>insert into dataset values (38.98214286,'M','NORMAL','HIGH',0.608750864321608,0.0381421206030151,'drugY',sec_id.NEXTVALUE);</t>
  </si>
  <si>
    <t>insert into dataset values (67.42857143,'F','NORMAL','HIGH',0.785805854271357,0.0495547236180904,'drugY',sec_id.NEXTVALUE);</t>
  </si>
  <si>
    <t>insert into dataset values (22.125,'F','HIGH','NORMAL',0.81763596482412,0.0357394673366834,'drugY',sec_id.NEXTVALUE);</t>
  </si>
  <si>
    <t>insert into dataset values (59,'F','NORMAL','HIGH',0.883285567839196,0.0636703115577889,'drugX',sec_id.NEXTVALUE);</t>
  </si>
  <si>
    <t>insert into dataset values (20.01785714,'F','LOW','NORMAL',0.811667819095477,0.0693766130653266,'drugX',sec_id.NEXTVALUE);</t>
  </si>
  <si>
    <t>insert into dataset values (35.82142857,'F','HIGH','NORMAL',0.574931371859296,0.0372411256281407,'drugY',sec_id.NEXTVALUE);</t>
  </si>
  <si>
    <t>insert into dataset values (17.91071429,'F','HIGH','HIGH',0.885274949748744,0.0237262010050251,'drugY',sec_id.NEXTVALUE);</t>
  </si>
  <si>
    <t>insert into dataset values (56.89285714,'F','NORMAL','NORMAL',0.551058788944724,0.0213235477386935,'drugY',sec_id.NEXTVALUE);</t>
  </si>
  <si>
    <t>insert into dataset values (69.53571429,'M','HIGH','HIGH',0.588857045226131,0.059766,'drugB',sec_id.NEXTVALUE);</t>
  </si>
  <si>
    <t>insert into dataset values (47.41071429,'M','HIGH','HIGH',0.56299508040201,0.0540596984924623,'drugA',sec_id.NEXTVALUE);</t>
  </si>
  <si>
    <t>insert into dataset values (65.32142857,'M','HIGH','NORMAL',0.865381130653266,0.0246271959798995,'drugY',sec_id.NEXTVALUE);</t>
  </si>
  <si>
    <t>insert into dataset values (64.26785714,'M','HIGH','NORMAL',0.740050070351759,0.035439135678392,'drugY',sec_id.NEXTVALUE);</t>
  </si>
  <si>
    <t>insert into dataset values (57.94642857,'M','HIGH','HIGH',0.769890798994975,0.0405447738693467,'drugY',sec_id.NEXTVALUE);</t>
  </si>
  <si>
    <t>insert into dataset values (23.17857143,'M','HIGH','HIGH',0.533154351758794,0.0666736281407035,'drugA',sec_id.NEXTVALUE);</t>
  </si>
  <si>
    <t>insert into dataset values (71.64285714,'M','LOW','HIGH',0.547080025125628,0.0336371457286432,'drugY',sec_id.NEXTVALUE);</t>
  </si>
  <si>
    <t>insert into dataset values (71.64285714,'M','LOW','HIGH',0.505303005025126,0.0744822512562814,'drugC',sec_id.NEXTVALUE);</t>
  </si>
  <si>
    <t>insert into dataset values (46.35714286,'F','HIGH','HIGH',0.77386956281407,0.0222245427135678,'drugY',sec_id.NEXTVALUE);</t>
  </si>
  <si>
    <t>insert into dataset values (55.83928571,'F','LOW','HIGH',0.849466075376884,0.0732809246231156,'drugC',sec_id.NEXTVALUE);</t>
  </si>
  <si>
    <t>insert into dataset values (15.80357143,'M','LOW','HIGH',0.742039452261306,0.0618683216080402,'drugC',sec_id.NEXTVALUE);</t>
  </si>
  <si>
    <t>insert into dataset values (51.625,'M','NORMAL','HIGH',0.549069407035176,0.0555613567839196,'drugX',sec_id.NEXTVALUE);</t>
  </si>
  <si>
    <t>insert into dataset values (23.17857143,'M','NORMAL','NORMAL',0.783816472361809,0.055861688442211,'drugX',sec_id.NEXTVALUE);</t>
  </si>
  <si>
    <t>insert into dataset values (40.03571429,'F','LOW','NORMAL',0.684347376884422,0.0603666633165829,'drugX',sec_id.NEXTVALUE);</t>
  </si>
  <si>
    <t>Edad</t>
  </si>
  <si>
    <t>S</t>
  </si>
  <si>
    <t>BP</t>
  </si>
  <si>
    <t>Col</t>
  </si>
  <si>
    <t>NA</t>
  </si>
  <si>
    <t>K</t>
  </si>
  <si>
    <t>D</t>
  </si>
  <si>
    <t>EdadN</t>
  </si>
  <si>
    <t>SN</t>
  </si>
  <si>
    <t>BPN</t>
  </si>
  <si>
    <t>ColN</t>
  </si>
  <si>
    <t>NaN</t>
  </si>
  <si>
    <t>NAN</t>
  </si>
  <si>
    <t>KN</t>
  </si>
  <si>
    <t>0.135593220338983</t>
  </si>
  <si>
    <t>0.542372881355932</t>
  </si>
  <si>
    <t>0.220338983050847</t>
  </si>
  <si>
    <t>0.779661016949153</t>
  </si>
  <si>
    <t>0.11864406779661</t>
  </si>
  <si>
    <t>0.576271186440678</t>
  </si>
  <si>
    <t>0.440677966101695</t>
  </si>
  <si>
    <t>0.76271186440678</t>
  </si>
  <si>
    <t>0.474576271186441</t>
  </si>
  <si>
    <t>0.322033898305085</t>
  </si>
  <si>
    <t>0.593220338983051</t>
  </si>
  <si>
    <t>0.0169491525423729</t>
  </si>
  <si>
    <t>0.915254237288136</t>
  </si>
  <si>
    <t>0.288135593220339</t>
  </si>
  <si>
    <t>0.711864406779661</t>
  </si>
  <si>
    <t>0.813559322033898</t>
  </si>
  <si>
    <t>0.559322033898305</t>
  </si>
  <si>
    <t>0.305084745762712</t>
  </si>
  <si>
    <t>0.271186440677966</t>
  </si>
  <si>
    <t>0.406779661016949</t>
  </si>
  <si>
    <t>0.508474576271186</t>
  </si>
  <si>
    <t>0.0508474576271186</t>
  </si>
  <si>
    <t>0.847457627118644</t>
  </si>
  <si>
    <t>0.644067796610169</t>
  </si>
  <si>
    <t>0.525423728813559</t>
  </si>
  <si>
    <t>0.983050847457627</t>
  </si>
  <si>
    <t>0.728813559322034</t>
  </si>
  <si>
    <t>0.864406779661017</t>
  </si>
  <si>
    <t>0.372881355932203</t>
  </si>
  <si>
    <t>0.898305084745763</t>
  </si>
  <si>
    <t>0.88135593220339</t>
  </si>
  <si>
    <t>0.796610169491525</t>
  </si>
  <si>
    <t>0.152542372881356</t>
  </si>
  <si>
    <t>0.186440677966102</t>
  </si>
  <si>
    <t>0.423728813559322</t>
  </si>
  <si>
    <t>0.389830508474576</t>
  </si>
  <si>
    <t>0.23728813559322</t>
  </si>
  <si>
    <t>0.0338983050847458</t>
  </si>
  <si>
    <t>0.661016949152542</t>
  </si>
  <si>
    <t>0.932203389830508</t>
  </si>
  <si>
    <t>0.355932203389831</t>
  </si>
  <si>
    <t>0.0677966101694915</t>
  </si>
  <si>
    <t>0.830508474576271</t>
  </si>
  <si>
    <t>0.745762711864407</t>
  </si>
  <si>
    <t>0.610169491525424</t>
  </si>
  <si>
    <t>0.457627118644068</t>
  </si>
  <si>
    <t>0.694915254237288</t>
  </si>
  <si>
    <t>0.0847457627118644</t>
  </si>
  <si>
    <t>0.966101694915254</t>
  </si>
  <si>
    <t>0.338983050847458</t>
  </si>
  <si>
    <t>0.627118644067797</t>
  </si>
  <si>
    <t>0.677966101694915</t>
  </si>
  <si>
    <t>0.254237288135593</t>
  </si>
  <si>
    <t>0.101694915254237</t>
  </si>
  <si>
    <t>0.169491525423729</t>
  </si>
  <si>
    <t>0.99</t>
  </si>
  <si>
    <t>0.33</t>
  </si>
  <si>
    <t>0.66</t>
  </si>
  <si>
    <t>0.738508715870943</t>
  </si>
  <si>
    <t>0.604061259904973</t>
  </si>
  <si>
    <t>0.497869341504015</t>
  </si>
  <si>
    <t>0.1604321435157</t>
  </si>
  <si>
    <t>0.149348172584601</t>
  </si>
  <si>
    <t>0.446420316908613</t>
  </si>
  <si>
    <t>0.731188445187642</t>
  </si>
  <si>
    <t>0.673086006865595</t>
  </si>
  <si>
    <t>0.699785544865075</t>
  </si>
  <si>
    <t>0.0655060661249296</t>
  </si>
  <si>
    <t>0.42336828438418</t>
  </si>
  <si>
    <t>0.319176936853193</t>
  </si>
  <si>
    <t>0.738859826162516</t>
  </si>
  <si>
    <t>0.82753664555795</t>
  </si>
  <si>
    <t>0.842836465961247</t>
  </si>
  <si>
    <t>0.881006448809888</t>
  </si>
  <si>
    <t>0.394562084635262</t>
  </si>
  <si>
    <t>0.148757094827564</t>
  </si>
  <si>
    <t>0.361936613225491</t>
  </si>
  <si>
    <t>0.0923925261501387</t>
  </si>
  <si>
    <t>0.292881554585021</t>
  </si>
  <si>
    <t>0.780601535286584</t>
  </si>
  <si>
    <t>0.945398560700402</t>
  </si>
  <si>
    <t>0.90484911098369</t>
  </si>
  <si>
    <t>0.143131752242433</t>
  </si>
  <si>
    <t>0.608171018497703</t>
  </si>
  <si>
    <t>0.491352330336687</t>
  </si>
  <si>
    <t>0.376185628727389</t>
  </si>
  <si>
    <t>0.63991745119188</t>
  </si>
  <si>
    <t>0.134881923377125</t>
  </si>
  <si>
    <t>0.543508627461877</t>
  </si>
  <si>
    <t>0.317565365874606</t>
  </si>
  <si>
    <t>0.830360683730459</t>
  </si>
  <si>
    <t>0.365677579713403</t>
  </si>
  <si>
    <t>0.0658192868166926</t>
  </si>
  <si>
    <t>0.0747208167987332</t>
  </si>
  <si>
    <t>0.264732107899476</t>
  </si>
  <si>
    <t>0.0438155332203381</t>
  </si>
  <si>
    <t>0.359170672439358</t>
  </si>
  <si>
    <t>0.839921492749194</t>
  </si>
  <si>
    <t>0.931465291863588</t>
  </si>
  <si>
    <t>0.62554718897059</t>
  </si>
  <si>
    <t>0.235994109430216</t>
  </si>
  <si>
    <t>0.257007681484868</t>
  </si>
  <si>
    <t>0.280797298218936</t>
  </si>
  <si>
    <t>0.149037477866159</t>
  </si>
  <si>
    <t>0.572153164918272</t>
  </si>
  <si>
    <t>0.981239596147386</t>
  </si>
  <si>
    <t>0.269683015607989</t>
  </si>
  <si>
    <t>0.153288690964846</t>
  </si>
  <si>
    <t>0.875813047662591</t>
  </si>
  <si>
    <t>0.767905993376898</t>
  </si>
  <si>
    <t>0.375048940733088</t>
  </si>
  <si>
    <t>0.695251422754473</t>
  </si>
  <si>
    <t>0.196604081467692</t>
  </si>
  <si>
    <t>0.341971320098917</t>
  </si>
  <si>
    <t>0.143889544238634</t>
  </si>
  <si>
    <t>0.367140118266071</t>
  </si>
  <si>
    <t>0.980014499086861</t>
  </si>
  <si>
    <t>0.24902055384491</t>
  </si>
  <si>
    <t>0.285667374781187</t>
  </si>
  <si>
    <t>0.809496144101726</t>
  </si>
  <si>
    <t>0.0820006719089034</t>
  </si>
  <si>
    <t>0.758898372515389</t>
  </si>
  <si>
    <t>0.81188571486308</t>
  </si>
  <si>
    <t>0.316006840335753</t>
  </si>
  <si>
    <t>0.561061616067211</t>
  </si>
  <si>
    <t>0.0121903472455524</t>
  </si>
  <si>
    <t>0.163283967394736</t>
  </si>
  <si>
    <t>0.400207635006959</t>
  </si>
  <si>
    <t>0.910881135273449</t>
  </si>
  <si>
    <t>0.771358998906254</t>
  </si>
  <si>
    <t>0.869003023590065</t>
  </si>
  <si>
    <t>0.975205045884306</t>
  </si>
  <si>
    <t>0.73378261978797</t>
  </si>
  <si>
    <t>0.590951458370697</t>
  </si>
  <si>
    <t>0.817465589928439</t>
  </si>
  <si>
    <t>0.0424464556805352</t>
  </si>
  <si>
    <t>0.566457095080162</t>
  </si>
  <si>
    <t>0.771639381944848</t>
  </si>
  <si>
    <t>0.0314003743492461</t>
  </si>
  <si>
    <t>0.58270415547871</t>
  </si>
  <si>
    <t>0.590251763760871</t>
  </si>
  <si>
    <t>0.100041173365127</t>
  </si>
  <si>
    <t>0.798679926342618</t>
  </si>
  <si>
    <t>0.450828140353182</t>
  </si>
  <si>
    <t>0.895619204469962</t>
  </si>
  <si>
    <t>0.745523343782443</t>
  </si>
  <si>
    <t>0.604821577874495</t>
  </si>
  <si>
    <t>0.645901481988547</t>
  </si>
  <si>
    <t>0.399679706582939</t>
  </si>
  <si>
    <t>0.903704845069426</t>
  </si>
  <si>
    <t>0.664924587066511</t>
  </si>
  <si>
    <t>0.789351506869385</t>
  </si>
  <si>
    <t>0.0694162728253264</t>
  </si>
  <si>
    <t>0.976783779209724</t>
  </si>
  <si>
    <t>0.633496427010738</t>
  </si>
  <si>
    <t>0.666599307378116</t>
  </si>
  <si>
    <t>0.49732120529343</t>
  </si>
  <si>
    <t>0.492600161157098</t>
  </si>
  <si>
    <t>0.120367680676557</t>
  </si>
  <si>
    <t>0.394362532742929</t>
  </si>
  <si>
    <t>0.32255921512957</t>
  </si>
  <si>
    <t>0.910492135382066</t>
  </si>
  <si>
    <t>0.294333989244406</t>
  </si>
  <si>
    <t>0.0913265654088163</t>
  </si>
  <si>
    <t>0.646467300012377</t>
  </si>
  <si>
    <t>0.558874123171511</t>
  </si>
  <si>
    <t>0.109086683826446</t>
  </si>
  <si>
    <t>0.0457605326772539</t>
  </si>
  <si>
    <t>0.0673576045689807</t>
  </si>
  <si>
    <t>0.467239389017573</t>
  </si>
  <si>
    <t>0.65688441398682</t>
  </si>
  <si>
    <t>0.205669799715575</t>
  </si>
  <si>
    <t>0.854589819822323</t>
  </si>
  <si>
    <t>0.558462389520242</t>
  </si>
  <si>
    <t>0.0311907185636306</t>
  </si>
  <si>
    <t>0.56633837433409</t>
  </si>
  <si>
    <t>0.331132368579923</t>
  </si>
  <si>
    <t>0.212207018669469</t>
  </si>
  <si>
    <t>0.209254155857606</t>
  </si>
  <si>
    <t>0.258629356356738</t>
  </si>
  <si>
    <t>0.159257565921589</t>
  </si>
  <si>
    <t>0.658369686299373</t>
  </si>
  <si>
    <t>0.611091043656397</t>
  </si>
  <si>
    <t>0.883284876745132</t>
  </si>
  <si>
    <t>0.0592441782629891</t>
  </si>
  <si>
    <t>0.877929813305312</t>
  </si>
  <si>
    <t>0.124293043216877</t>
  </si>
  <si>
    <t>0.568988120347473</t>
  </si>
  <si>
    <t>0.4116755538828</t>
  </si>
  <si>
    <t>0.0260276290961814</t>
  </si>
  <si>
    <t>0.895260516258427</t>
  </si>
  <si>
    <t>0.0835061520080227</t>
  </si>
  <si>
    <t>0.726578543877419</t>
  </si>
  <si>
    <t>0.346214955277642</t>
  </si>
  <si>
    <t>0.93381444705181</t>
  </si>
  <si>
    <t>0.839375882511929</t>
  </si>
  <si>
    <t>0.691179553761553</t>
  </si>
  <si>
    <t>0.136435396969337</t>
  </si>
  <si>
    <t>0.342504300469579</t>
  </si>
  <si>
    <t>0.805356073829148</t>
  </si>
  <si>
    <t>0.583302811155709</t>
  </si>
  <si>
    <t>0.618747268791347</t>
  </si>
  <si>
    <t>0.767860525857126</t>
  </si>
  <si>
    <t>0.711715716858598</t>
  </si>
  <si>
    <t>0.057395165792259</t>
  </si>
  <si>
    <t>0.0669458709177115</t>
  </si>
  <si>
    <t>0.0960223498119413</t>
  </si>
  <si>
    <t>0.352926466390662</t>
  </si>
  <si>
    <t>0.0227640715658762</t>
  </si>
  <si>
    <t>0.652789811234014</t>
  </si>
  <si>
    <t>0.584436973176689</t>
  </si>
  <si>
    <t>0.391659741289813</t>
  </si>
  <si>
    <t>0.630351590226504</t>
  </si>
  <si>
    <t>0.299161124260206</t>
  </si>
  <si>
    <t>0.354358693263482</t>
  </si>
  <si>
    <t>0.821883517266291</t>
  </si>
  <si>
    <t>0.00451391432403687</t>
  </si>
  <si>
    <t>0.641589645530164</t>
  </si>
  <si>
    <t>0.0977223298567521</t>
  </si>
  <si>
    <t>0.61868411945833</t>
  </si>
  <si>
    <t>0.153705476562757</t>
  </si>
  <si>
    <t>0.886237739556995</t>
  </si>
  <si>
    <t>0.979468888849596</t>
  </si>
  <si>
    <t>0.242316620651853</t>
  </si>
  <si>
    <t>0.951430584990162</t>
  </si>
  <si>
    <t>0.97820085024262</t>
  </si>
  <si>
    <t>0.618325431246795</t>
  </si>
  <si>
    <t>0.542303738187917</t>
  </si>
  <si>
    <t>0.780593957366622</t>
  </si>
  <si>
    <t>0.63082647321079</t>
  </si>
  <si>
    <t>0.903720000909351</t>
  </si>
  <si>
    <t>0.777620886768194</t>
  </si>
  <si>
    <t>0.679557550513152</t>
  </si>
  <si>
    <t>0.695989006964108</t>
  </si>
  <si>
    <t>0.276333903361313</t>
  </si>
  <si>
    <t>0.720109526203184</t>
  </si>
  <si>
    <t>0.801885386486548</t>
  </si>
  <si>
    <t>0.965722542038511</t>
  </si>
  <si>
    <t>0.785208910623486</t>
  </si>
  <si>
    <t>0.18916761601164</t>
  </si>
  <si>
    <t>0.972451734964775</t>
  </si>
  <si>
    <t>0.130840366064054</t>
  </si>
  <si>
    <t>0.225630040895508</t>
  </si>
  <si>
    <t>0.159517741173618</t>
  </si>
  <si>
    <t>0.920290385892944</t>
  </si>
  <si>
    <t>0.605589473763978</t>
  </si>
  <si>
    <t>0.67928727136784</t>
  </si>
  <si>
    <t>0.0856077618108198</t>
  </si>
  <si>
    <t>0.119170369322559</t>
  </si>
  <si>
    <t>0.0117483019144354</t>
  </si>
  <si>
    <t>0.69060110587112</t>
  </si>
  <si>
    <t>0.880566929452091</t>
  </si>
  <si>
    <t>0.613437672871299</t>
  </si>
  <si>
    <t>0.125732848009659</t>
  </si>
  <si>
    <t>0.718263039705775</t>
  </si>
  <si>
    <t>0.463096792771675</t>
  </si>
  <si>
    <t>0.187999866144631</t>
  </si>
  <si>
    <t>0.609811598567747</t>
  </si>
  <si>
    <t>0.818559046949771</t>
  </si>
  <si>
    <t>0.874527323227253</t>
  </si>
  <si>
    <t>0.183649566643242</t>
  </si>
  <si>
    <t>0.980908877957367</t>
  </si>
  <si>
    <t>0.476792825352207</t>
  </si>
  <si>
    <t>0.827209450189071</t>
  </si>
  <si>
    <t>0.522169795535923</t>
  </si>
  <si>
    <t>0.119499380918917</t>
  </si>
  <si>
    <t>0.939079075059398</t>
  </si>
  <si>
    <t>0.246963156309607</t>
  </si>
  <si>
    <t>0.346752334103002</t>
  </si>
  <si>
    <t>0.298313422347154</t>
  </si>
  <si>
    <t>0.75534584881036</t>
  </si>
  <si>
    <t>0.564200381487802</t>
  </si>
  <si>
    <t>0.905012883579293</t>
  </si>
  <si>
    <t>0.451042398688217</t>
  </si>
  <si>
    <t>0.946809222634943</t>
  </si>
  <si>
    <t>0.0794933574272998</t>
  </si>
  <si>
    <t>0.134507914198708</t>
  </si>
  <si>
    <t>0.0627614362681123</t>
  </si>
  <si>
    <t>0.107920891476759</t>
  </si>
  <si>
    <t>0.638038349563297</t>
  </si>
  <si>
    <t>0.0938995415453602</t>
  </si>
  <si>
    <t>0.160325268547335</t>
  </si>
  <si>
    <t>0.0732523508349229</t>
  </si>
  <si>
    <t>0.904075895994378</t>
  </si>
  <si>
    <t>0.143492955861192</t>
  </si>
  <si>
    <t>0.367332597128802</t>
  </si>
  <si>
    <t>0.723538466686745</t>
  </si>
  <si>
    <t>0.916089415386675</t>
  </si>
  <si>
    <t>0.615835090185055</t>
  </si>
  <si>
    <t>0.10009035237426</t>
  </si>
  <si>
    <t>0.428504500886792</t>
  </si>
  <si>
    <t>0.873607067563498</t>
  </si>
  <si>
    <t>0.603436736606097</t>
  </si>
  <si>
    <t>0.391225780544122</t>
  </si>
  <si>
    <t>0.556821604256601</t>
  </si>
  <si>
    <t>0.848107619716896</t>
  </si>
  <si>
    <t>0.389837031087909</t>
  </si>
  <si>
    <t>0.686025499447847</t>
  </si>
  <si>
    <t>0.457417260649868</t>
  </si>
  <si>
    <t>0.475102901315129</t>
  </si>
  <si>
    <t>0.48413813874109</t>
  </si>
  <si>
    <t>0.926781113007396</t>
  </si>
  <si>
    <t>0.379664023023124</t>
  </si>
  <si>
    <t>0.846534819127932</t>
  </si>
  <si>
    <t>0.134240203460161</t>
  </si>
  <si>
    <t>0.177977445370277</t>
  </si>
  <si>
    <t>0.148311749155038</t>
  </si>
  <si>
    <t>0.965247799752368</t>
  </si>
  <si>
    <t>0.159990630124151</t>
  </si>
  <si>
    <t>0.253020111769233</t>
  </si>
  <si>
    <t>0.938292674764917</t>
  </si>
  <si>
    <t>0.347973764347622</t>
  </si>
  <si>
    <t>0.602700532075093</t>
  </si>
  <si>
    <t>0.735351203025131</t>
  </si>
  <si>
    <t>0.459525482715925</t>
  </si>
  <si>
    <t>0.000334638423183736</t>
  </si>
  <si>
    <t>0.747983803500318</t>
  </si>
  <si>
    <t>0.328531271960646</t>
  </si>
  <si>
    <t>0.729746009436804</t>
  </si>
  <si>
    <t>0.671937221831811</t>
  </si>
  <si>
    <t>0.17319211591875</t>
  </si>
  <si>
    <t>0.47878392397015</t>
  </si>
  <si>
    <t>0.78067797744537</t>
  </si>
  <si>
    <t>0.00766321989090788</t>
  </si>
  <si>
    <t>0.0542783522404042</t>
  </si>
  <si>
    <t>0.453953752969916</t>
  </si>
  <si>
    <t>0.397015025265201</t>
  </si>
  <si>
    <t>0.93595020580263</t>
  </si>
  <si>
    <t>0.281681892714922</t>
  </si>
  <si>
    <t>0.533748284978081</t>
  </si>
  <si>
    <t>0.297711073185423</t>
  </si>
  <si>
    <t>0.761871298062444</t>
  </si>
  <si>
    <t>0.384365692868855</t>
  </si>
  <si>
    <t>0.314727437004317</t>
  </si>
  <si>
    <t>0.783171033698089</t>
  </si>
  <si>
    <t>0.632449887896128</t>
  </si>
  <si>
    <t>0.770120135193923</t>
  </si>
  <si>
    <t>0.924170933306562</t>
  </si>
  <si>
    <t>0.749104842217984</t>
  </si>
  <si>
    <t>0.562159087106382</t>
  </si>
  <si>
    <t>0.645199611819429</t>
  </si>
  <si>
    <t>0.500083659605796</t>
  </si>
  <si>
    <t>0.588946892882241</t>
  </si>
  <si>
    <t>0.241291035036643</t>
  </si>
  <si>
    <t>0.383997590603353</t>
  </si>
  <si>
    <t>0.427149215272898</t>
  </si>
  <si>
    <t>0.391861593548171</t>
  </si>
  <si>
    <t>0.152427801760198</t>
  </si>
  <si>
    <t>0.101378710303517</t>
  </si>
  <si>
    <t>0.570575243449453</t>
  </si>
  <si>
    <t>0.4378074490513</t>
  </si>
  <si>
    <t>0.0529732623899876</t>
  </si>
  <si>
    <t>0.159773115149081</t>
  </si>
  <si>
    <t>0.0237091322825687</t>
  </si>
  <si>
    <t>0.362329752702205</t>
  </si>
  <si>
    <t>0.644798045711609</t>
  </si>
  <si>
    <t>0.37809122243416</t>
  </si>
  <si>
    <t>0.501539336746645</t>
  </si>
  <si>
    <t>0.836662985644012</t>
  </si>
  <si>
    <t>0.173928320449754</t>
  </si>
  <si>
    <t>0.815564033062276</t>
  </si>
  <si>
    <t>0.41577150888465</t>
  </si>
  <si>
    <t>0.297125455944852</t>
  </si>
  <si>
    <t>0.912391660810494</t>
  </si>
  <si>
    <t>0.204547736171067</t>
  </si>
  <si>
    <t>0.822725295318409</t>
  </si>
  <si>
    <t>0.98393735568718</t>
  </si>
  <si>
    <t>0.91515242780176</t>
  </si>
  <si>
    <t>0.588829769434126</t>
  </si>
  <si>
    <t>0.713532777833551</t>
  </si>
  <si>
    <t>0.43183415319747</t>
  </si>
  <si>
    <t>0.933406953786434</t>
  </si>
  <si>
    <t>0.51380383495633</t>
  </si>
  <si>
    <t>0.842636281497842</t>
  </si>
  <si>
    <t>0.0796104808754141</t>
  </si>
  <si>
    <t>0.02615199277181</t>
  </si>
  <si>
    <t>0.231954623029816</t>
  </si>
  <si>
    <t>0.113961115015226</t>
  </si>
  <si>
    <t>0.227487200080313</t>
  </si>
  <si>
    <t>0.683783422012516</t>
  </si>
  <si>
    <t>0.14312485359569</t>
  </si>
  <si>
    <t>0.534852591774587</t>
  </si>
  <si>
    <t>0.781765552320717</t>
  </si>
  <si>
    <t>0.0878760499280527</t>
  </si>
  <si>
    <t>0.89435464980089</t>
  </si>
  <si>
    <t>0.25740387511294</t>
  </si>
  <si>
    <t>0.00202456246026168</t>
  </si>
  <si>
    <t>0.293093062945487</t>
  </si>
  <si>
    <t>0.21952280560854</t>
  </si>
  <si>
    <t>0.0891142120938326</t>
  </si>
  <si>
    <t>0.769032560318576</t>
  </si>
  <si>
    <t>0.636348425526219</t>
  </si>
  <si>
    <t>0.793728875949537</t>
  </si>
  <si>
    <t>0.892982632265837</t>
  </si>
  <si>
    <t>0.951377037111401</t>
  </si>
  <si>
    <t>0.0252150051868955</t>
  </si>
  <si>
    <t>0.898872268513871</t>
  </si>
  <si>
    <t>0.552739015493759</t>
  </si>
  <si>
    <t>0.9307967740856</t>
  </si>
  <si>
    <t>0.985242445537597</t>
  </si>
  <si>
    <t>0.785714285714286</t>
  </si>
  <si>
    <t>0.728056085399726</t>
  </si>
  <si>
    <t>0.856942074088947</t>
  </si>
  <si>
    <t>0.746160024093966</t>
  </si>
  <si>
    <t>0.700013385536927</t>
  </si>
  <si>
    <t>0.637502928086203</t>
  </si>
  <si>
    <t>0.83833617775993</t>
  </si>
  <si>
    <t>0.531874309808252</t>
  </si>
  <si>
    <t>0.396897901817087</t>
  </si>
  <si>
    <t>0.705401064150186</t>
  </si>
  <si>
    <t>0.782351169561289</t>
  </si>
  <si>
    <t>0.1157346986581</t>
  </si>
  <si>
    <t>0.690994880032125</t>
  </si>
  <si>
    <t>0.733845330120804</t>
  </si>
  <si>
    <t>0.469246728909413</t>
  </si>
  <si>
    <t>0.933808519894254</t>
  </si>
  <si>
    <t>0.3661446307265</t>
  </si>
  <si>
    <t>0.100408258876284</t>
  </si>
  <si>
    <t>0.158852859485326</t>
  </si>
  <si>
    <t>0.443295519191514</t>
  </si>
  <si>
    <t>0.222568015259512</t>
  </si>
  <si>
    <t>0.366579660676639</t>
  </si>
  <si>
    <t>0.302780845296657</t>
  </si>
  <si>
    <t>0.983435398052405</t>
  </si>
  <si>
    <t>0.63281799016163</t>
  </si>
  <si>
    <t>0.859100491918482</t>
  </si>
  <si>
    <t>0.451025666767058</t>
  </si>
  <si>
    <t>0.334571495499113</t>
  </si>
  <si>
    <t>0.789428772211625</t>
  </si>
  <si>
    <t>0.401833818559047</t>
  </si>
  <si>
    <t>0.897015025265201</t>
  </si>
  <si>
    <t>0.347706053609075</t>
  </si>
  <si>
    <t>0.303667637118094</t>
  </si>
  <si>
    <t>0.491818090553157</t>
  </si>
  <si>
    <t>0.264531673526754</t>
  </si>
  <si>
    <t>0.728524579192183</t>
  </si>
  <si>
    <t>0.826222266840679</t>
  </si>
  <si>
    <t>0.286149315664425</t>
  </si>
  <si>
    <t>0.0632466619817287</t>
  </si>
  <si>
    <t>0.0216678379011478</t>
  </si>
  <si>
    <t>0.666465883612756</t>
  </si>
  <si>
    <t>0.571060469163069</t>
  </si>
  <si>
    <t>0.0783053910249975</t>
  </si>
  <si>
    <t>0.256450155606867</t>
  </si>
  <si>
    <t>0.342586085734364</t>
  </si>
  <si>
    <t>0.780443730549142</t>
  </si>
  <si>
    <t>0.22651674865308</t>
  </si>
  <si>
    <t>0.912743031154837</t>
  </si>
  <si>
    <t>0.0381487802429474</t>
  </si>
  <si>
    <t>0.892781849211927</t>
  </si>
  <si>
    <t>0.700465147408225</t>
  </si>
  <si>
    <t>0.594970384499548</t>
  </si>
  <si>
    <t>0.601295050697721</t>
  </si>
  <si>
    <t>0.672690158283974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</si>
</sst>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10" fontId="0" fillId="0" borderId="0" xfId="0" applyNumberFormat="1"/>
    <xf numFmtId="2" fontId="0" fillId="0" borderId="1" xfId="0" applyNumberForma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Fill="1" applyBorder="1"/>
    <xf numFmtId="0" fontId="0" fillId="0" borderId="0" xfId="0" applyBorder="1"/>
    <xf numFmtId="0" fontId="2" fillId="0" borderId="5" xfId="0" applyFont="1" applyFill="1" applyBorder="1"/>
    <xf numFmtId="0" fontId="2" fillId="0" borderId="2" xfId="0" applyFont="1" applyFill="1" applyBorder="1"/>
    <xf numFmtId="0" fontId="2" fillId="0" borderId="0" xfId="0" applyFont="1" applyAlignment="1">
      <alignment horizontal="center"/>
    </xf>
    <xf numFmtId="0" fontId="3" fillId="0" borderId="2" xfId="0" applyFont="1" applyFill="1" applyBorder="1"/>
    <xf numFmtId="0" fontId="3" fillId="0" borderId="5" xfId="0" applyFont="1" applyFill="1" applyBorder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3" borderId="1" xfId="0" applyFill="1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Fill="1" applyBorder="1"/>
    <xf numFmtId="9" fontId="0" fillId="0" borderId="0" xfId="1" applyFont="1" applyBorder="1"/>
    <xf numFmtId="0" fontId="0" fillId="4" borderId="0" xfId="0" applyFill="1"/>
    <xf numFmtId="0" fontId="1" fillId="4" borderId="3" xfId="0" applyFont="1" applyFill="1" applyBorder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5" borderId="1" xfId="0" applyFill="1" applyBorder="1"/>
    <xf numFmtId="49" fontId="0" fillId="6" borderId="1" xfId="0" applyNumberFormat="1" applyFill="1" applyBorder="1"/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5"/>
  <sheetViews>
    <sheetView showGridLines="0" zoomScale="90" zoomScaleNormal="90" workbookViewId="0">
      <selection activeCell="I4" sqref="I4"/>
    </sheetView>
  </sheetViews>
  <sheetFormatPr baseColWidth="10" defaultRowHeight="15" x14ac:dyDescent="0.25"/>
  <cols>
    <col min="1" max="1" width="3.5703125" customWidth="1"/>
    <col min="2" max="2" width="9.28515625" customWidth="1"/>
    <col min="3" max="3" width="12.5703125" customWidth="1"/>
    <col min="7" max="7" width="2.7109375" customWidth="1"/>
    <col min="9" max="10" width="6.7109375" customWidth="1"/>
    <col min="11" max="11" width="2.7109375" customWidth="1"/>
    <col min="13" max="14" width="6.7109375" customWidth="1"/>
    <col min="15" max="15" width="2.7109375" customWidth="1"/>
    <col min="16" max="16" width="9.28515625" customWidth="1"/>
    <col min="17" max="17" width="12.5703125" customWidth="1"/>
    <col min="21" max="21" width="11.42578125" customWidth="1"/>
    <col min="22" max="22" width="12.42578125" customWidth="1"/>
    <col min="23" max="23" width="14.5703125" customWidth="1"/>
    <col min="24" max="24" width="21.85546875" customWidth="1"/>
    <col min="25" max="25" width="20.7109375" customWidth="1"/>
    <col min="26" max="26" width="11.85546875" customWidth="1"/>
    <col min="28" max="29" width="12" bestFit="1" customWidth="1"/>
  </cols>
  <sheetData>
    <row r="2" spans="2:29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H2" t="str">
        <f>Q2</f>
        <v>temperature</v>
      </c>
      <c r="I2" t="s">
        <v>24</v>
      </c>
      <c r="J2" t="s">
        <v>25</v>
      </c>
      <c r="L2" t="str">
        <f>R2</f>
        <v>humidity</v>
      </c>
      <c r="M2" t="s">
        <v>24</v>
      </c>
      <c r="N2" t="s">
        <v>25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11</v>
      </c>
      <c r="V2" t="s">
        <v>12</v>
      </c>
      <c r="W2">
        <f>COUNTA(T3:T16)</f>
        <v>14</v>
      </c>
    </row>
    <row r="3" spans="2:29" x14ac:dyDescent="0.25">
      <c r="B3" s="1" t="s">
        <v>0</v>
      </c>
      <c r="C3" s="1">
        <v>85</v>
      </c>
      <c r="D3" s="1">
        <v>85</v>
      </c>
      <c r="E3" s="1" t="s">
        <v>1</v>
      </c>
      <c r="F3" s="1" t="s">
        <v>2</v>
      </c>
      <c r="H3" s="1">
        <v>64</v>
      </c>
      <c r="L3" s="1">
        <v>65</v>
      </c>
      <c r="P3" s="1" t="s">
        <v>0</v>
      </c>
      <c r="Q3" s="6">
        <f>ROUND(C3/I$18,0)*I$18</f>
        <v>85.909090909090907</v>
      </c>
      <c r="R3" s="6">
        <f>ROUND(D3/M$18,0)*M$18</f>
        <v>86.111111111111114</v>
      </c>
      <c r="S3" s="1" t="s">
        <v>1</v>
      </c>
      <c r="T3" s="1" t="s">
        <v>2</v>
      </c>
      <c r="U3" s="9" t="s">
        <v>2</v>
      </c>
      <c r="V3" s="10"/>
    </row>
    <row r="4" spans="2:29" x14ac:dyDescent="0.25">
      <c r="B4" s="1" t="s">
        <v>0</v>
      </c>
      <c r="C4" s="1">
        <v>72</v>
      </c>
      <c r="D4" s="1">
        <v>95</v>
      </c>
      <c r="E4" s="1" t="s">
        <v>1</v>
      </c>
      <c r="F4" s="1" t="s">
        <v>2</v>
      </c>
      <c r="H4" s="1">
        <v>65</v>
      </c>
      <c r="I4">
        <f>H4-H3</f>
        <v>1</v>
      </c>
      <c r="J4">
        <f>IF(I4=0,0,1)</f>
        <v>1</v>
      </c>
      <c r="L4" s="1">
        <v>70</v>
      </c>
      <c r="M4">
        <f>L4-L3</f>
        <v>5</v>
      </c>
      <c r="N4">
        <f>IF(M4=0,0,1)</f>
        <v>1</v>
      </c>
      <c r="P4" s="1" t="s">
        <v>0</v>
      </c>
      <c r="Q4" s="6">
        <f t="shared" ref="Q4:Q16" si="0">ROUND(C4/I$18,0)*I$18</f>
        <v>72.545454545454547</v>
      </c>
      <c r="R4" s="6">
        <f t="shared" ref="R4:R16" si="1">ROUND(D4/M$18,0)*M$18</f>
        <v>96.444444444444457</v>
      </c>
      <c r="S4" s="1" t="s">
        <v>1</v>
      </c>
      <c r="T4" s="1" t="s">
        <v>2</v>
      </c>
      <c r="U4" s="9" t="s">
        <v>2</v>
      </c>
      <c r="V4" s="10"/>
      <c r="W4" s="1" t="s">
        <v>5</v>
      </c>
      <c r="X4" s="1" t="s">
        <v>2</v>
      </c>
      <c r="Y4" s="3" t="s">
        <v>13</v>
      </c>
    </row>
    <row r="5" spans="2:29" x14ac:dyDescent="0.25">
      <c r="B5" s="1" t="s">
        <v>0</v>
      </c>
      <c r="C5" s="1">
        <v>80</v>
      </c>
      <c r="D5" s="1">
        <v>90</v>
      </c>
      <c r="E5" s="1" t="s">
        <v>3</v>
      </c>
      <c r="F5" s="1" t="s">
        <v>2</v>
      </c>
      <c r="H5" s="1">
        <v>68</v>
      </c>
      <c r="I5">
        <f t="shared" ref="I5:I16" si="2">H5-H4</f>
        <v>3</v>
      </c>
      <c r="J5">
        <f t="shared" ref="J5:J16" si="3">IF(I5=0,0,1)</f>
        <v>1</v>
      </c>
      <c r="L5" s="1">
        <v>70</v>
      </c>
      <c r="M5">
        <f t="shared" ref="M5:M16" si="4">L5-L4</f>
        <v>0</v>
      </c>
      <c r="N5">
        <f t="shared" ref="N5:N16" si="5">IF(M5=0,0,1)</f>
        <v>0</v>
      </c>
      <c r="P5" s="1" t="s">
        <v>0</v>
      </c>
      <c r="Q5" s="6">
        <f t="shared" si="0"/>
        <v>80.181818181818187</v>
      </c>
      <c r="R5" s="6">
        <f t="shared" si="1"/>
        <v>89.555555555555557</v>
      </c>
      <c r="S5" s="1" t="s">
        <v>3</v>
      </c>
      <c r="T5" s="1" t="s">
        <v>2</v>
      </c>
      <c r="U5" s="4" t="s">
        <v>2</v>
      </c>
      <c r="V5" s="1" t="str">
        <f>T2</f>
        <v>play?</v>
      </c>
      <c r="W5" s="6">
        <f>COUNTIF($T$3:$T$16,CONCATENATE("=",W$4))/$W$2</f>
        <v>0.6428571428571429</v>
      </c>
      <c r="X5" s="6">
        <f>COUNTIF($T$3:$T$16,CONCATENATE("=",X$4))/$W$2</f>
        <v>0.35714285714285715</v>
      </c>
      <c r="Y5" s="6">
        <f>SUM(W5:X5)</f>
        <v>1</v>
      </c>
    </row>
    <row r="6" spans="2:29" x14ac:dyDescent="0.25">
      <c r="B6" s="1" t="s">
        <v>6</v>
      </c>
      <c r="C6" s="1">
        <v>65</v>
      </c>
      <c r="D6" s="1">
        <v>70</v>
      </c>
      <c r="E6" s="1" t="s">
        <v>3</v>
      </c>
      <c r="F6" s="1" t="s">
        <v>2</v>
      </c>
      <c r="G6" s="9"/>
      <c r="H6" s="1">
        <v>69</v>
      </c>
      <c r="I6">
        <f t="shared" si="2"/>
        <v>1</v>
      </c>
      <c r="J6">
        <f t="shared" si="3"/>
        <v>1</v>
      </c>
      <c r="L6" s="1">
        <v>70</v>
      </c>
      <c r="M6">
        <f t="shared" si="4"/>
        <v>0</v>
      </c>
      <c r="N6">
        <f t="shared" si="5"/>
        <v>0</v>
      </c>
      <c r="P6" s="1" t="s">
        <v>6</v>
      </c>
      <c r="Q6" s="6">
        <f t="shared" si="0"/>
        <v>64.909090909090907</v>
      </c>
      <c r="R6" s="6">
        <f t="shared" si="1"/>
        <v>68.888888888888886</v>
      </c>
      <c r="S6" s="1" t="s">
        <v>3</v>
      </c>
      <c r="T6" s="1" t="s">
        <v>2</v>
      </c>
      <c r="U6" s="11" t="s">
        <v>5</v>
      </c>
    </row>
    <row r="7" spans="2:29" x14ac:dyDescent="0.25">
      <c r="B7" s="1" t="s">
        <v>6</v>
      </c>
      <c r="C7" s="1">
        <v>71</v>
      </c>
      <c r="D7" s="1">
        <v>91</v>
      </c>
      <c r="E7" s="1" t="s">
        <v>3</v>
      </c>
      <c r="F7" s="1" t="s">
        <v>2</v>
      </c>
      <c r="H7" s="1">
        <v>70</v>
      </c>
      <c r="I7">
        <f t="shared" si="2"/>
        <v>1</v>
      </c>
      <c r="J7">
        <f t="shared" si="3"/>
        <v>1</v>
      </c>
      <c r="L7" s="1">
        <v>75</v>
      </c>
      <c r="M7">
        <f t="shared" si="4"/>
        <v>5</v>
      </c>
      <c r="N7">
        <f t="shared" si="5"/>
        <v>1</v>
      </c>
      <c r="P7" s="1" t="s">
        <v>6</v>
      </c>
      <c r="Q7" s="6">
        <f t="shared" si="0"/>
        <v>70.63636363636364</v>
      </c>
      <c r="R7" s="6">
        <f t="shared" si="1"/>
        <v>89.555555555555557</v>
      </c>
      <c r="S7" s="1" t="s">
        <v>3</v>
      </c>
      <c r="T7" s="1" t="s">
        <v>2</v>
      </c>
      <c r="U7" s="4" t="s">
        <v>2</v>
      </c>
      <c r="V7" s="1" t="str">
        <f>P2</f>
        <v>outlook</v>
      </c>
      <c r="W7" s="1" t="s">
        <v>5</v>
      </c>
      <c r="X7" s="1" t="s">
        <v>2</v>
      </c>
      <c r="Z7" s="1" t="str">
        <f>Q2</f>
        <v>temperature</v>
      </c>
      <c r="AA7" s="1" t="s">
        <v>5</v>
      </c>
      <c r="AB7" s="1" t="s">
        <v>2</v>
      </c>
    </row>
    <row r="8" spans="2:29" x14ac:dyDescent="0.25">
      <c r="B8" s="1" t="s">
        <v>4</v>
      </c>
      <c r="C8" s="1">
        <v>83</v>
      </c>
      <c r="D8" s="1">
        <v>86</v>
      </c>
      <c r="E8" s="1" t="s">
        <v>1</v>
      </c>
      <c r="F8" s="1" t="s">
        <v>5</v>
      </c>
      <c r="G8" s="9"/>
      <c r="H8" s="1">
        <v>71</v>
      </c>
      <c r="I8">
        <f t="shared" si="2"/>
        <v>1</v>
      </c>
      <c r="J8">
        <f t="shared" si="3"/>
        <v>1</v>
      </c>
      <c r="L8" s="1">
        <v>80</v>
      </c>
      <c r="M8">
        <f t="shared" si="4"/>
        <v>5</v>
      </c>
      <c r="N8">
        <f t="shared" si="5"/>
        <v>1</v>
      </c>
      <c r="P8" s="1" t="s">
        <v>4</v>
      </c>
      <c r="Q8" s="6">
        <f t="shared" si="0"/>
        <v>82.090909090909093</v>
      </c>
      <c r="R8" s="6">
        <f t="shared" si="1"/>
        <v>86.111111111111114</v>
      </c>
      <c r="S8" s="1" t="s">
        <v>1</v>
      </c>
      <c r="T8" s="1" t="s">
        <v>5</v>
      </c>
      <c r="U8" s="9" t="s">
        <v>5</v>
      </c>
      <c r="V8" s="1" t="s">
        <v>0</v>
      </c>
      <c r="W8" s="6">
        <f t="shared" ref="W8:X10" si="6">(COUNTIFS($P$3:$P$16, CONCATENATE("=",$V8),$T$3:$T$16,CONCATENATE("=",W$13))+1)/(COUNTIF($T$3:$T$16,CONCATENATE("=",W$13))+3)</f>
        <v>0.25</v>
      </c>
      <c r="X8" s="6">
        <f t="shared" si="6"/>
        <v>0.5</v>
      </c>
      <c r="Z8" s="1" t="s">
        <v>14</v>
      </c>
      <c r="AA8" s="6">
        <f>AVERAGE($Q$8:$Q$16)</f>
        <v>72.969696969696969</v>
      </c>
      <c r="AB8" s="6">
        <f>AVERAGE($Q$3:$Q$7)</f>
        <v>74.836363636363629</v>
      </c>
    </row>
    <row r="9" spans="2:29" x14ac:dyDescent="0.25">
      <c r="B9" s="1" t="s">
        <v>6</v>
      </c>
      <c r="C9" s="1">
        <v>70</v>
      </c>
      <c r="D9" s="1">
        <v>96</v>
      </c>
      <c r="E9" s="1" t="s">
        <v>1</v>
      </c>
      <c r="F9" s="1" t="s">
        <v>5</v>
      </c>
      <c r="G9" s="9"/>
      <c r="H9" s="1">
        <v>72</v>
      </c>
      <c r="I9">
        <f t="shared" si="2"/>
        <v>1</v>
      </c>
      <c r="J9">
        <f t="shared" si="3"/>
        <v>1</v>
      </c>
      <c r="L9" s="1">
        <v>80</v>
      </c>
      <c r="M9">
        <f t="shared" si="4"/>
        <v>0</v>
      </c>
      <c r="N9">
        <f t="shared" si="5"/>
        <v>0</v>
      </c>
      <c r="P9" s="1" t="s">
        <v>6</v>
      </c>
      <c r="Q9" s="6">
        <f t="shared" si="0"/>
        <v>70.63636363636364</v>
      </c>
      <c r="R9" s="6">
        <f t="shared" si="1"/>
        <v>96.444444444444457</v>
      </c>
      <c r="S9" s="1" t="s">
        <v>1</v>
      </c>
      <c r="T9" s="1" t="s">
        <v>5</v>
      </c>
      <c r="U9" s="9" t="s">
        <v>5</v>
      </c>
      <c r="V9" s="1" t="s">
        <v>6</v>
      </c>
      <c r="W9" s="6">
        <f t="shared" si="6"/>
        <v>0.33333333333333331</v>
      </c>
      <c r="X9" s="6">
        <f t="shared" si="6"/>
        <v>0.375</v>
      </c>
      <c r="Z9" s="1" t="s">
        <v>15</v>
      </c>
      <c r="AA9" s="6">
        <f>STDEVP($Q$8:$Q$16)</f>
        <v>5.2304118813070106</v>
      </c>
      <c r="AB9" s="6">
        <f>STDEVP($Q$3:$Q$7)</f>
        <v>7.384012213128873</v>
      </c>
      <c r="AC9" t="s">
        <v>28</v>
      </c>
    </row>
    <row r="10" spans="2:29" x14ac:dyDescent="0.25">
      <c r="B10" s="1" t="s">
        <v>6</v>
      </c>
      <c r="C10" s="1">
        <v>68</v>
      </c>
      <c r="D10" s="1">
        <v>80</v>
      </c>
      <c r="E10" s="1" t="s">
        <v>1</v>
      </c>
      <c r="F10" s="1" t="s">
        <v>5</v>
      </c>
      <c r="H10" s="1">
        <v>72</v>
      </c>
      <c r="I10">
        <f t="shared" si="2"/>
        <v>0</v>
      </c>
      <c r="J10">
        <f t="shared" si="3"/>
        <v>0</v>
      </c>
      <c r="L10" s="1">
        <v>85</v>
      </c>
      <c r="M10">
        <f t="shared" si="4"/>
        <v>5</v>
      </c>
      <c r="N10">
        <f t="shared" si="5"/>
        <v>1</v>
      </c>
      <c r="P10" s="1" t="s">
        <v>6</v>
      </c>
      <c r="Q10" s="6">
        <f t="shared" si="0"/>
        <v>68.727272727272734</v>
      </c>
      <c r="R10" s="6">
        <f t="shared" si="1"/>
        <v>79.222222222222229</v>
      </c>
      <c r="S10" s="1" t="s">
        <v>1</v>
      </c>
      <c r="T10" s="1" t="s">
        <v>5</v>
      </c>
      <c r="U10" s="4" t="s">
        <v>5</v>
      </c>
      <c r="V10" s="1" t="s">
        <v>4</v>
      </c>
      <c r="W10" s="6">
        <f t="shared" si="6"/>
        <v>0.41666666666666669</v>
      </c>
      <c r="X10" s="6">
        <f t="shared" si="6"/>
        <v>0.125</v>
      </c>
    </row>
    <row r="11" spans="2:29" x14ac:dyDescent="0.25">
      <c r="B11" s="1" t="s">
        <v>0</v>
      </c>
      <c r="C11" s="1">
        <v>69</v>
      </c>
      <c r="D11" s="1">
        <v>70</v>
      </c>
      <c r="E11" s="1" t="s">
        <v>1</v>
      </c>
      <c r="F11" s="1" t="s">
        <v>5</v>
      </c>
      <c r="H11" s="1">
        <v>75</v>
      </c>
      <c r="I11">
        <f t="shared" si="2"/>
        <v>3</v>
      </c>
      <c r="J11">
        <f t="shared" si="3"/>
        <v>1</v>
      </c>
      <c r="L11" s="1">
        <v>86</v>
      </c>
      <c r="M11">
        <f t="shared" si="4"/>
        <v>1</v>
      </c>
      <c r="N11">
        <f t="shared" si="5"/>
        <v>1</v>
      </c>
      <c r="P11" s="1" t="s">
        <v>0</v>
      </c>
      <c r="Q11" s="6">
        <f t="shared" si="0"/>
        <v>68.727272727272734</v>
      </c>
      <c r="R11" s="6">
        <f t="shared" si="1"/>
        <v>68.888888888888886</v>
      </c>
      <c r="S11" s="1" t="s">
        <v>1</v>
      </c>
      <c r="T11" s="1" t="s">
        <v>5</v>
      </c>
      <c r="U11" s="4" t="s">
        <v>5</v>
      </c>
      <c r="V11" s="1" t="s">
        <v>13</v>
      </c>
      <c r="W11" s="6">
        <f>SUM(W8:W10)</f>
        <v>1</v>
      </c>
      <c r="X11" s="6">
        <f>SUM(X8:X10)</f>
        <v>1</v>
      </c>
    </row>
    <row r="12" spans="2:29" x14ac:dyDescent="0.25">
      <c r="B12" s="1" t="s">
        <v>6</v>
      </c>
      <c r="C12" s="1">
        <v>75</v>
      </c>
      <c r="D12" s="1">
        <v>80</v>
      </c>
      <c r="E12" s="1" t="s">
        <v>1</v>
      </c>
      <c r="F12" s="1" t="s">
        <v>5</v>
      </c>
      <c r="H12" s="1">
        <v>75</v>
      </c>
      <c r="I12">
        <f t="shared" si="2"/>
        <v>0</v>
      </c>
      <c r="J12">
        <f t="shared" si="3"/>
        <v>0</v>
      </c>
      <c r="L12" s="1">
        <v>90</v>
      </c>
      <c r="M12">
        <f t="shared" si="4"/>
        <v>4</v>
      </c>
      <c r="N12">
        <f t="shared" si="5"/>
        <v>1</v>
      </c>
      <c r="P12" s="1" t="s">
        <v>6</v>
      </c>
      <c r="Q12" s="6">
        <f t="shared" si="0"/>
        <v>74.454545454545453</v>
      </c>
      <c r="R12" s="6">
        <f t="shared" si="1"/>
        <v>79.222222222222229</v>
      </c>
      <c r="S12" s="1" t="s">
        <v>1</v>
      </c>
      <c r="T12" s="1" t="s">
        <v>5</v>
      </c>
      <c r="U12" s="4" t="s">
        <v>5</v>
      </c>
    </row>
    <row r="13" spans="2:29" x14ac:dyDescent="0.25">
      <c r="B13" s="1" t="s">
        <v>4</v>
      </c>
      <c r="C13" s="1">
        <v>81</v>
      </c>
      <c r="D13" s="1">
        <v>75</v>
      </c>
      <c r="E13" s="1" t="s">
        <v>1</v>
      </c>
      <c r="F13" s="1" t="s">
        <v>5</v>
      </c>
      <c r="H13" s="1">
        <v>80</v>
      </c>
      <c r="I13">
        <f t="shared" si="2"/>
        <v>5</v>
      </c>
      <c r="J13">
        <f t="shared" si="3"/>
        <v>1</v>
      </c>
      <c r="L13" s="1">
        <v>90</v>
      </c>
      <c r="M13">
        <f t="shared" si="4"/>
        <v>0</v>
      </c>
      <c r="N13">
        <f t="shared" si="5"/>
        <v>0</v>
      </c>
      <c r="P13" s="1" t="s">
        <v>4</v>
      </c>
      <c r="Q13" s="6">
        <f t="shared" si="0"/>
        <v>80.181818181818187</v>
      </c>
      <c r="R13" s="6">
        <f t="shared" si="1"/>
        <v>75.777777777777786</v>
      </c>
      <c r="S13" s="1" t="s">
        <v>1</v>
      </c>
      <c r="T13" s="1" t="s">
        <v>5</v>
      </c>
      <c r="U13" s="4" t="s">
        <v>5</v>
      </c>
      <c r="V13" s="1" t="s">
        <v>10</v>
      </c>
      <c r="W13" s="1" t="s">
        <v>5</v>
      </c>
      <c r="X13" s="1" t="s">
        <v>2</v>
      </c>
      <c r="Z13" s="1" t="str">
        <f>R2</f>
        <v>humidity</v>
      </c>
      <c r="AA13" s="1" t="s">
        <v>5</v>
      </c>
      <c r="AB13" s="1" t="s">
        <v>2</v>
      </c>
    </row>
    <row r="14" spans="2:29" x14ac:dyDescent="0.25">
      <c r="B14" s="1" t="s">
        <v>4</v>
      </c>
      <c r="C14" s="1">
        <v>64</v>
      </c>
      <c r="D14" s="1">
        <v>65</v>
      </c>
      <c r="E14" s="1" t="s">
        <v>3</v>
      </c>
      <c r="F14" s="1" t="s">
        <v>5</v>
      </c>
      <c r="H14" s="1">
        <v>81</v>
      </c>
      <c r="I14">
        <f t="shared" si="2"/>
        <v>1</v>
      </c>
      <c r="J14">
        <f t="shared" si="3"/>
        <v>1</v>
      </c>
      <c r="L14" s="1">
        <v>91</v>
      </c>
      <c r="M14">
        <f t="shared" si="4"/>
        <v>1</v>
      </c>
      <c r="N14">
        <f t="shared" si="5"/>
        <v>1</v>
      </c>
      <c r="P14" s="1" t="s">
        <v>4</v>
      </c>
      <c r="Q14" s="6">
        <f t="shared" si="0"/>
        <v>64.909090909090907</v>
      </c>
      <c r="R14" s="6">
        <f t="shared" si="1"/>
        <v>65.444444444444443</v>
      </c>
      <c r="S14" s="1" t="s">
        <v>3</v>
      </c>
      <c r="T14" s="1" t="s">
        <v>5</v>
      </c>
      <c r="U14" s="4" t="s">
        <v>5</v>
      </c>
      <c r="V14" s="1" t="s">
        <v>1</v>
      </c>
      <c r="W14" s="6">
        <f>(COUNTIFS($S$3:$S$16, CONCATENATE("=",$V14),$T$3:$T$16,CONCATENATE("=",W$13))+1)/(COUNTIF($T$3:$T$16,CONCATENATE("=",W$13))+2)</f>
        <v>0.63636363636363635</v>
      </c>
      <c r="X14" s="6">
        <f>(COUNTIFS($S$3:$S$16, CONCATENATE("=",$V14),$T$3:$T$16,CONCATENATE("=",X$13))+1)/(COUNTIF($T$3:$T$16,CONCATENATE("=",X$13))+2)</f>
        <v>0.42857142857142855</v>
      </c>
      <c r="Z14" s="1" t="s">
        <v>14</v>
      </c>
      <c r="AA14" s="6">
        <f>AVERAGE($R$8:$R$16)</f>
        <v>78.839506172839521</v>
      </c>
      <c r="AB14" s="6">
        <f>AVERAGE($R$3:$R$7)</f>
        <v>86.111111111111114</v>
      </c>
    </row>
    <row r="15" spans="2:29" x14ac:dyDescent="0.25">
      <c r="B15" s="1" t="s">
        <v>0</v>
      </c>
      <c r="C15" s="1">
        <v>75</v>
      </c>
      <c r="D15" s="1">
        <v>70</v>
      </c>
      <c r="E15" s="1" t="s">
        <v>3</v>
      </c>
      <c r="F15" s="1" t="s">
        <v>5</v>
      </c>
      <c r="H15" s="1">
        <v>83</v>
      </c>
      <c r="I15">
        <f t="shared" si="2"/>
        <v>2</v>
      </c>
      <c r="J15">
        <f t="shared" si="3"/>
        <v>1</v>
      </c>
      <c r="L15" s="1">
        <v>95</v>
      </c>
      <c r="M15">
        <f t="shared" si="4"/>
        <v>4</v>
      </c>
      <c r="N15">
        <f t="shared" si="5"/>
        <v>1</v>
      </c>
      <c r="P15" s="1" t="s">
        <v>0</v>
      </c>
      <c r="Q15" s="6">
        <f t="shared" si="0"/>
        <v>74.454545454545453</v>
      </c>
      <c r="R15" s="6">
        <f t="shared" si="1"/>
        <v>68.888888888888886</v>
      </c>
      <c r="S15" s="1" t="s">
        <v>3</v>
      </c>
      <c r="T15" s="1" t="s">
        <v>5</v>
      </c>
      <c r="U15" s="4" t="s">
        <v>5</v>
      </c>
      <c r="V15" s="1" t="s">
        <v>3</v>
      </c>
      <c r="W15" s="6">
        <f>(COUNTIFS($S$3:$S$16, CONCATENATE("=",$V15),$T$3:$T$16,CONCATENATE("=",W$13))+1)/(COUNTIF($T$3:$T$16,CONCATENATE("=",W$13))+2)</f>
        <v>0.36363636363636365</v>
      </c>
      <c r="X15" s="6">
        <f>(COUNTIFS($S$3:$S$16, CONCATENATE("=",$V15),$T$3:$T$16,CONCATENATE("=",X$13))+1)/(COUNTIF($T$3:$T$16,CONCATENATE("=",X$13))+2)</f>
        <v>0.5714285714285714</v>
      </c>
      <c r="Z15" s="1" t="s">
        <v>15</v>
      </c>
      <c r="AA15" s="6">
        <f>STDEVP($R$8:$R$16)</f>
        <v>9.8023136474279884</v>
      </c>
      <c r="AB15" s="6">
        <f>STDEVP($R$3:$R$7)</f>
        <v>9.2424143069991445</v>
      </c>
      <c r="AC15" t="s">
        <v>28</v>
      </c>
    </row>
    <row r="16" spans="2:29" x14ac:dyDescent="0.25">
      <c r="B16" s="1" t="s">
        <v>4</v>
      </c>
      <c r="C16" s="1">
        <v>72</v>
      </c>
      <c r="D16" s="1">
        <v>90</v>
      </c>
      <c r="E16" s="1" t="s">
        <v>3</v>
      </c>
      <c r="F16" s="1" t="s">
        <v>5</v>
      </c>
      <c r="G16" s="9"/>
      <c r="H16" s="1">
        <v>85</v>
      </c>
      <c r="I16">
        <f t="shared" si="2"/>
        <v>2</v>
      </c>
      <c r="J16">
        <f t="shared" si="3"/>
        <v>1</v>
      </c>
      <c r="L16" s="1">
        <v>96</v>
      </c>
      <c r="M16">
        <f t="shared" si="4"/>
        <v>1</v>
      </c>
      <c r="N16">
        <f t="shared" si="5"/>
        <v>1</v>
      </c>
      <c r="P16" s="1" t="s">
        <v>4</v>
      </c>
      <c r="Q16" s="6">
        <f t="shared" si="0"/>
        <v>72.545454545454547</v>
      </c>
      <c r="R16" s="6">
        <f t="shared" si="1"/>
        <v>89.555555555555557</v>
      </c>
      <c r="S16" s="1" t="s">
        <v>3</v>
      </c>
      <c r="T16" s="1" t="s">
        <v>5</v>
      </c>
      <c r="U16" s="9" t="s">
        <v>5</v>
      </c>
      <c r="V16" s="3" t="s">
        <v>13</v>
      </c>
      <c r="W16" s="6">
        <f>SUM(W14:W15)</f>
        <v>1</v>
      </c>
      <c r="X16" s="6">
        <f>SUM(X14:X15)</f>
        <v>1</v>
      </c>
    </row>
    <row r="17" spans="2:29" x14ac:dyDescent="0.25">
      <c r="I17">
        <f>SUM(I4:I16)</f>
        <v>21</v>
      </c>
      <c r="J17">
        <f>SUM(J4:J16)</f>
        <v>11</v>
      </c>
      <c r="M17">
        <f>SUM(M4:M16)</f>
        <v>31</v>
      </c>
      <c r="N17">
        <f>SUM(N4:N16)</f>
        <v>9</v>
      </c>
    </row>
    <row r="18" spans="2:29" x14ac:dyDescent="0.25">
      <c r="H18" s="7" t="s">
        <v>26</v>
      </c>
      <c r="I18" s="8">
        <f>I17/J17</f>
        <v>1.9090909090909092</v>
      </c>
      <c r="L18" s="7" t="s">
        <v>26</v>
      </c>
      <c r="M18" s="8">
        <f>M17/N17</f>
        <v>3.4444444444444446</v>
      </c>
      <c r="V18" t="s">
        <v>19</v>
      </c>
      <c r="W18" t="s">
        <v>20</v>
      </c>
      <c r="X18" t="s">
        <v>21</v>
      </c>
      <c r="Y18" t="s">
        <v>22</v>
      </c>
      <c r="Z18" t="s">
        <v>23</v>
      </c>
    </row>
    <row r="19" spans="2:29" x14ac:dyDescent="0.25">
      <c r="H19" s="7" t="s">
        <v>27</v>
      </c>
      <c r="I19" s="8">
        <f>I18/(2*3)</f>
        <v>0.31818181818181818</v>
      </c>
      <c r="L19" s="7" t="s">
        <v>27</v>
      </c>
      <c r="M19" s="8">
        <f>M18/(2*3)</f>
        <v>0.57407407407407407</v>
      </c>
      <c r="P19" t="s">
        <v>18</v>
      </c>
      <c r="V19" t="s">
        <v>16</v>
      </c>
      <c r="W19" t="str">
        <f>CONCATENATE("P(", $P$20, "|yes)")</f>
        <v>P(rainy|yes)</v>
      </c>
      <c r="X19" s="18" t="str">
        <f>CONCATENATE("P (", ROUND(Q$20,2), "; N(",ROUND(AA8,2), "; ",ROUND(AA9,2), "))")</f>
        <v>P (64,91; N(72,97; 5,23))</v>
      </c>
      <c r="Y19" s="18" t="str">
        <f>CONCATENATE("P (", ROUND(R$20,2), "; N(",ROUND(AA14,2), "; ",ROUND(AA15,2), "))")</f>
        <v>P (68,89; N(78,84; 9,8))</v>
      </c>
      <c r="Z19" t="str">
        <f>CONCATENATE("P(", $S$20, "|yes)")</f>
        <v>P(TRUE|yes)</v>
      </c>
      <c r="AB19" t="s">
        <v>16</v>
      </c>
      <c r="AC19" s="13" t="str">
        <f>IF(AC20&gt;AC23,"YES","NO")</f>
        <v>YES</v>
      </c>
    </row>
    <row r="20" spans="2:29" x14ac:dyDescent="0.25">
      <c r="P20" s="1" t="s">
        <v>6</v>
      </c>
      <c r="Q20" s="6">
        <v>64.909090909090907</v>
      </c>
      <c r="R20" s="6">
        <v>68.888888888888886</v>
      </c>
      <c r="S20" s="1" t="s">
        <v>3</v>
      </c>
      <c r="T20" s="1" t="s">
        <v>2</v>
      </c>
      <c r="V20" s="6">
        <f>W5</f>
        <v>0.6428571428571429</v>
      </c>
      <c r="W20" s="6">
        <f>IF($P$20=$V$8,W$8,IF($P$20=$V$9,W$9,W$10))</f>
        <v>0.33333333333333331</v>
      </c>
      <c r="X20" s="6">
        <f>NORMDIST($Q$20,AA$8,AA$9,FALSE)</f>
        <v>2.3262130018397099E-2</v>
      </c>
      <c r="Y20" s="6">
        <f>NORMDIST($R$20,AA$14,AA$15,FALSE)</f>
        <v>2.4311619360673442E-2</v>
      </c>
      <c r="Z20" s="6">
        <f>IF($S$20=$V$14,W$14,W$15)</f>
        <v>0.36363636363636365</v>
      </c>
      <c r="AB20">
        <f>V20*W20*X20*Y20*Z20</f>
        <v>4.4068055885124604E-5</v>
      </c>
      <c r="AC20" s="5">
        <f>AB20/AB25</f>
        <v>0.77576253297703746</v>
      </c>
    </row>
    <row r="22" spans="2:29" x14ac:dyDescent="0.25">
      <c r="B22" s="10"/>
      <c r="C22" s="10"/>
      <c r="D22" s="10"/>
      <c r="E22" s="10"/>
      <c r="F22" s="10"/>
      <c r="V22" t="s">
        <v>17</v>
      </c>
      <c r="W22" t="str">
        <f>CONCATENATE("P(", $P$20, "|no)")</f>
        <v>P(rainy|no)</v>
      </c>
      <c r="X22" s="18" t="str">
        <f>CONCATENATE("P (", ROUND(Q$20,2), "; N(",ROUND(AB8,2), "; ",ROUND(AB9,2), "))")</f>
        <v>P (64,91; N(74,84; 7,38))</v>
      </c>
      <c r="Y22" s="18" t="str">
        <f>CONCATENATE("P (", ROUND(R$20,2), "; N(",ROUND(AB14,2), "; ",ROUND(AB15,2), "))")</f>
        <v>P (68,89; N(86,11; 9,24))</v>
      </c>
      <c r="Z22" t="str">
        <f>CONCATENATE("P(", $S$20, "|no)")</f>
        <v>P(TRUE|no)</v>
      </c>
      <c r="AB22" t="s">
        <v>17</v>
      </c>
    </row>
    <row r="23" spans="2:29" x14ac:dyDescent="0.25">
      <c r="V23" s="6">
        <f>X5</f>
        <v>0.35714285714285715</v>
      </c>
      <c r="W23" s="6">
        <f>IF($P$20=$V$8,X$8,IF($P$20=$V$9,X$9,X$10))</f>
        <v>0.375</v>
      </c>
      <c r="X23" s="6">
        <f>NORMDIST($Q$20,AB$8,AB$9,FALSE)</f>
        <v>2.1884011004802108E-2</v>
      </c>
      <c r="Y23" s="6">
        <f>NORMDIST($R$20,AB$14,AB$15,FALSE)</f>
        <v>7.6057344411487272E-3</v>
      </c>
      <c r="Z23" s="6">
        <f>IF($S$20=$V$14,X$14,X$15)</f>
        <v>0.5714285714285714</v>
      </c>
      <c r="AB23">
        <f>V23*W23*X23*Y23*Z23</f>
        <v>1.2738059403803659E-5</v>
      </c>
      <c r="AC23" s="5">
        <f>AB23/AB25</f>
        <v>0.22423746702296254</v>
      </c>
    </row>
    <row r="25" spans="2:29" x14ac:dyDescent="0.25">
      <c r="AB25">
        <f>AB20+AB23</f>
        <v>5.6806115288928264E-5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16" sqref="G16"/>
    </sheetView>
  </sheetViews>
  <sheetFormatPr baseColWidth="10" defaultRowHeight="15" x14ac:dyDescent="0.25"/>
  <cols>
    <col min="6" max="6" width="11.42578125" style="31"/>
  </cols>
  <sheetData>
    <row r="1" spans="1:9" x14ac:dyDescent="0.25">
      <c r="A1" t="s">
        <v>1360</v>
      </c>
      <c r="B1" t="s">
        <v>1361</v>
      </c>
      <c r="C1" t="s">
        <v>1362</v>
      </c>
      <c r="D1" t="s">
        <v>1363</v>
      </c>
      <c r="E1" t="s">
        <v>1357</v>
      </c>
      <c r="F1" s="31" t="s">
        <v>1358</v>
      </c>
      <c r="G1" t="s">
        <v>1359</v>
      </c>
    </row>
    <row r="2" spans="1:9" x14ac:dyDescent="0.25">
      <c r="A2" t="s">
        <v>1367</v>
      </c>
      <c r="B2">
        <v>1</v>
      </c>
      <c r="C2" t="s">
        <v>1422</v>
      </c>
      <c r="D2">
        <v>0</v>
      </c>
      <c r="E2" t="s">
        <v>33</v>
      </c>
      <c r="F2" s="31" t="s">
        <v>34</v>
      </c>
      <c r="G2" t="s">
        <v>35</v>
      </c>
      <c r="H2">
        <v>1</v>
      </c>
      <c r="I2" t="str">
        <f>CONCATENATE("insert into datasetNormalizado values (",H2,",",A2,",'",B2,"','",C2,"','",D2,"',",E2,",",F2,",'",G2,"');")</f>
        <v>insert into datasetNormalizado values (1,0.135593220338983,'1','0.99','0',0.792535,0.031258,'drugY');</v>
      </c>
    </row>
    <row r="3" spans="1:9" x14ac:dyDescent="0.25">
      <c r="A3" t="s">
        <v>1368</v>
      </c>
      <c r="B3">
        <v>0</v>
      </c>
      <c r="C3" t="s">
        <v>1423</v>
      </c>
      <c r="D3">
        <v>0</v>
      </c>
      <c r="E3" t="s">
        <v>38</v>
      </c>
      <c r="F3" s="31" t="s">
        <v>39</v>
      </c>
      <c r="G3" t="s">
        <v>40</v>
      </c>
      <c r="H3">
        <v>2</v>
      </c>
      <c r="I3" t="str">
        <f t="shared" ref="I3:I66" si="0">CONCATENATE("insert into datasetNormalizado values (",H3,",",A3,",'",B3,"','",C3,"','",D3,"',",E3,",",F3,",'",G3,"');")</f>
        <v>insert into datasetNormalizado values (2,0.542372881355932,'0','0.33','0',0.739309,0.056468,'drugC');</v>
      </c>
    </row>
    <row r="4" spans="1:9" x14ac:dyDescent="0.25">
      <c r="A4" t="s">
        <v>1368</v>
      </c>
      <c r="B4">
        <v>0</v>
      </c>
      <c r="C4" t="s">
        <v>1423</v>
      </c>
      <c r="D4">
        <v>0</v>
      </c>
      <c r="E4" t="s">
        <v>41</v>
      </c>
      <c r="F4" s="31" t="s">
        <v>42</v>
      </c>
      <c r="G4" t="s">
        <v>40</v>
      </c>
      <c r="H4">
        <v>3</v>
      </c>
      <c r="I4" t="str">
        <f t="shared" si="0"/>
        <v>insert into datasetNormalizado values (3,0.542372881355932,'0','0.33','0',0.697269,0.068944,'drugC');</v>
      </c>
    </row>
    <row r="5" spans="1:9" x14ac:dyDescent="0.25">
      <c r="A5" t="s">
        <v>1369</v>
      </c>
      <c r="B5">
        <v>1</v>
      </c>
      <c r="C5" t="s">
        <v>1424</v>
      </c>
      <c r="D5">
        <v>0</v>
      </c>
      <c r="E5" t="s">
        <v>44</v>
      </c>
      <c r="F5" s="31" t="s">
        <v>45</v>
      </c>
      <c r="G5" t="s">
        <v>46</v>
      </c>
      <c r="H5">
        <v>4</v>
      </c>
      <c r="I5" t="str">
        <f t="shared" si="0"/>
        <v>insert into datasetNormalizado values (4,0.220338983050847,'1','0.66','0',0.563682,0.072289,'drugX');</v>
      </c>
    </row>
    <row r="6" spans="1:9" x14ac:dyDescent="0.25">
      <c r="A6" t="s">
        <v>1370</v>
      </c>
      <c r="B6">
        <v>1</v>
      </c>
      <c r="C6" t="s">
        <v>1423</v>
      </c>
      <c r="D6">
        <v>0</v>
      </c>
      <c r="E6" t="s">
        <v>47</v>
      </c>
      <c r="F6" s="31" t="s">
        <v>48</v>
      </c>
      <c r="G6" t="s">
        <v>35</v>
      </c>
      <c r="H6">
        <v>5</v>
      </c>
      <c r="I6" t="str">
        <f t="shared" si="0"/>
        <v>insert into datasetNormalizado values (5,0.779661016949153,'1','0.33','0',0.559294,0.030998,'drugY');</v>
      </c>
    </row>
    <row r="7" spans="1:9" x14ac:dyDescent="0.25">
      <c r="A7" t="s">
        <v>1371</v>
      </c>
      <c r="B7">
        <v>1</v>
      </c>
      <c r="C7" t="s">
        <v>1424</v>
      </c>
      <c r="D7">
        <v>0</v>
      </c>
      <c r="E7" t="s">
        <v>49</v>
      </c>
      <c r="F7" s="31" t="s">
        <v>50</v>
      </c>
      <c r="G7" t="s">
        <v>46</v>
      </c>
      <c r="H7">
        <v>6</v>
      </c>
      <c r="I7" t="str">
        <f t="shared" si="0"/>
        <v>insert into datasetNormalizado values (6,0.11864406779661,'1','0.66','0',0.676901,0.078647,'drugX');</v>
      </c>
    </row>
    <row r="8" spans="1:9" x14ac:dyDescent="0.25">
      <c r="A8" t="s">
        <v>1372</v>
      </c>
      <c r="B8">
        <v>1</v>
      </c>
      <c r="C8" t="s">
        <v>1424</v>
      </c>
      <c r="D8">
        <v>0</v>
      </c>
      <c r="E8" t="s">
        <v>51</v>
      </c>
      <c r="F8" s="31" t="s">
        <v>52</v>
      </c>
      <c r="G8" t="s">
        <v>35</v>
      </c>
      <c r="H8">
        <v>7</v>
      </c>
      <c r="I8" t="str">
        <f t="shared" si="0"/>
        <v>insert into datasetNormalizado values (7,0.576271186440678,'1','0.66','0',0.789637,0.048518,'drugY');</v>
      </c>
    </row>
    <row r="9" spans="1:9" x14ac:dyDescent="0.25">
      <c r="A9" t="s">
        <v>1373</v>
      </c>
      <c r="B9">
        <v>0</v>
      </c>
      <c r="C9" t="s">
        <v>1423</v>
      </c>
      <c r="D9">
        <v>0</v>
      </c>
      <c r="E9" t="s">
        <v>53</v>
      </c>
      <c r="F9" s="31" t="s">
        <v>54</v>
      </c>
      <c r="G9" t="s">
        <v>40</v>
      </c>
      <c r="H9">
        <v>8</v>
      </c>
      <c r="I9" t="str">
        <f t="shared" si="0"/>
        <v>insert into datasetNormalizado values (8,0.440677966101695,'0','0.33','0',0.766635,0.069461,'drugC');</v>
      </c>
    </row>
    <row r="10" spans="1:9" x14ac:dyDescent="0.25">
      <c r="A10" t="s">
        <v>1374</v>
      </c>
      <c r="B10">
        <v>0</v>
      </c>
      <c r="C10" t="s">
        <v>1424</v>
      </c>
      <c r="D10">
        <v>0</v>
      </c>
      <c r="E10" t="s">
        <v>55</v>
      </c>
      <c r="F10" s="31" t="s">
        <v>56</v>
      </c>
      <c r="G10" t="s">
        <v>35</v>
      </c>
      <c r="H10">
        <v>9</v>
      </c>
      <c r="I10" t="str">
        <f t="shared" si="0"/>
        <v>insert into datasetNormalizado values (9,0.76271186440678,'0','0.66','0',0.777205,0.05123,'drugY');</v>
      </c>
    </row>
    <row r="11" spans="1:9" x14ac:dyDescent="0.25">
      <c r="A11" t="s">
        <v>1375</v>
      </c>
      <c r="B11">
        <v>0</v>
      </c>
      <c r="C11" t="s">
        <v>1423</v>
      </c>
      <c r="D11">
        <v>1</v>
      </c>
      <c r="E11" t="s">
        <v>57</v>
      </c>
      <c r="F11" s="31" t="s">
        <v>58</v>
      </c>
      <c r="G11" t="s">
        <v>35</v>
      </c>
      <c r="H11">
        <v>10</v>
      </c>
      <c r="I11" t="str">
        <f t="shared" si="0"/>
        <v>insert into datasetNormalizado values (10,0.474576271186441,'0','0.33','1',0.526102,0.027164,'drugY');</v>
      </c>
    </row>
    <row r="12" spans="1:9" x14ac:dyDescent="0.25">
      <c r="A12" t="s">
        <v>1368</v>
      </c>
      <c r="B12">
        <v>1</v>
      </c>
      <c r="C12" t="s">
        <v>1423</v>
      </c>
      <c r="D12">
        <v>0</v>
      </c>
      <c r="E12" t="s">
        <v>59</v>
      </c>
      <c r="F12" s="31" t="s">
        <v>60</v>
      </c>
      <c r="G12" t="s">
        <v>40</v>
      </c>
      <c r="H12">
        <v>11</v>
      </c>
      <c r="I12" t="str">
        <f t="shared" si="0"/>
        <v>insert into datasetNormalizado values (11,0.542372881355932,'1','0.33','0',0.896056,0.076147,'drugC');</v>
      </c>
    </row>
    <row r="13" spans="1:9" x14ac:dyDescent="0.25">
      <c r="A13" t="s">
        <v>1376</v>
      </c>
      <c r="B13">
        <v>1</v>
      </c>
      <c r="C13" t="s">
        <v>1422</v>
      </c>
      <c r="D13">
        <v>1</v>
      </c>
      <c r="E13" t="s">
        <v>61</v>
      </c>
      <c r="F13" s="31" t="s">
        <v>62</v>
      </c>
      <c r="G13" t="s">
        <v>35</v>
      </c>
      <c r="H13">
        <v>12</v>
      </c>
      <c r="I13" t="str">
        <f t="shared" si="0"/>
        <v>insert into datasetNormalizado values (12,0.322033898305085,'1','0.99','1',0.667775,0.034782,'drugY');</v>
      </c>
    </row>
    <row r="14" spans="1:9" x14ac:dyDescent="0.25">
      <c r="A14" t="s">
        <v>1375</v>
      </c>
      <c r="B14">
        <v>0</v>
      </c>
      <c r="C14" t="s">
        <v>1423</v>
      </c>
      <c r="D14">
        <v>0</v>
      </c>
      <c r="E14" t="s">
        <v>63</v>
      </c>
      <c r="F14" s="31" t="s">
        <v>64</v>
      </c>
      <c r="G14" t="s">
        <v>35</v>
      </c>
      <c r="H14">
        <v>13</v>
      </c>
      <c r="I14" t="str">
        <f t="shared" si="0"/>
        <v>insert into datasetNormalizado values (13,0.474576271186441,'0','0.33','0',0.626527,0.040746,'drugY');</v>
      </c>
    </row>
    <row r="15" spans="1:9" x14ac:dyDescent="0.25">
      <c r="A15">
        <v>1</v>
      </c>
      <c r="B15">
        <v>1</v>
      </c>
      <c r="C15" t="s">
        <v>1423</v>
      </c>
      <c r="D15">
        <v>0</v>
      </c>
      <c r="E15" t="s">
        <v>65</v>
      </c>
      <c r="F15" s="31" t="s">
        <v>66</v>
      </c>
      <c r="G15" t="s">
        <v>35</v>
      </c>
      <c r="H15">
        <v>14</v>
      </c>
      <c r="I15" t="str">
        <f t="shared" si="0"/>
        <v>insert into datasetNormalizado values (14,1,'1','0.33','0',0.792674,0.037851,'drugY');</v>
      </c>
    </row>
    <row r="16" spans="1:9" x14ac:dyDescent="0.25">
      <c r="A16" t="s">
        <v>1377</v>
      </c>
      <c r="B16">
        <v>1</v>
      </c>
      <c r="C16" t="s">
        <v>1424</v>
      </c>
      <c r="D16">
        <v>0</v>
      </c>
      <c r="E16" t="s">
        <v>67</v>
      </c>
      <c r="F16" s="31" t="s">
        <v>68</v>
      </c>
      <c r="G16" t="s">
        <v>46</v>
      </c>
      <c r="H16">
        <v>15</v>
      </c>
      <c r="I16" t="str">
        <f t="shared" si="0"/>
        <v>insert into datasetNormalizado values (15,0.593220338983051,'1','0.66','0',0.82778,0.065166,'drugX');</v>
      </c>
    </row>
    <row r="17" spans="1:9" x14ac:dyDescent="0.25">
      <c r="A17" t="s">
        <v>1378</v>
      </c>
      <c r="B17">
        <v>1</v>
      </c>
      <c r="C17" t="s">
        <v>1422</v>
      </c>
      <c r="D17">
        <v>1</v>
      </c>
      <c r="E17" t="s">
        <v>69</v>
      </c>
      <c r="F17" s="31" t="s">
        <v>70</v>
      </c>
      <c r="G17" t="s">
        <v>35</v>
      </c>
      <c r="H17">
        <v>16</v>
      </c>
      <c r="I17" t="str">
        <f t="shared" si="0"/>
        <v>insert into datasetNormalizado values (16,0.0169491525423729,'1','0.99','1',0.833837,0.053742,'drugY');</v>
      </c>
    </row>
    <row r="18" spans="1:9" x14ac:dyDescent="0.25">
      <c r="A18" t="s">
        <v>1379</v>
      </c>
      <c r="B18">
        <v>0</v>
      </c>
      <c r="C18" t="s">
        <v>1423</v>
      </c>
      <c r="D18">
        <v>1</v>
      </c>
      <c r="E18" t="s">
        <v>71</v>
      </c>
      <c r="F18" s="31" t="s">
        <v>72</v>
      </c>
      <c r="G18" t="s">
        <v>46</v>
      </c>
      <c r="H18">
        <v>17</v>
      </c>
      <c r="I18" t="str">
        <f t="shared" si="0"/>
        <v>insert into datasetNormalizado values (17,0.915254237288136,'0','0.33','1',0.848948,0.074111,'drugX');</v>
      </c>
    </row>
    <row r="19" spans="1:9" x14ac:dyDescent="0.25">
      <c r="A19" t="s">
        <v>1375</v>
      </c>
      <c r="B19">
        <v>0</v>
      </c>
      <c r="C19" t="s">
        <v>1422</v>
      </c>
      <c r="D19">
        <v>0</v>
      </c>
      <c r="E19" t="s">
        <v>73</v>
      </c>
      <c r="F19" s="31" t="s">
        <v>74</v>
      </c>
      <c r="G19" t="s">
        <v>75</v>
      </c>
      <c r="H19">
        <v>18</v>
      </c>
      <c r="I19" t="str">
        <f t="shared" si="0"/>
        <v>insert into datasetNormalizado values (18,0.474576271186441,'0','0.99','0',0.656371,0.046979,'drugA');</v>
      </c>
    </row>
    <row r="20" spans="1:9" x14ac:dyDescent="0.25">
      <c r="A20" t="s">
        <v>1367</v>
      </c>
      <c r="B20">
        <v>0</v>
      </c>
      <c r="C20" t="s">
        <v>1423</v>
      </c>
      <c r="D20">
        <v>0</v>
      </c>
      <c r="E20" t="s">
        <v>76</v>
      </c>
      <c r="F20" s="31" t="s">
        <v>77</v>
      </c>
      <c r="G20" t="s">
        <v>40</v>
      </c>
      <c r="H20">
        <v>19</v>
      </c>
      <c r="I20" t="str">
        <f t="shared" si="0"/>
        <v>insert into datasetNormalizado values (19,0.135593220338983,'0','0.33','0',0.55906,0.076609,'drugC');</v>
      </c>
    </row>
    <row r="21" spans="1:9" x14ac:dyDescent="0.25">
      <c r="A21" t="s">
        <v>1380</v>
      </c>
      <c r="B21">
        <v>1</v>
      </c>
      <c r="C21" t="s">
        <v>1422</v>
      </c>
      <c r="D21">
        <v>1</v>
      </c>
      <c r="E21" t="s">
        <v>78</v>
      </c>
      <c r="F21" s="31" t="s">
        <v>79</v>
      </c>
      <c r="G21" t="s">
        <v>35</v>
      </c>
      <c r="H21">
        <v>20</v>
      </c>
      <c r="I21" t="str">
        <f t="shared" si="0"/>
        <v>insert into datasetNormalizado values (20,0.288135593220339,'1','0.99','1',0.643455,0.024773,'drugY');</v>
      </c>
    </row>
    <row r="22" spans="1:9" x14ac:dyDescent="0.25">
      <c r="A22" t="s">
        <v>1381</v>
      </c>
      <c r="B22">
        <v>0</v>
      </c>
      <c r="C22" t="s">
        <v>1423</v>
      </c>
      <c r="D22">
        <v>1</v>
      </c>
      <c r="E22" t="s">
        <v>80</v>
      </c>
      <c r="F22" s="31" t="s">
        <v>81</v>
      </c>
      <c r="G22" t="s">
        <v>35</v>
      </c>
      <c r="H22">
        <v>21</v>
      </c>
      <c r="I22" t="str">
        <f t="shared" si="0"/>
        <v>insert into datasetNormalizado values (21,0.711864406779661,'0','0.33','1',0.536746,0.028061,'drugY');</v>
      </c>
    </row>
    <row r="23" spans="1:9" x14ac:dyDescent="0.25">
      <c r="A23" t="s">
        <v>1382</v>
      </c>
      <c r="B23">
        <v>0</v>
      </c>
      <c r="C23" t="s">
        <v>1424</v>
      </c>
      <c r="D23">
        <v>0</v>
      </c>
      <c r="E23" t="s">
        <v>82</v>
      </c>
      <c r="F23" s="31" t="s">
        <v>83</v>
      </c>
      <c r="G23" t="s">
        <v>35</v>
      </c>
      <c r="H23">
        <v>22</v>
      </c>
      <c r="I23" t="str">
        <f t="shared" si="0"/>
        <v>insert into datasetNormalizado values (22,0.813559322033898,'0','0.66','0',0.616117,0.023773,'drugY');</v>
      </c>
    </row>
    <row r="24" spans="1:9" x14ac:dyDescent="0.25">
      <c r="A24" t="s">
        <v>1368</v>
      </c>
      <c r="B24">
        <v>0</v>
      </c>
      <c r="C24" t="s">
        <v>1423</v>
      </c>
      <c r="D24">
        <v>1</v>
      </c>
      <c r="E24" t="s">
        <v>84</v>
      </c>
      <c r="F24" s="31" t="s">
        <v>85</v>
      </c>
      <c r="G24" t="s">
        <v>35</v>
      </c>
      <c r="H24">
        <v>23</v>
      </c>
      <c r="I24" t="str">
        <f t="shared" si="0"/>
        <v>insert into datasetNormalizado values (23,0.542372881355932,'0','0.33','1',0.809199,0.026472,'drugY');</v>
      </c>
    </row>
    <row r="25" spans="1:9" x14ac:dyDescent="0.25">
      <c r="A25" t="s">
        <v>1383</v>
      </c>
      <c r="B25">
        <v>1</v>
      </c>
      <c r="C25" t="s">
        <v>1423</v>
      </c>
      <c r="D25">
        <v>0</v>
      </c>
      <c r="E25" t="s">
        <v>86</v>
      </c>
      <c r="F25" s="31" t="s">
        <v>87</v>
      </c>
      <c r="G25" t="s">
        <v>35</v>
      </c>
      <c r="H25">
        <v>24</v>
      </c>
      <c r="I25" t="str">
        <f t="shared" si="0"/>
        <v>insert into datasetNormalizado values (24,0.559322033898305,'1','0.33','0',0.87444,0.058155,'drugY');</v>
      </c>
    </row>
    <row r="26" spans="1:9" x14ac:dyDescent="0.25">
      <c r="A26" t="s">
        <v>1384</v>
      </c>
      <c r="B26">
        <v>1</v>
      </c>
      <c r="C26" t="s">
        <v>1423</v>
      </c>
      <c r="D26">
        <v>0</v>
      </c>
      <c r="E26" t="s">
        <v>88</v>
      </c>
      <c r="F26" s="31" t="s">
        <v>89</v>
      </c>
      <c r="G26" t="s">
        <v>35</v>
      </c>
      <c r="H26">
        <v>25</v>
      </c>
      <c r="I26" t="str">
        <f t="shared" si="0"/>
        <v>insert into datasetNormalizado values (25,0.305084745762712,'1','0.33','0',0.858387,0.025634,'drugY');</v>
      </c>
    </row>
    <row r="27" spans="1:9" x14ac:dyDescent="0.25">
      <c r="A27" t="s">
        <v>1369</v>
      </c>
      <c r="B27">
        <v>1</v>
      </c>
      <c r="C27" t="s">
        <v>1422</v>
      </c>
      <c r="D27">
        <v>1</v>
      </c>
      <c r="E27" t="s">
        <v>90</v>
      </c>
      <c r="F27" s="31" t="s">
        <v>91</v>
      </c>
      <c r="G27" t="s">
        <v>35</v>
      </c>
      <c r="H27">
        <v>26</v>
      </c>
      <c r="I27" t="str">
        <f t="shared" si="0"/>
        <v>insert into datasetNormalizado values (26,0.220338983050847,'1','0.99','1',0.556833,0.029604,'drugY');</v>
      </c>
    </row>
    <row r="28" spans="1:9" x14ac:dyDescent="0.25">
      <c r="A28" t="s">
        <v>1385</v>
      </c>
      <c r="B28">
        <v>0</v>
      </c>
      <c r="C28" t="s">
        <v>1422</v>
      </c>
      <c r="D28">
        <v>0</v>
      </c>
      <c r="E28" t="s">
        <v>92</v>
      </c>
      <c r="F28" s="31" t="s">
        <v>93</v>
      </c>
      <c r="G28" t="s">
        <v>35</v>
      </c>
      <c r="H28">
        <v>27</v>
      </c>
      <c r="I28" t="str">
        <f t="shared" si="0"/>
        <v>insert into datasetNormalizado values (27,0.271186440677966,'0','0.99','0',0.740936,0.0244,'drugY');</v>
      </c>
    </row>
    <row r="29" spans="1:9" x14ac:dyDescent="0.25">
      <c r="A29" t="s">
        <v>1372</v>
      </c>
      <c r="B29">
        <v>1</v>
      </c>
      <c r="C29" t="s">
        <v>1424</v>
      </c>
      <c r="D29">
        <v>1</v>
      </c>
      <c r="E29" t="s">
        <v>94</v>
      </c>
      <c r="F29" s="31" t="s">
        <v>95</v>
      </c>
      <c r="G29" t="s">
        <v>46</v>
      </c>
      <c r="H29">
        <v>28</v>
      </c>
      <c r="I29" t="str">
        <f t="shared" si="0"/>
        <v>insert into datasetNormalizado values (28,0.576271186440678,'1','0.66','1',0.694689,0.074055,'drugX');</v>
      </c>
    </row>
    <row r="30" spans="1:9" x14ac:dyDescent="0.25">
      <c r="A30" t="s">
        <v>1386</v>
      </c>
      <c r="B30">
        <v>1</v>
      </c>
      <c r="C30" t="s">
        <v>1423</v>
      </c>
      <c r="D30">
        <v>1</v>
      </c>
      <c r="E30" t="s">
        <v>96</v>
      </c>
      <c r="F30" s="31" t="s">
        <v>97</v>
      </c>
      <c r="G30" t="s">
        <v>35</v>
      </c>
      <c r="H30">
        <v>29</v>
      </c>
      <c r="I30" t="str">
        <f t="shared" si="0"/>
        <v>insert into datasetNormalizado values (29,0.406779661016949,'1','0.33','1',0.649096,0.028598,'drugY');</v>
      </c>
    </row>
    <row r="31" spans="1:9" x14ac:dyDescent="0.25">
      <c r="A31" t="s">
        <v>1387</v>
      </c>
      <c r="B31">
        <v>0</v>
      </c>
      <c r="C31" t="s">
        <v>1423</v>
      </c>
      <c r="D31">
        <v>0</v>
      </c>
      <c r="E31" t="s">
        <v>98</v>
      </c>
      <c r="F31" s="31" t="s">
        <v>99</v>
      </c>
      <c r="G31" t="s">
        <v>35</v>
      </c>
      <c r="H31">
        <v>30</v>
      </c>
      <c r="I31" t="str">
        <f t="shared" si="0"/>
        <v>insert into datasetNormalizado values (30,0.508474576271186,'0','0.33','0',0.753504,0.041976,'drugY');</v>
      </c>
    </row>
    <row r="32" spans="1:9" x14ac:dyDescent="0.25">
      <c r="A32" t="s">
        <v>1388</v>
      </c>
      <c r="B32">
        <v>1</v>
      </c>
      <c r="C32" t="s">
        <v>1424</v>
      </c>
      <c r="D32">
        <v>1</v>
      </c>
      <c r="E32" t="s">
        <v>100</v>
      </c>
      <c r="F32" s="31" t="s">
        <v>101</v>
      </c>
      <c r="G32" t="s">
        <v>46</v>
      </c>
      <c r="H32">
        <v>31</v>
      </c>
      <c r="I32" t="str">
        <f t="shared" si="0"/>
        <v>insert into datasetNormalizado values (31,0.0508474576271186,'1','0.66','1',0.553567,0.063265,'drugX');</v>
      </c>
    </row>
    <row r="33" spans="1:16" x14ac:dyDescent="0.25">
      <c r="A33">
        <v>1</v>
      </c>
      <c r="B33">
        <v>0</v>
      </c>
      <c r="C33" t="s">
        <v>1422</v>
      </c>
      <c r="D33">
        <v>0</v>
      </c>
      <c r="E33" t="s">
        <v>102</v>
      </c>
      <c r="F33" s="31" t="s">
        <v>103</v>
      </c>
      <c r="G33" t="s">
        <v>104</v>
      </c>
      <c r="H33">
        <v>32</v>
      </c>
      <c r="I33" t="str">
        <f t="shared" si="0"/>
        <v>insert into datasetNormalizado values (32,1,'0','0.99','0',0.715337,0.074773,'drugB');</v>
      </c>
    </row>
    <row r="34" spans="1:16" x14ac:dyDescent="0.25">
      <c r="A34" t="s">
        <v>1372</v>
      </c>
      <c r="B34">
        <v>0</v>
      </c>
      <c r="C34" t="s">
        <v>1423</v>
      </c>
      <c r="D34">
        <v>1</v>
      </c>
      <c r="E34" t="s">
        <v>105</v>
      </c>
      <c r="F34" s="31" t="s">
        <v>106</v>
      </c>
      <c r="G34" t="s">
        <v>46</v>
      </c>
      <c r="H34">
        <v>33</v>
      </c>
      <c r="I34" t="str">
        <f t="shared" si="0"/>
        <v>insert into datasetNormalizado values (33,0.576271186440678,'0','0.33','1',0.625889,0.056828,'drugX');</v>
      </c>
    </row>
    <row r="35" spans="1:16" x14ac:dyDescent="0.25">
      <c r="A35" t="s">
        <v>1389</v>
      </c>
      <c r="B35">
        <v>1</v>
      </c>
      <c r="C35" t="s">
        <v>1422</v>
      </c>
      <c r="D35">
        <v>1</v>
      </c>
      <c r="E35" t="s">
        <v>107</v>
      </c>
      <c r="F35" s="31" t="s">
        <v>108</v>
      </c>
      <c r="G35" t="s">
        <v>35</v>
      </c>
      <c r="H35">
        <v>34</v>
      </c>
      <c r="I35" t="str">
        <f t="shared" si="0"/>
        <v>insert into datasetNormalizado values (34,0.847457627118644,'1','0.99','1',0.828898,0.026004,'drugY');</v>
      </c>
    </row>
    <row r="36" spans="1:16" x14ac:dyDescent="0.25">
      <c r="A36" t="s">
        <v>1390</v>
      </c>
      <c r="B36">
        <v>0</v>
      </c>
      <c r="C36" t="s">
        <v>1424</v>
      </c>
      <c r="D36">
        <v>0</v>
      </c>
      <c r="E36" t="s">
        <v>109</v>
      </c>
      <c r="F36" s="31" t="s">
        <v>110</v>
      </c>
      <c r="G36" t="s">
        <v>46</v>
      </c>
      <c r="H36">
        <v>35</v>
      </c>
      <c r="I36" t="str">
        <f t="shared" si="0"/>
        <v>insert into datasetNormalizado values (35,0.644067796610169,'0','0.66','0',0.644936,0.045632,'drugX');</v>
      </c>
    </row>
    <row r="37" spans="1:16" x14ac:dyDescent="0.25">
      <c r="A37" t="s">
        <v>1391</v>
      </c>
      <c r="B37">
        <v>0</v>
      </c>
      <c r="C37" t="s">
        <v>1424</v>
      </c>
      <c r="D37">
        <v>1</v>
      </c>
      <c r="E37" t="s">
        <v>111</v>
      </c>
      <c r="F37" s="31" t="s">
        <v>112</v>
      </c>
      <c r="G37" t="s">
        <v>46</v>
      </c>
      <c r="H37">
        <v>36</v>
      </c>
      <c r="I37" t="str">
        <f t="shared" si="0"/>
        <v>insert into datasetNormalizado values (36,0.525423728813559,'0','0.66','1',0.526226,0.072234,'drugX');</v>
      </c>
      <c r="P37">
        <v>16.598364308285205</v>
      </c>
    </row>
    <row r="38" spans="1:16" x14ac:dyDescent="0.25">
      <c r="A38" t="s">
        <v>1380</v>
      </c>
      <c r="B38">
        <v>0</v>
      </c>
      <c r="C38" t="s">
        <v>1422</v>
      </c>
      <c r="D38">
        <v>1</v>
      </c>
      <c r="E38" t="s">
        <v>113</v>
      </c>
      <c r="F38" s="31" t="s">
        <v>114</v>
      </c>
      <c r="G38" t="s">
        <v>75</v>
      </c>
      <c r="H38">
        <v>37</v>
      </c>
      <c r="I38" t="str">
        <f t="shared" si="0"/>
        <v>insert into datasetNormalizado values (37,0.288135593220339,'0','0.99','1',0.52975,0.056087,'drugA');</v>
      </c>
    </row>
    <row r="39" spans="1:16" x14ac:dyDescent="0.25">
      <c r="A39" t="s">
        <v>1386</v>
      </c>
      <c r="B39">
        <v>0</v>
      </c>
      <c r="C39" t="s">
        <v>1423</v>
      </c>
      <c r="D39">
        <v>1</v>
      </c>
      <c r="E39" t="s">
        <v>115</v>
      </c>
      <c r="F39" s="31" t="s">
        <v>116</v>
      </c>
      <c r="G39" t="s">
        <v>46</v>
      </c>
      <c r="H39">
        <v>38</v>
      </c>
      <c r="I39" t="str">
        <f t="shared" si="0"/>
        <v>insert into datasetNormalizado values (38,0.406779661016949,'0','0.33','1',0.604973,0.043404,'drugX');</v>
      </c>
    </row>
    <row r="40" spans="1:16" x14ac:dyDescent="0.25">
      <c r="A40" t="s">
        <v>1386</v>
      </c>
      <c r="B40">
        <v>1</v>
      </c>
      <c r="C40" t="s">
        <v>1424</v>
      </c>
      <c r="D40">
        <v>1</v>
      </c>
      <c r="E40" t="s">
        <v>117</v>
      </c>
      <c r="F40" s="31" t="s">
        <v>118</v>
      </c>
      <c r="G40" t="s">
        <v>46</v>
      </c>
      <c r="H40">
        <v>39</v>
      </c>
      <c r="I40" t="str">
        <f t="shared" si="0"/>
        <v>insert into datasetNormalizado values (39,0.406779661016949,'1','0.66','1',0.517515,0.053301,'drugX');</v>
      </c>
      <c r="P40">
        <v>44.395939086294419</v>
      </c>
    </row>
    <row r="41" spans="1:16" x14ac:dyDescent="0.25">
      <c r="A41">
        <v>0</v>
      </c>
      <c r="B41">
        <v>0</v>
      </c>
      <c r="C41" t="s">
        <v>1424</v>
      </c>
      <c r="D41">
        <v>0</v>
      </c>
      <c r="E41" t="s">
        <v>119</v>
      </c>
      <c r="F41" s="31" t="s">
        <v>120</v>
      </c>
      <c r="G41" t="s">
        <v>46</v>
      </c>
      <c r="H41">
        <v>40</v>
      </c>
      <c r="I41" t="str">
        <f t="shared" si="0"/>
        <v>insert into datasetNormalizado values (40,0,'0','0.66','0',0.64236,0.07071,'drugX');</v>
      </c>
    </row>
    <row r="42" spans="1:16" x14ac:dyDescent="0.25">
      <c r="A42" t="s">
        <v>1392</v>
      </c>
      <c r="B42">
        <v>1</v>
      </c>
      <c r="C42" t="s">
        <v>1424</v>
      </c>
      <c r="D42">
        <v>0</v>
      </c>
      <c r="E42" t="s">
        <v>121</v>
      </c>
      <c r="F42" s="31" t="s">
        <v>122</v>
      </c>
      <c r="G42" t="s">
        <v>35</v>
      </c>
      <c r="H42">
        <v>41</v>
      </c>
      <c r="I42" t="str">
        <f t="shared" si="0"/>
        <v>insert into datasetNormalizado values (41,0.983050847457627,'1','0.66','0',0.832683,0.043321,'drugY');</v>
      </c>
    </row>
    <row r="43" spans="1:16" x14ac:dyDescent="0.25">
      <c r="A43" t="s">
        <v>1393</v>
      </c>
      <c r="B43">
        <v>1</v>
      </c>
      <c r="C43" t="s">
        <v>1422</v>
      </c>
      <c r="D43">
        <v>1</v>
      </c>
      <c r="E43" t="s">
        <v>123</v>
      </c>
      <c r="F43" s="31" t="s">
        <v>124</v>
      </c>
      <c r="G43" t="s">
        <v>104</v>
      </c>
      <c r="H43">
        <v>42</v>
      </c>
      <c r="I43" t="str">
        <f t="shared" si="0"/>
        <v>insert into datasetNormalizado values (42,0.728813559322034,'1','0.99','1',0.868924,0.061023,'drugB');</v>
      </c>
    </row>
    <row r="44" spans="1:16" x14ac:dyDescent="0.25">
      <c r="A44" t="s">
        <v>1377</v>
      </c>
      <c r="B44">
        <v>0</v>
      </c>
      <c r="C44" t="s">
        <v>1424</v>
      </c>
      <c r="D44">
        <v>1</v>
      </c>
      <c r="E44" t="s">
        <v>125</v>
      </c>
      <c r="F44" s="31" t="s">
        <v>126</v>
      </c>
      <c r="G44" t="s">
        <v>35</v>
      </c>
      <c r="H44">
        <v>43</v>
      </c>
      <c r="I44" t="str">
        <f t="shared" si="0"/>
        <v>insert into datasetNormalizado values (43,0.593220338983051,'0','0.66','1',0.747815,0.04736,'drugY');</v>
      </c>
    </row>
    <row r="45" spans="1:16" x14ac:dyDescent="0.25">
      <c r="A45" t="s">
        <v>1367</v>
      </c>
      <c r="B45">
        <v>0</v>
      </c>
      <c r="C45" t="s">
        <v>1424</v>
      </c>
      <c r="D45">
        <v>0</v>
      </c>
      <c r="E45" t="s">
        <v>127</v>
      </c>
      <c r="F45" s="31" t="s">
        <v>128</v>
      </c>
      <c r="G45" t="s">
        <v>46</v>
      </c>
      <c r="H45">
        <v>44</v>
      </c>
      <c r="I45" t="str">
        <f t="shared" si="0"/>
        <v>insert into datasetNormalizado values (44,0.135593220338983,'0','0.66','0',0.593596,0.048417,'drugX');</v>
      </c>
    </row>
    <row r="46" spans="1:16" x14ac:dyDescent="0.25">
      <c r="A46" t="s">
        <v>1377</v>
      </c>
      <c r="B46">
        <v>1</v>
      </c>
      <c r="C46" t="s">
        <v>1424</v>
      </c>
      <c r="D46">
        <v>1</v>
      </c>
      <c r="E46" t="s">
        <v>129</v>
      </c>
      <c r="F46" s="31" t="s">
        <v>130</v>
      </c>
      <c r="G46" t="s">
        <v>46</v>
      </c>
      <c r="H46">
        <v>45</v>
      </c>
      <c r="I46" t="str">
        <f t="shared" si="0"/>
        <v>insert into datasetNormalizado values (45,0.593220338983051,'1','0.66','1',0.601915,0.048957,'drugX');</v>
      </c>
    </row>
    <row r="47" spans="1:16" x14ac:dyDescent="0.25">
      <c r="A47" t="s">
        <v>1394</v>
      </c>
      <c r="B47">
        <v>1</v>
      </c>
      <c r="C47" t="s">
        <v>1424</v>
      </c>
      <c r="D47">
        <v>1</v>
      </c>
      <c r="E47" t="s">
        <v>131</v>
      </c>
      <c r="F47" s="31" t="s">
        <v>132</v>
      </c>
      <c r="G47" t="s">
        <v>46</v>
      </c>
      <c r="H47">
        <v>46</v>
      </c>
      <c r="I47" t="str">
        <f t="shared" si="0"/>
        <v>insert into datasetNormalizado values (46,0.864406779661017,'1','0.66','1',0.611333,0.075412,'drugX');</v>
      </c>
    </row>
    <row r="48" spans="1:16" x14ac:dyDescent="0.25">
      <c r="A48" t="s">
        <v>1395</v>
      </c>
      <c r="B48">
        <v>1</v>
      </c>
      <c r="C48" t="s">
        <v>1422</v>
      </c>
      <c r="D48">
        <v>0</v>
      </c>
      <c r="E48" t="s">
        <v>133</v>
      </c>
      <c r="F48" s="31" t="s">
        <v>134</v>
      </c>
      <c r="G48" t="s">
        <v>75</v>
      </c>
      <c r="H48">
        <v>47</v>
      </c>
      <c r="I48" t="str">
        <f t="shared" si="0"/>
        <v>insert into datasetNormalizado values (47,0.372881355932203,'1','0.99','0',0.559171,0.042713,'drugA');</v>
      </c>
    </row>
    <row r="49" spans="1:9" x14ac:dyDescent="0.25">
      <c r="A49" t="s">
        <v>1396</v>
      </c>
      <c r="B49">
        <v>0</v>
      </c>
      <c r="C49" t="s">
        <v>1423</v>
      </c>
      <c r="D49">
        <v>0</v>
      </c>
      <c r="E49" t="s">
        <v>135</v>
      </c>
      <c r="F49" s="31" t="s">
        <v>136</v>
      </c>
      <c r="G49" t="s">
        <v>40</v>
      </c>
      <c r="H49">
        <v>48</v>
      </c>
      <c r="I49" t="str">
        <f t="shared" si="0"/>
        <v>insert into datasetNormalizado values (48,0.898305084745763,'0','0.33','0',0.726677,0.070616,'drugC');</v>
      </c>
    </row>
    <row r="50" spans="1:9" x14ac:dyDescent="0.25">
      <c r="A50" t="s">
        <v>1367</v>
      </c>
      <c r="B50">
        <v>0</v>
      </c>
      <c r="C50" t="s">
        <v>1424</v>
      </c>
      <c r="D50">
        <v>0</v>
      </c>
      <c r="E50" t="s">
        <v>137</v>
      </c>
      <c r="F50" s="31" t="s">
        <v>138</v>
      </c>
      <c r="G50" t="s">
        <v>35</v>
      </c>
      <c r="H50">
        <v>49</v>
      </c>
      <c r="I50" t="str">
        <f t="shared" si="0"/>
        <v>insert into datasetNormalizado values (49,0.135593220338983,'0','0.66','0',0.888629,0.028045,'drugY');</v>
      </c>
    </row>
    <row r="51" spans="1:9" x14ac:dyDescent="0.25">
      <c r="A51" t="s">
        <v>1369</v>
      </c>
      <c r="B51">
        <v>1</v>
      </c>
      <c r="C51" t="s">
        <v>1423</v>
      </c>
      <c r="D51">
        <v>0</v>
      </c>
      <c r="E51" t="s">
        <v>139</v>
      </c>
      <c r="F51" s="31" t="s">
        <v>140</v>
      </c>
      <c r="G51" t="s">
        <v>35</v>
      </c>
      <c r="H51">
        <v>50</v>
      </c>
      <c r="I51" t="str">
        <f t="shared" si="0"/>
        <v>insert into datasetNormalizado values (50,0.220338983050847,'1','0.33','0',0.606933,0.030659,'drugY');</v>
      </c>
    </row>
    <row r="52" spans="1:9" x14ac:dyDescent="0.25">
      <c r="A52" t="s">
        <v>1393</v>
      </c>
      <c r="B52">
        <v>1</v>
      </c>
      <c r="C52" t="s">
        <v>1422</v>
      </c>
      <c r="D52">
        <v>0</v>
      </c>
      <c r="E52" t="s">
        <v>141</v>
      </c>
      <c r="F52" s="31" t="s">
        <v>142</v>
      </c>
      <c r="G52" t="s">
        <v>35</v>
      </c>
      <c r="H52">
        <v>51</v>
      </c>
      <c r="I52" t="str">
        <f t="shared" si="0"/>
        <v>insert into datasetNormalizado values (51,0.728813559322034,'1','0.99','0',0.560854,0.028886,'drugY');</v>
      </c>
    </row>
    <row r="53" spans="1:9" x14ac:dyDescent="0.25">
      <c r="A53" t="s">
        <v>1397</v>
      </c>
      <c r="B53">
        <v>0</v>
      </c>
      <c r="C53" t="s">
        <v>1424</v>
      </c>
      <c r="D53">
        <v>1</v>
      </c>
      <c r="E53" t="s">
        <v>143</v>
      </c>
      <c r="F53" s="31" t="s">
        <v>144</v>
      </c>
      <c r="G53" t="s">
        <v>46</v>
      </c>
      <c r="H53">
        <v>52</v>
      </c>
      <c r="I53" t="str">
        <f t="shared" si="0"/>
        <v>insert into datasetNormalizado values (52,0.88135593220339,'0','0.66','1',0.846892,0.077711,'drugX');</v>
      </c>
    </row>
    <row r="54" spans="1:9" x14ac:dyDescent="0.25">
      <c r="A54" t="s">
        <v>1398</v>
      </c>
      <c r="B54">
        <v>0</v>
      </c>
      <c r="C54" t="s">
        <v>1423</v>
      </c>
      <c r="D54">
        <v>1</v>
      </c>
      <c r="E54" t="s">
        <v>145</v>
      </c>
      <c r="F54" s="31" t="s">
        <v>146</v>
      </c>
      <c r="G54" t="s">
        <v>35</v>
      </c>
      <c r="H54">
        <v>53</v>
      </c>
      <c r="I54" t="str">
        <f t="shared" si="0"/>
        <v>insert into datasetNormalizado values (53,0.796610169491525,'0','0.33','1',0.804173,0.029584,'drugY');</v>
      </c>
    </row>
    <row r="55" spans="1:9" x14ac:dyDescent="0.25">
      <c r="A55" t="s">
        <v>1399</v>
      </c>
      <c r="B55">
        <v>1</v>
      </c>
      <c r="C55" t="s">
        <v>1422</v>
      </c>
      <c r="D55">
        <v>1</v>
      </c>
      <c r="E55" t="s">
        <v>147</v>
      </c>
      <c r="F55" s="31" t="s">
        <v>148</v>
      </c>
      <c r="G55" t="s">
        <v>35</v>
      </c>
      <c r="H55">
        <v>54</v>
      </c>
      <c r="I55" t="str">
        <f t="shared" si="0"/>
        <v>insert into datasetNormalizado values (54,0.152542372881356,'1','0.99','1',0.648646,0.035144,'drugY');</v>
      </c>
    </row>
    <row r="56" spans="1:9" x14ac:dyDescent="0.25">
      <c r="A56" t="s">
        <v>1396</v>
      </c>
      <c r="B56">
        <v>1</v>
      </c>
      <c r="C56" t="s">
        <v>1422</v>
      </c>
      <c r="D56">
        <v>1</v>
      </c>
      <c r="E56" t="s">
        <v>149</v>
      </c>
      <c r="F56" s="31" t="s">
        <v>150</v>
      </c>
      <c r="G56" t="s">
        <v>104</v>
      </c>
      <c r="H56">
        <v>55</v>
      </c>
      <c r="I56" t="str">
        <f t="shared" si="0"/>
        <v>insert into datasetNormalizado values (55,0.898305084745763,'1','0.99','1',0.77541,0.0761,'drugB');</v>
      </c>
    </row>
    <row r="57" spans="1:9" x14ac:dyDescent="0.25">
      <c r="A57" t="s">
        <v>1400</v>
      </c>
      <c r="B57">
        <v>1</v>
      </c>
      <c r="C57" t="s">
        <v>1423</v>
      </c>
      <c r="D57">
        <v>0</v>
      </c>
      <c r="E57" t="s">
        <v>151</v>
      </c>
      <c r="F57" s="31" t="s">
        <v>152</v>
      </c>
      <c r="G57" t="s">
        <v>40</v>
      </c>
      <c r="H57">
        <v>56</v>
      </c>
      <c r="I57" t="str">
        <f t="shared" si="0"/>
        <v>insert into datasetNormalizado values (56,0.186440677966102,'1','0.33','0',0.578002,0.040819,'drugC');</v>
      </c>
    </row>
    <row r="58" spans="1:9" x14ac:dyDescent="0.25">
      <c r="A58" t="s">
        <v>1389</v>
      </c>
      <c r="B58">
        <v>0</v>
      </c>
      <c r="C58" t="s">
        <v>1422</v>
      </c>
      <c r="D58">
        <v>1</v>
      </c>
      <c r="E58" t="s">
        <v>153</v>
      </c>
      <c r="F58" s="31" t="s">
        <v>154</v>
      </c>
      <c r="G58" t="s">
        <v>104</v>
      </c>
      <c r="H58">
        <v>57</v>
      </c>
      <c r="I58" t="str">
        <f t="shared" si="0"/>
        <v>insert into datasetNormalizado values (57,0.847457627118644,'0','0.99','1',0.635551,0.056043,'drugB');</v>
      </c>
    </row>
    <row r="59" spans="1:9" x14ac:dyDescent="0.25">
      <c r="A59" t="s">
        <v>1401</v>
      </c>
      <c r="B59">
        <v>0</v>
      </c>
      <c r="C59" t="s">
        <v>1422</v>
      </c>
      <c r="D59">
        <v>0</v>
      </c>
      <c r="E59" t="s">
        <v>155</v>
      </c>
      <c r="F59" s="31" t="s">
        <v>156</v>
      </c>
      <c r="G59" t="s">
        <v>35</v>
      </c>
      <c r="H59">
        <v>58</v>
      </c>
      <c r="I59" t="str">
        <f t="shared" si="0"/>
        <v>insert into datasetNormalizado values (58,0.423728813559322,'0','0.99','0',0.557133,0.020022,'drugY');</v>
      </c>
    </row>
    <row r="60" spans="1:9" x14ac:dyDescent="0.25">
      <c r="A60" t="s">
        <v>1374</v>
      </c>
      <c r="B60">
        <v>0</v>
      </c>
      <c r="C60" t="s">
        <v>1424</v>
      </c>
      <c r="D60">
        <v>1</v>
      </c>
      <c r="E60" t="s">
        <v>157</v>
      </c>
      <c r="F60" s="31" t="s">
        <v>158</v>
      </c>
      <c r="G60" t="s">
        <v>46</v>
      </c>
      <c r="H60">
        <v>59</v>
      </c>
      <c r="I60" t="str">
        <f t="shared" si="0"/>
        <v>insert into datasetNormalizado values (59,0.76271186440678,'0','0.66','1',0.645515,0.063971,'drugX');</v>
      </c>
    </row>
    <row r="61" spans="1:9" x14ac:dyDescent="0.25">
      <c r="A61" t="s">
        <v>1376</v>
      </c>
      <c r="B61">
        <v>0</v>
      </c>
      <c r="C61" t="s">
        <v>1422</v>
      </c>
      <c r="D61">
        <v>0</v>
      </c>
      <c r="E61" t="s">
        <v>159</v>
      </c>
      <c r="F61" s="31" t="s">
        <v>160</v>
      </c>
      <c r="G61" t="s">
        <v>35</v>
      </c>
      <c r="H61">
        <v>60</v>
      </c>
      <c r="I61" t="str">
        <f t="shared" si="0"/>
        <v>insert into datasetNormalizado values (60,0.322033898305085,'0','0.99','0',0.888144,0.047486,'drugY');</v>
      </c>
    </row>
    <row r="62" spans="1:9" x14ac:dyDescent="0.25">
      <c r="A62" t="s">
        <v>1402</v>
      </c>
      <c r="B62">
        <v>1</v>
      </c>
      <c r="C62" t="s">
        <v>1423</v>
      </c>
      <c r="D62">
        <v>1</v>
      </c>
      <c r="E62" t="s">
        <v>161</v>
      </c>
      <c r="F62" s="31" t="s">
        <v>162</v>
      </c>
      <c r="G62" t="s">
        <v>35</v>
      </c>
      <c r="H62">
        <v>61</v>
      </c>
      <c r="I62" t="str">
        <f t="shared" si="0"/>
        <v>insert into datasetNormalizado values (61,0.389830508474576,'1','0.33','1',0.598753,0.020042,'drugY');</v>
      </c>
    </row>
    <row r="63" spans="1:9" x14ac:dyDescent="0.25">
      <c r="A63" t="s">
        <v>1399</v>
      </c>
      <c r="B63">
        <v>0</v>
      </c>
      <c r="C63" t="s">
        <v>1422</v>
      </c>
      <c r="D63">
        <v>1</v>
      </c>
      <c r="E63" t="s">
        <v>163</v>
      </c>
      <c r="F63" s="31" t="s">
        <v>164</v>
      </c>
      <c r="G63" t="s">
        <v>75</v>
      </c>
      <c r="H63">
        <v>62</v>
      </c>
      <c r="I63" t="str">
        <f t="shared" si="0"/>
        <v>insert into datasetNormalizado values (62,0.152542372881356,'0','0.99','1',0.613261,0.064726,'drugA');</v>
      </c>
    </row>
    <row r="64" spans="1:9" x14ac:dyDescent="0.25">
      <c r="A64" t="s">
        <v>1397</v>
      </c>
      <c r="B64">
        <v>0</v>
      </c>
      <c r="C64" t="s">
        <v>1423</v>
      </c>
      <c r="D64">
        <v>1</v>
      </c>
      <c r="E64" t="s">
        <v>165</v>
      </c>
      <c r="F64" s="31" t="s">
        <v>166</v>
      </c>
      <c r="G64" t="s">
        <v>35</v>
      </c>
      <c r="H64">
        <v>63</v>
      </c>
      <c r="I64" t="str">
        <f t="shared" si="0"/>
        <v>insert into datasetNormalizado values (63,0.88135593220339,'0','0.33','1',0.820638,0.039657,'drugY');</v>
      </c>
    </row>
    <row r="65" spans="1:9" x14ac:dyDescent="0.25">
      <c r="A65" t="s">
        <v>1387</v>
      </c>
      <c r="B65">
        <v>0</v>
      </c>
      <c r="C65" t="s">
        <v>1423</v>
      </c>
      <c r="D65">
        <v>1</v>
      </c>
      <c r="E65" t="s">
        <v>167</v>
      </c>
      <c r="F65" s="31" t="s">
        <v>168</v>
      </c>
      <c r="G65" t="s">
        <v>46</v>
      </c>
      <c r="H65">
        <v>64</v>
      </c>
      <c r="I65" t="str">
        <f t="shared" si="0"/>
        <v>insert into datasetNormalizado values (64,0.508474576271186,'0','0.33','1',0.532632,0.063636,'drugX');</v>
      </c>
    </row>
    <row r="66" spans="1:9" x14ac:dyDescent="0.25">
      <c r="A66" t="s">
        <v>1374</v>
      </c>
      <c r="B66">
        <v>1</v>
      </c>
      <c r="C66" t="s">
        <v>1422</v>
      </c>
      <c r="D66">
        <v>0</v>
      </c>
      <c r="E66" t="s">
        <v>169</v>
      </c>
      <c r="F66" s="31" t="s">
        <v>170</v>
      </c>
      <c r="G66" t="s">
        <v>104</v>
      </c>
      <c r="H66">
        <v>65</v>
      </c>
      <c r="I66" t="str">
        <f t="shared" si="0"/>
        <v>insert into datasetNormalizado values (65,0.76271186440678,'1','0.99','0',0.800607,0.060181,'drugB');</v>
      </c>
    </row>
    <row r="67" spans="1:9" x14ac:dyDescent="0.25">
      <c r="A67" t="s">
        <v>1396</v>
      </c>
      <c r="B67">
        <v>1</v>
      </c>
      <c r="C67" t="s">
        <v>1424</v>
      </c>
      <c r="D67">
        <v>1</v>
      </c>
      <c r="E67" t="s">
        <v>171</v>
      </c>
      <c r="F67" s="31" t="s">
        <v>172</v>
      </c>
      <c r="G67" t="s">
        <v>35</v>
      </c>
      <c r="H67">
        <v>66</v>
      </c>
      <c r="I67" t="str">
        <f t="shared" ref="I67:I130" si="1">CONCATENATE("insert into datasetNormalizado values (",H67,",",A67,",'",B67,"','",C67,"','",D67,"',",E67,",",F67,",'",G67,"');")</f>
        <v>insert into datasetNormalizado values (66,0.898305084745763,'1','0.66','1',0.821584,0.030373,'drugY');</v>
      </c>
    </row>
    <row r="68" spans="1:9" x14ac:dyDescent="0.25">
      <c r="A68" t="s">
        <v>1403</v>
      </c>
      <c r="B68">
        <v>0</v>
      </c>
      <c r="C68" t="s">
        <v>1422</v>
      </c>
      <c r="D68">
        <v>0</v>
      </c>
      <c r="E68" t="s">
        <v>173</v>
      </c>
      <c r="F68" s="31" t="s">
        <v>174</v>
      </c>
      <c r="G68" t="s">
        <v>75</v>
      </c>
      <c r="H68">
        <v>67</v>
      </c>
      <c r="I68" t="str">
        <f t="shared" si="1"/>
        <v>insert into datasetNormalizado values (67,0.23728813559322,'0','0.99','0',0.625272,0.048637,'drugA');</v>
      </c>
    </row>
    <row r="69" spans="1:9" x14ac:dyDescent="0.25">
      <c r="A69" t="s">
        <v>1404</v>
      </c>
      <c r="B69">
        <v>0</v>
      </c>
      <c r="C69" t="s">
        <v>1424</v>
      </c>
      <c r="D69">
        <v>1</v>
      </c>
      <c r="E69" t="s">
        <v>175</v>
      </c>
      <c r="F69" s="31" t="s">
        <v>176</v>
      </c>
      <c r="G69" t="s">
        <v>46</v>
      </c>
      <c r="H69">
        <v>68</v>
      </c>
      <c r="I69" t="str">
        <f t="shared" si="1"/>
        <v>insert into datasetNormalizado values (68,0.0338983050847458,'0','0.66','1',0.722286,0.06668,'drugX');</v>
      </c>
    </row>
    <row r="70" spans="1:9" x14ac:dyDescent="0.25">
      <c r="A70" t="s">
        <v>1405</v>
      </c>
      <c r="B70">
        <v>0</v>
      </c>
      <c r="C70" t="s">
        <v>1424</v>
      </c>
      <c r="D70">
        <v>0</v>
      </c>
      <c r="E70" t="s">
        <v>177</v>
      </c>
      <c r="F70" s="31" t="s">
        <v>178</v>
      </c>
      <c r="G70" t="s">
        <v>35</v>
      </c>
      <c r="H70">
        <v>69</v>
      </c>
      <c r="I70" t="str">
        <f t="shared" si="1"/>
        <v>insert into datasetNormalizado values (69,0.661016949152542,'0','0.66','0',0.504995,0.02048,'drugY');</v>
      </c>
    </row>
    <row r="71" spans="1:9" x14ac:dyDescent="0.25">
      <c r="A71" t="s">
        <v>1388</v>
      </c>
      <c r="B71">
        <v>1</v>
      </c>
      <c r="C71" t="s">
        <v>1422</v>
      </c>
      <c r="D71">
        <v>1</v>
      </c>
      <c r="E71" t="s">
        <v>179</v>
      </c>
      <c r="F71" s="31" t="s">
        <v>180</v>
      </c>
      <c r="G71" t="s">
        <v>35</v>
      </c>
      <c r="H71">
        <v>70</v>
      </c>
      <c r="I71" t="str">
        <f t="shared" si="1"/>
        <v>insert into datasetNormalizado values (70,0.0508474576271186,'1','0.99','1',0.564811,0.023266,'drugY');</v>
      </c>
    </row>
    <row r="72" spans="1:9" x14ac:dyDescent="0.25">
      <c r="A72" t="s">
        <v>1406</v>
      </c>
      <c r="B72">
        <v>0</v>
      </c>
      <c r="C72" t="s">
        <v>1422</v>
      </c>
      <c r="D72">
        <v>0</v>
      </c>
      <c r="E72" t="s">
        <v>181</v>
      </c>
      <c r="F72" s="31" t="s">
        <v>182</v>
      </c>
      <c r="G72" t="s">
        <v>104</v>
      </c>
      <c r="H72">
        <v>71</v>
      </c>
      <c r="I72" t="str">
        <f t="shared" si="1"/>
        <v>insert into datasetNormalizado values (71,0.932203389830508,'0','0.99','0',0.658606,0.047153,'drugB');</v>
      </c>
    </row>
    <row r="73" spans="1:9" x14ac:dyDescent="0.25">
      <c r="A73" t="s">
        <v>1369</v>
      </c>
      <c r="B73">
        <v>1</v>
      </c>
      <c r="C73" t="s">
        <v>1424</v>
      </c>
      <c r="D73">
        <v>0</v>
      </c>
      <c r="E73" t="s">
        <v>183</v>
      </c>
      <c r="F73" s="31" t="s">
        <v>184</v>
      </c>
      <c r="G73" t="s">
        <v>35</v>
      </c>
      <c r="H73">
        <v>72</v>
      </c>
      <c r="I73" t="str">
        <f t="shared" si="1"/>
        <v>insert into datasetNormalizado values (72,0.220338983050847,'1','0.66','0',0.860775,0.04375,'drugY');</v>
      </c>
    </row>
    <row r="74" spans="1:9" x14ac:dyDescent="0.25">
      <c r="A74" t="s">
        <v>1399</v>
      </c>
      <c r="B74">
        <v>1</v>
      </c>
      <c r="C74" t="s">
        <v>1424</v>
      </c>
      <c r="D74">
        <v>0</v>
      </c>
      <c r="E74" t="s">
        <v>185</v>
      </c>
      <c r="F74" s="31" t="s">
        <v>186</v>
      </c>
      <c r="G74" t="s">
        <v>46</v>
      </c>
      <c r="H74">
        <v>73</v>
      </c>
      <c r="I74" t="str">
        <f t="shared" si="1"/>
        <v>insert into datasetNormalizado values (73,0.152542372881356,'1','0.66','0',0.80554,0.07596,'drugX');</v>
      </c>
    </row>
    <row r="75" spans="1:9" x14ac:dyDescent="0.25">
      <c r="A75" t="s">
        <v>1373</v>
      </c>
      <c r="B75">
        <v>1</v>
      </c>
      <c r="C75" t="s">
        <v>1424</v>
      </c>
      <c r="D75">
        <v>1</v>
      </c>
      <c r="E75" t="s">
        <v>187</v>
      </c>
      <c r="F75" s="31" t="s">
        <v>188</v>
      </c>
      <c r="G75" t="s">
        <v>35</v>
      </c>
      <c r="H75">
        <v>74</v>
      </c>
      <c r="I75" t="str">
        <f t="shared" si="1"/>
        <v>insert into datasetNormalizado values (74,0.440677966101695,'1','0.66','1',0.844196,0.036857,'drugY');</v>
      </c>
    </row>
    <row r="76" spans="1:9" x14ac:dyDescent="0.25">
      <c r="A76" t="s">
        <v>1385</v>
      </c>
      <c r="B76">
        <v>0</v>
      </c>
      <c r="C76" t="s">
        <v>1422</v>
      </c>
      <c r="D76">
        <v>1</v>
      </c>
      <c r="E76" t="s">
        <v>189</v>
      </c>
      <c r="F76" s="31" t="s">
        <v>190</v>
      </c>
      <c r="G76" t="s">
        <v>35</v>
      </c>
      <c r="H76">
        <v>75</v>
      </c>
      <c r="I76" t="str">
        <f t="shared" si="1"/>
        <v>insert into datasetNormalizado values (75,0.271186440677966,'0','0.99','1',0.88624,0.051922,'drugY');</v>
      </c>
    </row>
    <row r="77" spans="1:9" x14ac:dyDescent="0.25">
      <c r="A77" t="s">
        <v>1400</v>
      </c>
      <c r="B77">
        <v>0</v>
      </c>
      <c r="C77" t="s">
        <v>1423</v>
      </c>
      <c r="D77">
        <v>1</v>
      </c>
      <c r="E77" t="s">
        <v>191</v>
      </c>
      <c r="F77" s="31" t="s">
        <v>192</v>
      </c>
      <c r="G77" t="s">
        <v>35</v>
      </c>
      <c r="H77">
        <v>76</v>
      </c>
      <c r="I77" t="str">
        <f t="shared" si="1"/>
        <v>insert into datasetNormalizado values (76,0.186440677966102,'0','0.33','1',0.790664,0.037815,'drugY');</v>
      </c>
    </row>
    <row r="78" spans="1:9" x14ac:dyDescent="0.25">
      <c r="A78" t="s">
        <v>1407</v>
      </c>
      <c r="B78">
        <v>1</v>
      </c>
      <c r="C78" t="s">
        <v>1422</v>
      </c>
      <c r="D78">
        <v>0</v>
      </c>
      <c r="E78" t="s">
        <v>193</v>
      </c>
      <c r="F78" s="31" t="s">
        <v>194</v>
      </c>
      <c r="G78" t="s">
        <v>75</v>
      </c>
      <c r="H78">
        <v>77</v>
      </c>
      <c r="I78" t="str">
        <f t="shared" si="1"/>
        <v>insert into datasetNormalizado values (77,0.355932203389831,'1','0.99','0',0.734119,0.065556,'drugA');</v>
      </c>
    </row>
    <row r="79" spans="1:9" x14ac:dyDescent="0.25">
      <c r="A79" t="s">
        <v>1400</v>
      </c>
      <c r="B79">
        <v>1</v>
      </c>
      <c r="C79" t="s">
        <v>1422</v>
      </c>
      <c r="D79">
        <v>1</v>
      </c>
      <c r="E79" t="s">
        <v>195</v>
      </c>
      <c r="F79" s="31" t="s">
        <v>196</v>
      </c>
      <c r="G79" t="s">
        <v>35</v>
      </c>
      <c r="H79">
        <v>78</v>
      </c>
      <c r="I79" t="str">
        <f t="shared" si="1"/>
        <v>insert into datasetNormalizado values (78,0.186440677966102,'1','0.99','1',0.823793,0.042994,'drugY');</v>
      </c>
    </row>
    <row r="80" spans="1:9" x14ac:dyDescent="0.25">
      <c r="A80" t="s">
        <v>1408</v>
      </c>
      <c r="B80">
        <v>1</v>
      </c>
      <c r="C80" t="s">
        <v>1422</v>
      </c>
      <c r="D80">
        <v>0</v>
      </c>
      <c r="E80" t="s">
        <v>197</v>
      </c>
      <c r="F80" s="31" t="s">
        <v>198</v>
      </c>
      <c r="G80" t="s">
        <v>75</v>
      </c>
      <c r="H80">
        <v>79</v>
      </c>
      <c r="I80" t="str">
        <f t="shared" si="1"/>
        <v>insert into datasetNormalizado values (79,0.0677966101694915,'1','0.99','0',0.516973,0.038832,'drugA');</v>
      </c>
    </row>
    <row r="81" spans="1:9" x14ac:dyDescent="0.25">
      <c r="A81" t="s">
        <v>1380</v>
      </c>
      <c r="B81">
        <v>1</v>
      </c>
      <c r="C81" t="s">
        <v>1423</v>
      </c>
      <c r="D81">
        <v>1</v>
      </c>
      <c r="E81" t="s">
        <v>199</v>
      </c>
      <c r="F81" s="31" t="s">
        <v>200</v>
      </c>
      <c r="G81" t="s">
        <v>46</v>
      </c>
      <c r="H81">
        <v>80</v>
      </c>
      <c r="I81" t="str">
        <f t="shared" si="1"/>
        <v>insert into datasetNormalizado values (80,0.288135593220339,'1','0.33','1',0.724422,0.066829,'drugX');</v>
      </c>
    </row>
    <row r="82" spans="1:9" x14ac:dyDescent="0.25">
      <c r="A82" t="s">
        <v>1374</v>
      </c>
      <c r="B82">
        <v>0</v>
      </c>
      <c r="C82" t="s">
        <v>1422</v>
      </c>
      <c r="D82">
        <v>0</v>
      </c>
      <c r="E82" t="s">
        <v>201</v>
      </c>
      <c r="F82" s="31" t="s">
        <v>202</v>
      </c>
      <c r="G82" t="s">
        <v>104</v>
      </c>
      <c r="H82">
        <v>81</v>
      </c>
      <c r="I82" t="str">
        <f t="shared" si="1"/>
        <v>insert into datasetNormalizado values (81,0.76271186440678,'0','0.99','0',0.805651,0.057821,'drugB');</v>
      </c>
    </row>
    <row r="83" spans="1:9" x14ac:dyDescent="0.25">
      <c r="A83" t="s">
        <v>1409</v>
      </c>
      <c r="B83">
        <v>0</v>
      </c>
      <c r="C83" t="s">
        <v>1424</v>
      </c>
      <c r="D83">
        <v>0</v>
      </c>
      <c r="E83" t="s">
        <v>203</v>
      </c>
      <c r="F83" s="31" t="s">
        <v>204</v>
      </c>
      <c r="G83" t="s">
        <v>46</v>
      </c>
      <c r="H83">
        <v>82</v>
      </c>
      <c r="I83" t="str">
        <f t="shared" si="1"/>
        <v>insert into datasetNormalizado values (82,0.830508474576271,'0','0.66','0',0.5126,0.066049,'drugX');</v>
      </c>
    </row>
    <row r="84" spans="1:9" x14ac:dyDescent="0.25">
      <c r="A84" t="s">
        <v>1380</v>
      </c>
      <c r="B84">
        <v>1</v>
      </c>
      <c r="C84" t="s">
        <v>1423</v>
      </c>
      <c r="D84">
        <v>0</v>
      </c>
      <c r="E84" t="s">
        <v>205</v>
      </c>
      <c r="F84" s="31" t="s">
        <v>206</v>
      </c>
      <c r="G84" t="s">
        <v>40</v>
      </c>
      <c r="H84">
        <v>83</v>
      </c>
      <c r="I84" t="str">
        <f t="shared" si="1"/>
        <v>insert into datasetNormalizado values (83,0.288135593220339,'1','0.33','0',0.730854,0.075256,'drugC');</v>
      </c>
    </row>
    <row r="85" spans="1:9" x14ac:dyDescent="0.25">
      <c r="A85" t="s">
        <v>1402</v>
      </c>
      <c r="B85">
        <v>1</v>
      </c>
      <c r="C85" t="s">
        <v>1422</v>
      </c>
      <c r="D85">
        <v>1</v>
      </c>
      <c r="E85" t="s">
        <v>207</v>
      </c>
      <c r="F85" s="31" t="s">
        <v>208</v>
      </c>
      <c r="G85" t="s">
        <v>75</v>
      </c>
      <c r="H85">
        <v>84</v>
      </c>
      <c r="I85" t="str">
        <f t="shared" si="1"/>
        <v>insert into datasetNormalizado values (84,0.389830508474576,'1','0.99','1',0.733842,0.064793,'drugA');</v>
      </c>
    </row>
    <row r="86" spans="1:9" x14ac:dyDescent="0.25">
      <c r="A86" t="s">
        <v>1368</v>
      </c>
      <c r="B86">
        <v>1</v>
      </c>
      <c r="C86" t="s">
        <v>1423</v>
      </c>
      <c r="D86">
        <v>0</v>
      </c>
      <c r="E86" t="s">
        <v>209</v>
      </c>
      <c r="F86" s="31" t="s">
        <v>210</v>
      </c>
      <c r="G86" t="s">
        <v>40</v>
      </c>
      <c r="H86">
        <v>85</v>
      </c>
      <c r="I86" t="str">
        <f t="shared" si="1"/>
        <v>insert into datasetNormalizado values (85,0.542372881355932,'1','0.33','0',0.539774,0.05362,'drugC');</v>
      </c>
    </row>
    <row r="87" spans="1:9" x14ac:dyDescent="0.25">
      <c r="A87" t="s">
        <v>1410</v>
      </c>
      <c r="B87">
        <v>0</v>
      </c>
      <c r="C87" t="s">
        <v>1422</v>
      </c>
      <c r="D87">
        <v>0</v>
      </c>
      <c r="E87" t="s">
        <v>211</v>
      </c>
      <c r="F87" s="31" t="s">
        <v>212</v>
      </c>
      <c r="G87" t="s">
        <v>104</v>
      </c>
      <c r="H87">
        <v>86</v>
      </c>
      <c r="I87" t="str">
        <f t="shared" si="1"/>
        <v>insert into datasetNormalizado values (86,0.745762711864407,'0','0.99','0',0.816356,0.058583,'drugB');</v>
      </c>
    </row>
    <row r="88" spans="1:9" x14ac:dyDescent="0.25">
      <c r="A88" t="s">
        <v>1411</v>
      </c>
      <c r="B88">
        <v>1</v>
      </c>
      <c r="C88" t="s">
        <v>1424</v>
      </c>
      <c r="D88">
        <v>0</v>
      </c>
      <c r="E88" t="s">
        <v>213</v>
      </c>
      <c r="F88" s="31" t="s">
        <v>214</v>
      </c>
      <c r="G88" t="s">
        <v>46</v>
      </c>
      <c r="H88">
        <v>87</v>
      </c>
      <c r="I88" t="str">
        <f t="shared" si="1"/>
        <v>insert into datasetNormalizado values (87,0.610169491525424,'1','0.66','0',0.678646,0.04991,'drugX');</v>
      </c>
    </row>
    <row r="89" spans="1:9" x14ac:dyDescent="0.25">
      <c r="A89" t="s">
        <v>1379</v>
      </c>
      <c r="B89">
        <v>0</v>
      </c>
      <c r="C89" t="s">
        <v>1423</v>
      </c>
      <c r="D89">
        <v>0</v>
      </c>
      <c r="E89" t="s">
        <v>215</v>
      </c>
      <c r="F89" s="31" t="s">
        <v>216</v>
      </c>
      <c r="G89" t="s">
        <v>35</v>
      </c>
      <c r="H89">
        <v>88</v>
      </c>
      <c r="I89" t="str">
        <f t="shared" si="1"/>
        <v>insert into datasetNormalizado values (88,0.915254237288136,'0','0.33','0',0.854733,0.055221,'drugY');</v>
      </c>
    </row>
    <row r="90" spans="1:9" x14ac:dyDescent="0.25">
      <c r="A90" t="s">
        <v>1395</v>
      </c>
      <c r="B90">
        <v>1</v>
      </c>
      <c r="C90" t="s">
        <v>1422</v>
      </c>
      <c r="D90">
        <v>1</v>
      </c>
      <c r="E90" t="s">
        <v>217</v>
      </c>
      <c r="F90" s="31" t="s">
        <v>218</v>
      </c>
      <c r="G90" t="s">
        <v>35</v>
      </c>
      <c r="H90">
        <v>89</v>
      </c>
      <c r="I90" t="str">
        <f t="shared" si="1"/>
        <v>insert into datasetNormalizado values (89,0.372881355932203,'1','0.99','1',0.795312,0.034443,'drugY');</v>
      </c>
    </row>
    <row r="91" spans="1:9" x14ac:dyDescent="0.25">
      <c r="A91" t="s">
        <v>1377</v>
      </c>
      <c r="B91">
        <v>1</v>
      </c>
      <c r="C91" t="s">
        <v>1424</v>
      </c>
      <c r="D91">
        <v>1</v>
      </c>
      <c r="E91" t="s">
        <v>219</v>
      </c>
      <c r="F91" s="31" t="s">
        <v>220</v>
      </c>
      <c r="G91" t="s">
        <v>35</v>
      </c>
      <c r="H91">
        <v>90</v>
      </c>
      <c r="I91" t="str">
        <f t="shared" si="1"/>
        <v>insert into datasetNormalizado values (90,0.593220338983051,'1','0.66','1',0.73961,0.042972,'drugY');</v>
      </c>
    </row>
    <row r="92" spans="1:9" x14ac:dyDescent="0.25">
      <c r="A92" t="s">
        <v>1398</v>
      </c>
      <c r="B92">
        <v>0</v>
      </c>
      <c r="C92" t="s">
        <v>1424</v>
      </c>
      <c r="D92">
        <v>0</v>
      </c>
      <c r="E92" t="s">
        <v>221</v>
      </c>
      <c r="F92" s="31" t="s">
        <v>222</v>
      </c>
      <c r="G92" t="s">
        <v>35</v>
      </c>
      <c r="H92">
        <v>91</v>
      </c>
      <c r="I92" t="str">
        <f t="shared" si="1"/>
        <v>insert into datasetNormalizado values (91,0.796610169491525,'0','0.66','0',0.755873,0.045551,'drugY');</v>
      </c>
    </row>
    <row r="93" spans="1:9" x14ac:dyDescent="0.25">
      <c r="A93" t="s">
        <v>1373</v>
      </c>
      <c r="B93">
        <v>0</v>
      </c>
      <c r="C93" t="s">
        <v>1422</v>
      </c>
      <c r="D93">
        <v>1</v>
      </c>
      <c r="E93" t="s">
        <v>223</v>
      </c>
      <c r="F93" s="31" t="s">
        <v>224</v>
      </c>
      <c r="G93" t="s">
        <v>35</v>
      </c>
      <c r="H93">
        <v>92</v>
      </c>
      <c r="I93" t="str">
        <f t="shared" si="1"/>
        <v>insert into datasetNormalizado values (92,0.440677966101695,'0','0.99','1',0.658397,0.043442,'drugY');</v>
      </c>
    </row>
    <row r="94" spans="1:9" x14ac:dyDescent="0.25">
      <c r="A94" t="s">
        <v>1403</v>
      </c>
      <c r="B94">
        <v>1</v>
      </c>
      <c r="C94" t="s">
        <v>1422</v>
      </c>
      <c r="D94">
        <v>0</v>
      </c>
      <c r="E94" t="s">
        <v>225</v>
      </c>
      <c r="F94" s="31" t="s">
        <v>226</v>
      </c>
      <c r="G94" t="s">
        <v>35</v>
      </c>
      <c r="H94">
        <v>93</v>
      </c>
      <c r="I94" t="str">
        <f t="shared" si="1"/>
        <v>insert into datasetNormalizado values (93,0.23728813559322,'1','0.99','0',0.857934,0.029132,'drugY');</v>
      </c>
    </row>
    <row r="95" spans="1:9" x14ac:dyDescent="0.25">
      <c r="A95" t="s">
        <v>1412</v>
      </c>
      <c r="B95">
        <v>1</v>
      </c>
      <c r="C95" t="s">
        <v>1423</v>
      </c>
      <c r="D95">
        <v>1</v>
      </c>
      <c r="E95" t="s">
        <v>227</v>
      </c>
      <c r="F95" s="31" t="s">
        <v>228</v>
      </c>
      <c r="G95" t="s">
        <v>35</v>
      </c>
      <c r="H95">
        <v>94</v>
      </c>
      <c r="I95" t="str">
        <f t="shared" si="1"/>
        <v>insert into datasetNormalizado values (94,0.457627118644068,'1','0.33','1',0.763404,0.026081,'drugY');</v>
      </c>
    </row>
    <row r="96" spans="1:9" x14ac:dyDescent="0.25">
      <c r="A96" t="s">
        <v>1413</v>
      </c>
      <c r="B96">
        <v>0</v>
      </c>
      <c r="C96" t="s">
        <v>1423</v>
      </c>
      <c r="D96">
        <v>0</v>
      </c>
      <c r="E96" t="s">
        <v>229</v>
      </c>
      <c r="F96" s="31" t="s">
        <v>230</v>
      </c>
      <c r="G96" t="s">
        <v>35</v>
      </c>
      <c r="H96">
        <v>95</v>
      </c>
      <c r="I96" t="str">
        <f t="shared" si="1"/>
        <v>insert into datasetNormalizado values (95,0.694915254237288,'0','0.33','0',0.812663,0.054123,'drugY');</v>
      </c>
    </row>
    <row r="97" spans="1:9" x14ac:dyDescent="0.25">
      <c r="A97" t="s">
        <v>1407</v>
      </c>
      <c r="B97">
        <v>0</v>
      </c>
      <c r="C97" t="s">
        <v>1423</v>
      </c>
      <c r="D97">
        <v>1</v>
      </c>
      <c r="E97" t="s">
        <v>231</v>
      </c>
      <c r="F97" s="31" t="s">
        <v>232</v>
      </c>
      <c r="G97" t="s">
        <v>46</v>
      </c>
      <c r="H97">
        <v>96</v>
      </c>
      <c r="I97" t="str">
        <f t="shared" si="1"/>
        <v>insert into datasetNormalizado values (96,0.355932203389831,'0','0.33','1',0.52765,0.046188,'drugX');</v>
      </c>
    </row>
    <row r="98" spans="1:9" x14ac:dyDescent="0.25">
      <c r="A98" t="s">
        <v>1393</v>
      </c>
      <c r="B98">
        <v>1</v>
      </c>
      <c r="C98" t="s">
        <v>1423</v>
      </c>
      <c r="D98">
        <v>0</v>
      </c>
      <c r="E98" t="s">
        <v>233</v>
      </c>
      <c r="F98" s="31" t="s">
        <v>234</v>
      </c>
      <c r="G98" t="s">
        <v>35</v>
      </c>
      <c r="H98">
        <v>97</v>
      </c>
      <c r="I98" t="str">
        <f t="shared" si="1"/>
        <v>insert into datasetNormalizado values (97,0.728813559322034,'1','0.33','0',0.886865,0.023188,'drugY');</v>
      </c>
    </row>
    <row r="99" spans="1:9" x14ac:dyDescent="0.25">
      <c r="A99" t="s">
        <v>1413</v>
      </c>
      <c r="B99">
        <v>1</v>
      </c>
      <c r="C99" t="s">
        <v>1422</v>
      </c>
      <c r="D99">
        <v>0</v>
      </c>
      <c r="E99" t="s">
        <v>235</v>
      </c>
      <c r="F99" s="31" t="s">
        <v>236</v>
      </c>
      <c r="G99" t="s">
        <v>35</v>
      </c>
      <c r="H99">
        <v>98</v>
      </c>
      <c r="I99" t="str">
        <f t="shared" si="1"/>
        <v>insert into datasetNormalizado values (98,0.694915254237288,'1','0.99','0',0.750962,0.029571,'drugY');</v>
      </c>
    </row>
    <row r="100" spans="1:9" x14ac:dyDescent="0.25">
      <c r="A100" t="s">
        <v>1414</v>
      </c>
      <c r="B100">
        <v>0</v>
      </c>
      <c r="C100" t="s">
        <v>1422</v>
      </c>
      <c r="D100">
        <v>1</v>
      </c>
      <c r="E100" t="s">
        <v>237</v>
      </c>
      <c r="F100" s="31" t="s">
        <v>238</v>
      </c>
      <c r="G100" t="s">
        <v>35</v>
      </c>
      <c r="H100">
        <v>99</v>
      </c>
      <c r="I100" t="str">
        <f t="shared" si="1"/>
        <v>insert into datasetNormalizado values (99,0.0847457627118644,'0','0.99','1',0.764067,0.021439,'drugY');</v>
      </c>
    </row>
    <row r="101" spans="1:9" x14ac:dyDescent="0.25">
      <c r="A101">
        <v>0</v>
      </c>
      <c r="B101">
        <v>1</v>
      </c>
      <c r="C101" t="s">
        <v>1422</v>
      </c>
      <c r="D101">
        <v>1</v>
      </c>
      <c r="E101" t="s">
        <v>239</v>
      </c>
      <c r="F101" s="31" t="s">
        <v>240</v>
      </c>
      <c r="G101" t="s">
        <v>35</v>
      </c>
      <c r="H101">
        <v>100</v>
      </c>
      <c r="I101" t="str">
        <f t="shared" si="1"/>
        <v>insert into datasetNormalizado values (100,0,'1','0.99','1',0.697052,0.041677,'drugY');</v>
      </c>
    </row>
    <row r="102" spans="1:9" x14ac:dyDescent="0.25">
      <c r="A102" t="s">
        <v>1385</v>
      </c>
      <c r="B102">
        <v>0</v>
      </c>
      <c r="C102" t="s">
        <v>1422</v>
      </c>
      <c r="D102">
        <v>1</v>
      </c>
      <c r="E102" t="s">
        <v>241</v>
      </c>
      <c r="F102" s="31" t="s">
        <v>242</v>
      </c>
      <c r="G102" t="s">
        <v>75</v>
      </c>
      <c r="H102">
        <v>101</v>
      </c>
      <c r="I102" t="str">
        <f t="shared" si="1"/>
        <v>insert into datasetNormalizado values (101,0.271186440677966,'0','0.99','1',0.695183,0.058559,'drugA');</v>
      </c>
    </row>
    <row r="103" spans="1:9" x14ac:dyDescent="0.25">
      <c r="A103" t="s">
        <v>1387</v>
      </c>
      <c r="B103">
        <v>1</v>
      </c>
      <c r="C103" t="s">
        <v>1422</v>
      </c>
      <c r="D103">
        <v>0</v>
      </c>
      <c r="E103" t="s">
        <v>243</v>
      </c>
      <c r="F103" s="31" t="s">
        <v>244</v>
      </c>
      <c r="G103" t="s">
        <v>75</v>
      </c>
      <c r="H103">
        <v>102</v>
      </c>
      <c r="I103" t="str">
        <f t="shared" si="1"/>
        <v>insert into datasetNormalizado values (102,0.508474576271186,'1','0.99','0',0.547821,0.042619,'drugA');</v>
      </c>
    </row>
    <row r="104" spans="1:9" x14ac:dyDescent="0.25">
      <c r="A104" t="s">
        <v>1369</v>
      </c>
      <c r="B104">
        <v>1</v>
      </c>
      <c r="C104" t="s">
        <v>1423</v>
      </c>
      <c r="D104">
        <v>0</v>
      </c>
      <c r="E104" t="s">
        <v>245</v>
      </c>
      <c r="F104" s="31" t="s">
        <v>246</v>
      </c>
      <c r="G104" t="s">
        <v>40</v>
      </c>
      <c r="H104">
        <v>103</v>
      </c>
      <c r="I104" t="str">
        <f t="shared" si="1"/>
        <v>insert into datasetNormalizado values (103,0.220338983050847,'1','0.33','0',0.656292,0.049997,'drugC');</v>
      </c>
    </row>
    <row r="105" spans="1:9" x14ac:dyDescent="0.25">
      <c r="A105" t="s">
        <v>1413</v>
      </c>
      <c r="B105">
        <v>0</v>
      </c>
      <c r="C105" t="s">
        <v>1424</v>
      </c>
      <c r="D105">
        <v>0</v>
      </c>
      <c r="E105" t="s">
        <v>247</v>
      </c>
      <c r="F105" s="31" t="s">
        <v>248</v>
      </c>
      <c r="G105" t="s">
        <v>46</v>
      </c>
      <c r="H105">
        <v>104</v>
      </c>
      <c r="I105" t="str">
        <f t="shared" si="1"/>
        <v>insert into datasetNormalizado values (104,0.694915254237288,'0','0.66','0',0.627866,0.070026,'drugX');</v>
      </c>
    </row>
    <row r="106" spans="1:9" x14ac:dyDescent="0.25">
      <c r="A106" t="s">
        <v>1371</v>
      </c>
      <c r="B106">
        <v>0</v>
      </c>
      <c r="C106" t="s">
        <v>1422</v>
      </c>
      <c r="D106">
        <v>1</v>
      </c>
      <c r="E106" t="s">
        <v>249</v>
      </c>
      <c r="F106" s="31" t="s">
        <v>250</v>
      </c>
      <c r="G106" t="s">
        <v>35</v>
      </c>
      <c r="H106">
        <v>105</v>
      </c>
      <c r="I106" t="str">
        <f t="shared" si="1"/>
        <v>insert into datasetNormalizado values (105,0.11864406779661,'0','0.99','1',0.860621,0.030417,'drugY');</v>
      </c>
    </row>
    <row r="107" spans="1:9" x14ac:dyDescent="0.25">
      <c r="A107" t="s">
        <v>1395</v>
      </c>
      <c r="B107">
        <v>0</v>
      </c>
      <c r="C107" t="s">
        <v>1423</v>
      </c>
      <c r="D107">
        <v>1</v>
      </c>
      <c r="E107" t="s">
        <v>251</v>
      </c>
      <c r="F107" s="31" t="s">
        <v>252</v>
      </c>
      <c r="G107" t="s">
        <v>46</v>
      </c>
      <c r="H107">
        <v>106</v>
      </c>
      <c r="I107" t="str">
        <f t="shared" si="1"/>
        <v>insert into datasetNormalizado values (106,0.372881355932203,'0','0.33','1',0.616692,0.068765,'drugX');</v>
      </c>
    </row>
    <row r="108" spans="1:9" x14ac:dyDescent="0.25">
      <c r="A108" t="s">
        <v>1371</v>
      </c>
      <c r="B108">
        <v>0</v>
      </c>
      <c r="C108" t="s">
        <v>1424</v>
      </c>
      <c r="D108">
        <v>0</v>
      </c>
      <c r="E108" t="s">
        <v>253</v>
      </c>
      <c r="F108" s="31" t="s">
        <v>254</v>
      </c>
      <c r="G108" t="s">
        <v>46</v>
      </c>
      <c r="H108">
        <v>107</v>
      </c>
      <c r="I108" t="str">
        <f t="shared" si="1"/>
        <v>insert into datasetNormalizado values (107,0.11864406779661,'0','0.66','0',0.536324,0.044871,'drugX');</v>
      </c>
    </row>
    <row r="109" spans="1:9" x14ac:dyDescent="0.25">
      <c r="A109" t="s">
        <v>1412</v>
      </c>
      <c r="B109">
        <v>0</v>
      </c>
      <c r="C109" t="s">
        <v>1423</v>
      </c>
      <c r="D109">
        <v>0</v>
      </c>
      <c r="E109" t="s">
        <v>255</v>
      </c>
      <c r="F109" s="31" t="s">
        <v>256</v>
      </c>
      <c r="G109" t="s">
        <v>35</v>
      </c>
      <c r="H109">
        <v>108</v>
      </c>
      <c r="I109" t="str">
        <f t="shared" si="1"/>
        <v>insert into datasetNormalizado values (108,0.457627118644068,'0','0.33','0',0.756097,0.03778,'drugY');</v>
      </c>
    </row>
    <row r="110" spans="1:9" x14ac:dyDescent="0.25">
      <c r="A110" t="s">
        <v>1415</v>
      </c>
      <c r="B110">
        <v>0</v>
      </c>
      <c r="C110" t="s">
        <v>1422</v>
      </c>
      <c r="D110">
        <v>1</v>
      </c>
      <c r="E110" t="s">
        <v>257</v>
      </c>
      <c r="F110" s="31" t="s">
        <v>258</v>
      </c>
      <c r="G110" t="s">
        <v>104</v>
      </c>
      <c r="H110">
        <v>109</v>
      </c>
      <c r="I110" t="str">
        <f t="shared" si="1"/>
        <v>insert into datasetNormalizado values (109,0.966101694915254,'0','0.99','1',0.72142,0.074552,'drugB');</v>
      </c>
    </row>
    <row r="111" spans="1:9" x14ac:dyDescent="0.25">
      <c r="A111" t="s">
        <v>1367</v>
      </c>
      <c r="B111">
        <v>0</v>
      </c>
      <c r="C111" t="s">
        <v>1424</v>
      </c>
      <c r="D111">
        <v>0</v>
      </c>
      <c r="E111" t="s">
        <v>259</v>
      </c>
      <c r="F111" s="31" t="s">
        <v>260</v>
      </c>
      <c r="G111" t="s">
        <v>35</v>
      </c>
      <c r="H111">
        <v>110</v>
      </c>
      <c r="I111" t="str">
        <f t="shared" si="1"/>
        <v>insert into datasetNormalizado values (110,0.135593220338983,'0','0.66','0',0.543355,0.032247,'drugY');</v>
      </c>
    </row>
    <row r="112" spans="1:9" x14ac:dyDescent="0.25">
      <c r="A112" t="s">
        <v>1377</v>
      </c>
      <c r="B112">
        <v>0</v>
      </c>
      <c r="C112" t="s">
        <v>1422</v>
      </c>
      <c r="D112">
        <v>0</v>
      </c>
      <c r="E112" t="s">
        <v>261</v>
      </c>
      <c r="F112" s="31" t="s">
        <v>262</v>
      </c>
      <c r="G112" t="s">
        <v>75</v>
      </c>
      <c r="H112">
        <v>111</v>
      </c>
      <c r="I112" t="str">
        <f t="shared" si="1"/>
        <v>insert into datasetNormalizado values (111,0.593220338983051,'0','0.99','0',0.518285,0.069193,'drugA');</v>
      </c>
    </row>
    <row r="113" spans="1:9" x14ac:dyDescent="0.25">
      <c r="A113" t="s">
        <v>1368</v>
      </c>
      <c r="B113">
        <v>1</v>
      </c>
      <c r="C113" t="s">
        <v>1424</v>
      </c>
      <c r="D113">
        <v>1</v>
      </c>
      <c r="E113" t="s">
        <v>263</v>
      </c>
      <c r="F113" s="31" t="s">
        <v>264</v>
      </c>
      <c r="G113" t="s">
        <v>46</v>
      </c>
      <c r="H113">
        <v>112</v>
      </c>
      <c r="I113" t="str">
        <f t="shared" si="1"/>
        <v>insert into datasetNormalizado values (112,0.542372881355932,'1','0.66','1',0.526835,0.078828,'drugX');</v>
      </c>
    </row>
    <row r="114" spans="1:9" x14ac:dyDescent="0.25">
      <c r="A114" t="s">
        <v>1416</v>
      </c>
      <c r="B114">
        <v>0</v>
      </c>
      <c r="C114" t="s">
        <v>1423</v>
      </c>
      <c r="D114">
        <v>1</v>
      </c>
      <c r="E114" t="s">
        <v>265</v>
      </c>
      <c r="F114" s="31" t="s">
        <v>266</v>
      </c>
      <c r="G114" t="s">
        <v>46</v>
      </c>
      <c r="H114">
        <v>113</v>
      </c>
      <c r="I114" t="str">
        <f t="shared" si="1"/>
        <v>insert into datasetNormalizado values (113,0.338983050847458,'0','0.33','1',0.685143,0.074717,'drugX');</v>
      </c>
    </row>
    <row r="115" spans="1:9" x14ac:dyDescent="0.25">
      <c r="A115" t="s">
        <v>1389</v>
      </c>
      <c r="B115">
        <v>1</v>
      </c>
      <c r="C115" t="s">
        <v>1423</v>
      </c>
      <c r="D115">
        <v>1</v>
      </c>
      <c r="E115" t="s">
        <v>267</v>
      </c>
      <c r="F115" s="31" t="s">
        <v>268</v>
      </c>
      <c r="G115" t="s">
        <v>46</v>
      </c>
      <c r="H115">
        <v>114</v>
      </c>
      <c r="I115" t="str">
        <f t="shared" si="1"/>
        <v>insert into datasetNormalizado values (114,0.847457627118644,'1','0.33','1',0.760221,0.055214,'drugX');</v>
      </c>
    </row>
    <row r="116" spans="1:9" x14ac:dyDescent="0.25">
      <c r="A116" t="s">
        <v>1414</v>
      </c>
      <c r="B116">
        <v>1</v>
      </c>
      <c r="C116" t="s">
        <v>1424</v>
      </c>
      <c r="D116">
        <v>1</v>
      </c>
      <c r="E116" t="s">
        <v>269</v>
      </c>
      <c r="F116" s="31" t="s">
        <v>270</v>
      </c>
      <c r="G116" t="s">
        <v>46</v>
      </c>
      <c r="H116">
        <v>115</v>
      </c>
      <c r="I116" t="str">
        <f t="shared" si="1"/>
        <v>insert into datasetNormalizado values (115,0.0847457627118644,'1','0.66','1',0.581591,0.062667,'drugX');</v>
      </c>
    </row>
    <row r="117" spans="1:9" x14ac:dyDescent="0.25">
      <c r="A117" t="s">
        <v>1411</v>
      </c>
      <c r="B117">
        <v>0</v>
      </c>
      <c r="C117" t="s">
        <v>1422</v>
      </c>
      <c r="D117">
        <v>0</v>
      </c>
      <c r="E117" t="s">
        <v>271</v>
      </c>
      <c r="F117" s="31" t="s">
        <v>272</v>
      </c>
      <c r="G117" t="s">
        <v>35</v>
      </c>
      <c r="H117">
        <v>116</v>
      </c>
      <c r="I117" t="str">
        <f t="shared" si="1"/>
        <v>insert into datasetNormalizado values (116,0.610169491525424,'0','0.99','0',0.83849,0.045831,'drugY');</v>
      </c>
    </row>
    <row r="118" spans="1:9" x14ac:dyDescent="0.25">
      <c r="A118" t="s">
        <v>1397</v>
      </c>
      <c r="B118">
        <v>0</v>
      </c>
      <c r="C118" t="s">
        <v>1424</v>
      </c>
      <c r="D118">
        <v>1</v>
      </c>
      <c r="E118" t="s">
        <v>273</v>
      </c>
      <c r="F118" s="31" t="s">
        <v>274</v>
      </c>
      <c r="G118" t="s">
        <v>46</v>
      </c>
      <c r="H118">
        <v>117</v>
      </c>
      <c r="I118" t="str">
        <f t="shared" si="1"/>
        <v>insert into datasetNormalizado values (117,0.88135593220339,'0','0.66','1',0.721257,0.075808,'drugX');</v>
      </c>
    </row>
    <row r="119" spans="1:9" x14ac:dyDescent="0.25">
      <c r="A119" t="s">
        <v>1401</v>
      </c>
      <c r="B119">
        <v>1</v>
      </c>
      <c r="C119" t="s">
        <v>1424</v>
      </c>
      <c r="D119">
        <v>0</v>
      </c>
      <c r="E119" t="s">
        <v>275</v>
      </c>
      <c r="F119" s="31" t="s">
        <v>276</v>
      </c>
      <c r="G119" t="s">
        <v>46</v>
      </c>
      <c r="H119">
        <v>118</v>
      </c>
      <c r="I119" t="str">
        <f t="shared" si="1"/>
        <v>insert into datasetNormalizado values (118,0.423728813559322,'1','0.66','0',0.512517,0.05073,'drugX');</v>
      </c>
    </row>
    <row r="120" spans="1:9" x14ac:dyDescent="0.25">
      <c r="A120" t="s">
        <v>1380</v>
      </c>
      <c r="B120">
        <v>1</v>
      </c>
      <c r="C120" t="s">
        <v>1422</v>
      </c>
      <c r="D120">
        <v>1</v>
      </c>
      <c r="E120" t="s">
        <v>277</v>
      </c>
      <c r="F120" s="31" t="s">
        <v>278</v>
      </c>
      <c r="G120" t="s">
        <v>75</v>
      </c>
      <c r="H120">
        <v>119</v>
      </c>
      <c r="I120" t="str">
        <f t="shared" si="1"/>
        <v>insert into datasetNormalizado values (119,0.288135593220339,'1','0.99','1',0.724375,0.070383,'drugA');</v>
      </c>
    </row>
    <row r="121" spans="1:9" x14ac:dyDescent="0.25">
      <c r="A121" t="s">
        <v>1370</v>
      </c>
      <c r="B121">
        <v>1</v>
      </c>
      <c r="C121" t="s">
        <v>1422</v>
      </c>
      <c r="D121">
        <v>0</v>
      </c>
      <c r="E121" t="s">
        <v>279</v>
      </c>
      <c r="F121" s="31" t="s">
        <v>280</v>
      </c>
      <c r="G121" t="s">
        <v>35</v>
      </c>
      <c r="H121">
        <v>120</v>
      </c>
      <c r="I121" t="str">
        <f t="shared" si="1"/>
        <v>insert into datasetNormalizado values (120,0.779661016949153,'1','0.99','0',0.63126,0.02478,'drugY');</v>
      </c>
    </row>
    <row r="122" spans="1:9" x14ac:dyDescent="0.25">
      <c r="A122" t="s">
        <v>1369</v>
      </c>
      <c r="B122">
        <v>0</v>
      </c>
      <c r="C122" t="s">
        <v>1424</v>
      </c>
      <c r="D122">
        <v>0</v>
      </c>
      <c r="E122" t="s">
        <v>281</v>
      </c>
      <c r="F122" s="31" t="s">
        <v>282</v>
      </c>
      <c r="G122" t="s">
        <v>35</v>
      </c>
      <c r="H122">
        <v>121</v>
      </c>
      <c r="I122" t="str">
        <f t="shared" si="1"/>
        <v>insert into datasetNormalizado values (121,0.220338983050847,'0','0.66','0',0.584179,0.021585,'drugY');</v>
      </c>
    </row>
    <row r="123" spans="1:9" x14ac:dyDescent="0.25">
      <c r="A123">
        <v>0</v>
      </c>
      <c r="B123">
        <v>0</v>
      </c>
      <c r="C123" t="s">
        <v>1422</v>
      </c>
      <c r="D123">
        <v>1</v>
      </c>
      <c r="E123" t="s">
        <v>283</v>
      </c>
      <c r="F123" s="31" t="s">
        <v>284</v>
      </c>
      <c r="G123" t="s">
        <v>35</v>
      </c>
      <c r="H123">
        <v>122</v>
      </c>
      <c r="I123" t="str">
        <f t="shared" si="1"/>
        <v>insert into datasetNormalizado values (122,0,'0','0.99','1',0.58301,0.033885,'drugY');</v>
      </c>
    </row>
    <row r="124" spans="1:9" x14ac:dyDescent="0.25">
      <c r="A124" t="s">
        <v>1376</v>
      </c>
      <c r="B124">
        <v>0</v>
      </c>
      <c r="C124" t="s">
        <v>1424</v>
      </c>
      <c r="D124">
        <v>0</v>
      </c>
      <c r="E124" t="s">
        <v>285</v>
      </c>
      <c r="F124" s="31" t="s">
        <v>286</v>
      </c>
      <c r="G124" t="s">
        <v>35</v>
      </c>
      <c r="H124">
        <v>123</v>
      </c>
      <c r="I124" t="str">
        <f t="shared" si="1"/>
        <v>insert into datasetNormalizado values (123,0.322033898305085,'0','0.66','0',0.602557,0.026833,'drugY');</v>
      </c>
    </row>
    <row r="125" spans="1:9" x14ac:dyDescent="0.25">
      <c r="A125" t="s">
        <v>1407</v>
      </c>
      <c r="B125">
        <v>1</v>
      </c>
      <c r="C125" t="s">
        <v>1424</v>
      </c>
      <c r="D125">
        <v>0</v>
      </c>
      <c r="E125" t="s">
        <v>287</v>
      </c>
      <c r="F125" s="31" t="s">
        <v>288</v>
      </c>
      <c r="G125" t="s">
        <v>35</v>
      </c>
      <c r="H125">
        <v>124</v>
      </c>
      <c r="I125" t="str">
        <f t="shared" si="1"/>
        <v>insert into datasetNormalizado values (124,0.355932203389831,'1','0.66','0',0.563217,0.033618,'drugY');</v>
      </c>
    </row>
    <row r="126" spans="1:9" x14ac:dyDescent="0.25">
      <c r="A126" t="s">
        <v>1390</v>
      </c>
      <c r="B126">
        <v>1</v>
      </c>
      <c r="C126" t="s">
        <v>1422</v>
      </c>
      <c r="D126">
        <v>1</v>
      </c>
      <c r="E126" t="s">
        <v>289</v>
      </c>
      <c r="F126" s="31" t="s">
        <v>290</v>
      </c>
      <c r="G126" t="s">
        <v>104</v>
      </c>
      <c r="H126">
        <v>125</v>
      </c>
      <c r="I126" t="str">
        <f t="shared" si="1"/>
        <v>insert into datasetNormalizado values (125,0.644067796610169,'1','0.99','1',0.760809,0.060889,'drugB');</v>
      </c>
    </row>
    <row r="127" spans="1:9" x14ac:dyDescent="0.25">
      <c r="A127" t="s">
        <v>1408</v>
      </c>
      <c r="B127">
        <v>1</v>
      </c>
      <c r="C127" t="s">
        <v>1422</v>
      </c>
      <c r="D127">
        <v>1</v>
      </c>
      <c r="E127" t="s">
        <v>291</v>
      </c>
      <c r="F127" s="31" t="s">
        <v>292</v>
      </c>
      <c r="G127" t="s">
        <v>35</v>
      </c>
      <c r="H127">
        <v>126</v>
      </c>
      <c r="I127" t="str">
        <f t="shared" si="1"/>
        <v>insert into datasetNormalizado values (126,0.0677966101694915,'1','0.99','1',0.742092,0.028576,'drugY');</v>
      </c>
    </row>
    <row r="128" spans="1:9" x14ac:dyDescent="0.25">
      <c r="A128" t="s">
        <v>1394</v>
      </c>
      <c r="B128">
        <v>0</v>
      </c>
      <c r="C128" t="s">
        <v>1422</v>
      </c>
      <c r="D128">
        <v>0</v>
      </c>
      <c r="E128" t="s">
        <v>293</v>
      </c>
      <c r="F128" s="31" t="s">
        <v>294</v>
      </c>
      <c r="G128" t="s">
        <v>35</v>
      </c>
      <c r="H128">
        <v>127</v>
      </c>
      <c r="I128" t="str">
        <f t="shared" si="1"/>
        <v>insert into datasetNormalizado values (127,0.864406779661017,'0','0.99','0',0.84985,0.051988,'drugY');</v>
      </c>
    </row>
    <row r="129" spans="1:9" x14ac:dyDescent="0.25">
      <c r="A129" t="s">
        <v>1416</v>
      </c>
      <c r="B129">
        <v>0</v>
      </c>
      <c r="C129" t="s">
        <v>1424</v>
      </c>
      <c r="D129">
        <v>1</v>
      </c>
      <c r="E129" t="s">
        <v>295</v>
      </c>
      <c r="F129" s="31" t="s">
        <v>296</v>
      </c>
      <c r="G129" t="s">
        <v>46</v>
      </c>
      <c r="H129">
        <v>128</v>
      </c>
      <c r="I129" t="str">
        <f t="shared" si="1"/>
        <v>insert into datasetNormalizado values (128,0.338983050847458,'0','0.66','1',0.523623,0.066745,'drugX');</v>
      </c>
    </row>
    <row r="130" spans="1:9" x14ac:dyDescent="0.25">
      <c r="A130" t="s">
        <v>1368</v>
      </c>
      <c r="B130">
        <v>0</v>
      </c>
      <c r="C130" t="s">
        <v>1423</v>
      </c>
      <c r="D130">
        <v>1</v>
      </c>
      <c r="E130" t="s">
        <v>297</v>
      </c>
      <c r="F130" s="31" t="s">
        <v>298</v>
      </c>
      <c r="G130" t="s">
        <v>35</v>
      </c>
      <c r="H130">
        <v>129</v>
      </c>
      <c r="I130" t="str">
        <f t="shared" si="1"/>
        <v>insert into datasetNormalizado values (129,0.542372881355932,'0','0.33','1',0.84773,0.025274,'drugY');</v>
      </c>
    </row>
    <row r="131" spans="1:9" x14ac:dyDescent="0.25">
      <c r="A131" t="s">
        <v>1380</v>
      </c>
      <c r="B131">
        <v>1</v>
      </c>
      <c r="C131" t="s">
        <v>1424</v>
      </c>
      <c r="D131">
        <v>0</v>
      </c>
      <c r="E131" t="s">
        <v>299</v>
      </c>
      <c r="F131" s="31" t="s">
        <v>300</v>
      </c>
      <c r="G131" t="s">
        <v>46</v>
      </c>
      <c r="H131">
        <v>130</v>
      </c>
      <c r="I131" t="str">
        <f t="shared" ref="I131:I194" si="2">CONCATENATE("insert into datasetNormalizado values (",H131,",",A131,",'",B131,"','",C131,"','",D131,"',",E131,",",F131,",'",G131,"');")</f>
        <v>insert into datasetNormalizado values (130,0.288135593220339,'1','0.66','0',0.549375,0.073474,'drugX');</v>
      </c>
    </row>
    <row r="132" spans="1:9" x14ac:dyDescent="0.25">
      <c r="A132" t="s">
        <v>1406</v>
      </c>
      <c r="B132">
        <v>1</v>
      </c>
      <c r="C132" t="s">
        <v>1424</v>
      </c>
      <c r="D132">
        <v>0</v>
      </c>
      <c r="E132" t="s">
        <v>301</v>
      </c>
      <c r="F132" s="31" t="s">
        <v>302</v>
      </c>
      <c r="G132" t="s">
        <v>35</v>
      </c>
      <c r="H132">
        <v>131</v>
      </c>
      <c r="I132" t="str">
        <f t="shared" si="2"/>
        <v>insert into datasetNormalizado values (131,0.932203389830508,'1','0.66','0',0.725424,0.035406,'drugY');</v>
      </c>
    </row>
    <row r="133" spans="1:9" x14ac:dyDescent="0.25">
      <c r="A133" t="s">
        <v>1417</v>
      </c>
      <c r="B133">
        <v>0</v>
      </c>
      <c r="C133" t="s">
        <v>1423</v>
      </c>
      <c r="D133">
        <v>1</v>
      </c>
      <c r="E133" t="s">
        <v>303</v>
      </c>
      <c r="F133" s="31" t="s">
        <v>304</v>
      </c>
      <c r="G133" t="s">
        <v>35</v>
      </c>
      <c r="H133">
        <v>132</v>
      </c>
      <c r="I133" t="str">
        <f t="shared" si="2"/>
        <v>insert into datasetNormalizado values (132,0.627118644067797,'0','0.33','1',0.663146,0.020143,'drugY');</v>
      </c>
    </row>
    <row r="134" spans="1:9" x14ac:dyDescent="0.25">
      <c r="A134" t="s">
        <v>1372</v>
      </c>
      <c r="B134">
        <v>0</v>
      </c>
      <c r="C134" t="s">
        <v>1423</v>
      </c>
      <c r="D134">
        <v>1</v>
      </c>
      <c r="E134" t="s">
        <v>305</v>
      </c>
      <c r="F134" s="31" t="s">
        <v>306</v>
      </c>
      <c r="G134" t="s">
        <v>46</v>
      </c>
      <c r="H134">
        <v>133</v>
      </c>
      <c r="I134" t="str">
        <f t="shared" si="2"/>
        <v>insert into datasetNormalizado values (133,0.576271186440678,'0','0.33','1',0.510473,0.037539,'drugX');</v>
      </c>
    </row>
    <row r="135" spans="1:9" x14ac:dyDescent="0.25">
      <c r="A135" t="s">
        <v>1399</v>
      </c>
      <c r="B135">
        <v>0</v>
      </c>
      <c r="C135" t="s">
        <v>1424</v>
      </c>
      <c r="D135">
        <v>0</v>
      </c>
      <c r="E135" t="s">
        <v>307</v>
      </c>
      <c r="F135" s="31" t="s">
        <v>308</v>
      </c>
      <c r="G135" t="s">
        <v>35</v>
      </c>
      <c r="H135">
        <v>134</v>
      </c>
      <c r="I135" t="str">
        <f t="shared" si="2"/>
        <v>insert into datasetNormalizado values (134,0.152542372881356,'0','0.66','0',0.854591,0.033142,'drugY');</v>
      </c>
    </row>
    <row r="136" spans="1:9" x14ac:dyDescent="0.25">
      <c r="A136" t="s">
        <v>1412</v>
      </c>
      <c r="B136">
        <v>1</v>
      </c>
      <c r="C136" t="s">
        <v>1422</v>
      </c>
      <c r="D136">
        <v>0</v>
      </c>
      <c r="E136" t="s">
        <v>309</v>
      </c>
      <c r="F136" s="31" t="s">
        <v>310</v>
      </c>
      <c r="G136" t="s">
        <v>35</v>
      </c>
      <c r="H136">
        <v>135</v>
      </c>
      <c r="I136" t="str">
        <f t="shared" si="2"/>
        <v>insert into datasetNormalizado values (135,0.457627118644068,'1','0.99','0',0.533228,0.025348,'drugY');</v>
      </c>
    </row>
    <row r="137" spans="1:9" x14ac:dyDescent="0.25">
      <c r="A137">
        <v>1</v>
      </c>
      <c r="B137">
        <v>0</v>
      </c>
      <c r="C137" t="s">
        <v>1423</v>
      </c>
      <c r="D137">
        <v>1</v>
      </c>
      <c r="E137" t="s">
        <v>311</v>
      </c>
      <c r="F137" s="31" t="s">
        <v>312</v>
      </c>
      <c r="G137" t="s">
        <v>46</v>
      </c>
      <c r="H137">
        <v>136</v>
      </c>
      <c r="I137" t="str">
        <f t="shared" si="2"/>
        <v>insert into datasetNormalizado values (136,1,'0','0.33','1',0.787812,0.065984,'drugX');</v>
      </c>
    </row>
    <row r="138" spans="1:9" x14ac:dyDescent="0.25">
      <c r="A138" t="s">
        <v>1418</v>
      </c>
      <c r="B138">
        <v>1</v>
      </c>
      <c r="C138" t="s">
        <v>1422</v>
      </c>
      <c r="D138">
        <v>0</v>
      </c>
      <c r="E138" t="s">
        <v>313</v>
      </c>
      <c r="F138" s="31" t="s">
        <v>314</v>
      </c>
      <c r="G138" t="s">
        <v>104</v>
      </c>
      <c r="H138">
        <v>137</v>
      </c>
      <c r="I138" t="str">
        <f t="shared" si="2"/>
        <v>insert into datasetNormalizado values (137,0.677966101694915,'1','0.99','0',0.637231,0.058054,'drugB');</v>
      </c>
    </row>
    <row r="139" spans="1:9" x14ac:dyDescent="0.25">
      <c r="A139" t="s">
        <v>1416</v>
      </c>
      <c r="B139">
        <v>1</v>
      </c>
      <c r="C139" t="s">
        <v>1422</v>
      </c>
      <c r="D139">
        <v>0</v>
      </c>
      <c r="E139" t="s">
        <v>315</v>
      </c>
      <c r="F139" s="31" t="s">
        <v>316</v>
      </c>
      <c r="G139" t="s">
        <v>75</v>
      </c>
      <c r="H139">
        <v>138</v>
      </c>
      <c r="I139" t="str">
        <f t="shared" si="2"/>
        <v>insert into datasetNormalizado values (138,0.338983050847458,'1','0.99','0',0.869854,0.06746,'drugA');</v>
      </c>
    </row>
    <row r="140" spans="1:9" x14ac:dyDescent="0.25">
      <c r="A140" t="s">
        <v>1411</v>
      </c>
      <c r="B140">
        <v>0</v>
      </c>
      <c r="C140" t="s">
        <v>1422</v>
      </c>
      <c r="D140">
        <v>1</v>
      </c>
      <c r="E140" t="s">
        <v>317</v>
      </c>
      <c r="F140" s="31" t="s">
        <v>318</v>
      </c>
      <c r="G140" t="s">
        <v>104</v>
      </c>
      <c r="H140">
        <v>139</v>
      </c>
      <c r="I140" t="str">
        <f t="shared" si="2"/>
        <v>insert into datasetNormalizado values (139,0.610169491525424,'0','0.99','1',0.832467,0.073392,'drugB');</v>
      </c>
    </row>
    <row r="141" spans="1:9" x14ac:dyDescent="0.25">
      <c r="A141" t="s">
        <v>1379</v>
      </c>
      <c r="B141">
        <v>1</v>
      </c>
      <c r="C141" t="s">
        <v>1424</v>
      </c>
      <c r="D141">
        <v>0</v>
      </c>
      <c r="E141" t="s">
        <v>319</v>
      </c>
      <c r="F141" s="31" t="s">
        <v>320</v>
      </c>
      <c r="G141" t="s">
        <v>46</v>
      </c>
      <c r="H141">
        <v>140</v>
      </c>
      <c r="I141" t="str">
        <f t="shared" si="2"/>
        <v>insert into datasetNormalizado values (140,0.915254237288136,'1','0.66','0',0.773798,0.076882,'drugX');</v>
      </c>
    </row>
    <row r="142" spans="1:9" x14ac:dyDescent="0.25">
      <c r="A142" t="s">
        <v>1372</v>
      </c>
      <c r="B142">
        <v>0</v>
      </c>
      <c r="C142" t="s">
        <v>1422</v>
      </c>
      <c r="D142">
        <v>1</v>
      </c>
      <c r="E142" t="s">
        <v>321</v>
      </c>
      <c r="F142" s="31" t="s">
        <v>322</v>
      </c>
      <c r="G142" t="s">
        <v>75</v>
      </c>
      <c r="H142">
        <v>141</v>
      </c>
      <c r="I142" t="str">
        <f t="shared" si="2"/>
        <v>insert into datasetNormalizado values (141,0.576271186440678,'0','0.99','1',0.500169,0.079788,'drugA');</v>
      </c>
    </row>
    <row r="143" spans="1:9" x14ac:dyDescent="0.25">
      <c r="A143" t="s">
        <v>1409</v>
      </c>
      <c r="B143">
        <v>1</v>
      </c>
      <c r="C143" t="s">
        <v>1423</v>
      </c>
      <c r="D143">
        <v>1</v>
      </c>
      <c r="E143" t="s">
        <v>323</v>
      </c>
      <c r="F143" s="31" t="s">
        <v>324</v>
      </c>
      <c r="G143" t="s">
        <v>35</v>
      </c>
      <c r="H143">
        <v>142</v>
      </c>
      <c r="I143" t="str">
        <f t="shared" si="2"/>
        <v>insert into datasetNormalizado values (142,0.830508474576271,'1','0.33','1',0.554182,0.021529,'drugY');</v>
      </c>
    </row>
    <row r="144" spans="1:9" x14ac:dyDescent="0.25">
      <c r="A144" t="s">
        <v>1374</v>
      </c>
      <c r="B144">
        <v>0</v>
      </c>
      <c r="C144" t="s">
        <v>1422</v>
      </c>
      <c r="D144">
        <v>1</v>
      </c>
      <c r="E144" t="s">
        <v>325</v>
      </c>
      <c r="F144" s="31" t="s">
        <v>326</v>
      </c>
      <c r="G144" t="s">
        <v>104</v>
      </c>
      <c r="H144">
        <v>143</v>
      </c>
      <c r="I144" t="str">
        <f t="shared" si="2"/>
        <v>insert into datasetNormalizado values (143,0.76271186440678,'0','0.99','1',0.635762,0.073744,'drugB');</v>
      </c>
    </row>
    <row r="145" spans="1:9" x14ac:dyDescent="0.25">
      <c r="A145">
        <v>1</v>
      </c>
      <c r="B145">
        <v>0</v>
      </c>
      <c r="C145" t="s">
        <v>1422</v>
      </c>
      <c r="D145">
        <v>1</v>
      </c>
      <c r="E145" t="s">
        <v>327</v>
      </c>
      <c r="F145" s="31" t="s">
        <v>328</v>
      </c>
      <c r="G145" t="s">
        <v>35</v>
      </c>
      <c r="H145">
        <v>144</v>
      </c>
      <c r="I145" t="str">
        <f t="shared" si="2"/>
        <v>insert into datasetNormalizado values (144,1,'0','0.99','1',0.818999,0.053057,'drugY');</v>
      </c>
    </row>
    <row r="146" spans="1:9" x14ac:dyDescent="0.25">
      <c r="A146" t="s">
        <v>1386</v>
      </c>
      <c r="B146">
        <v>0</v>
      </c>
      <c r="C146" t="s">
        <v>1422</v>
      </c>
      <c r="D146">
        <v>0</v>
      </c>
      <c r="E146" t="s">
        <v>329</v>
      </c>
      <c r="F146" s="31" t="s">
        <v>330</v>
      </c>
      <c r="G146" t="s">
        <v>75</v>
      </c>
      <c r="H146">
        <v>145</v>
      </c>
      <c r="I146" t="str">
        <f t="shared" si="2"/>
        <v>insert into datasetNormalizado values (145,0.406779661016949,'0','0.99','0',0.731091,0.075652,'drugA');</v>
      </c>
    </row>
    <row r="147" spans="1:9" x14ac:dyDescent="0.25">
      <c r="A147" t="s">
        <v>1370</v>
      </c>
      <c r="B147">
        <v>0</v>
      </c>
      <c r="C147" t="s">
        <v>1424</v>
      </c>
      <c r="D147">
        <v>0</v>
      </c>
      <c r="E147" t="s">
        <v>331</v>
      </c>
      <c r="F147" s="31" t="s">
        <v>332</v>
      </c>
      <c r="G147" t="s">
        <v>46</v>
      </c>
      <c r="H147">
        <v>146</v>
      </c>
      <c r="I147" t="str">
        <f t="shared" si="2"/>
        <v>insert into datasetNormalizado values (146,0.779661016949153,'0','0.66','0',0.745123,0.078906,'drugX');</v>
      </c>
    </row>
    <row r="148" spans="1:9" x14ac:dyDescent="0.25">
      <c r="A148" t="s">
        <v>1395</v>
      </c>
      <c r="B148">
        <v>1</v>
      </c>
      <c r="C148" t="s">
        <v>1423</v>
      </c>
      <c r="D148">
        <v>1</v>
      </c>
      <c r="E148" t="s">
        <v>333</v>
      </c>
      <c r="F148" s="31" t="s">
        <v>334</v>
      </c>
      <c r="G148" t="s">
        <v>46</v>
      </c>
      <c r="H148">
        <v>147</v>
      </c>
      <c r="I148" t="str">
        <f t="shared" si="2"/>
        <v>insert into datasetNormalizado values (147,0.372881355932203,'1','0.33','1',0.804155,0.066981,'drugX');</v>
      </c>
    </row>
    <row r="149" spans="1:9" x14ac:dyDescent="0.25">
      <c r="A149" t="s">
        <v>1400</v>
      </c>
      <c r="B149">
        <v>1</v>
      </c>
      <c r="C149" t="s">
        <v>1422</v>
      </c>
      <c r="D149">
        <v>1</v>
      </c>
      <c r="E149" t="s">
        <v>335</v>
      </c>
      <c r="F149" s="31" t="s">
        <v>336</v>
      </c>
      <c r="G149" t="s">
        <v>75</v>
      </c>
      <c r="H149">
        <v>148</v>
      </c>
      <c r="I149" t="str">
        <f t="shared" si="2"/>
        <v>insert into datasetNormalizado values (148,0.186440677966102,'1','0.99','1',0.781928,0.063535,'drugA');</v>
      </c>
    </row>
    <row r="150" spans="1:9" x14ac:dyDescent="0.25">
      <c r="A150" t="s">
        <v>1370</v>
      </c>
      <c r="B150">
        <v>1</v>
      </c>
      <c r="C150" t="s">
        <v>1423</v>
      </c>
      <c r="D150">
        <v>1</v>
      </c>
      <c r="E150" t="s">
        <v>337</v>
      </c>
      <c r="F150" s="31" t="s">
        <v>338</v>
      </c>
      <c r="G150" t="s">
        <v>46</v>
      </c>
      <c r="H150">
        <v>149</v>
      </c>
      <c r="I150" t="str">
        <f t="shared" si="2"/>
        <v>insert into datasetNormalizado values (149,0.779661016949153,'1','0.33','1',0.522891,0.071238,'drugX');</v>
      </c>
    </row>
    <row r="151" spans="1:9" x14ac:dyDescent="0.25">
      <c r="A151" t="s">
        <v>1371</v>
      </c>
      <c r="B151">
        <v>0</v>
      </c>
      <c r="C151" t="s">
        <v>1423</v>
      </c>
      <c r="D151">
        <v>0</v>
      </c>
      <c r="E151" t="s">
        <v>339</v>
      </c>
      <c r="F151" s="31" t="s">
        <v>340</v>
      </c>
      <c r="G151" t="s">
        <v>40</v>
      </c>
      <c r="H151">
        <v>150</v>
      </c>
      <c r="I151" t="str">
        <f t="shared" si="2"/>
        <v>insert into datasetNormalizado values (150,0.11864406779661,'0','0.33','0',0.526672,0.064617,'drugC');</v>
      </c>
    </row>
    <row r="152" spans="1:9" x14ac:dyDescent="0.25">
      <c r="A152" t="s">
        <v>1372</v>
      </c>
      <c r="B152">
        <v>0</v>
      </c>
      <c r="C152" t="s">
        <v>1422</v>
      </c>
      <c r="D152">
        <v>1</v>
      </c>
      <c r="E152" t="s">
        <v>341</v>
      </c>
      <c r="F152" s="31" t="s">
        <v>342</v>
      </c>
      <c r="G152" t="s">
        <v>75</v>
      </c>
      <c r="H152">
        <v>151</v>
      </c>
      <c r="I152" t="str">
        <f t="shared" si="2"/>
        <v>insert into datasetNormalizado values (151,0.576271186440678,'0','0.99','1',0.538183,0.061859,'drugA');</v>
      </c>
    </row>
    <row r="153" spans="1:9" x14ac:dyDescent="0.25">
      <c r="A153" t="s">
        <v>1396</v>
      </c>
      <c r="B153">
        <v>0</v>
      </c>
      <c r="C153" t="s">
        <v>1422</v>
      </c>
      <c r="D153">
        <v>0</v>
      </c>
      <c r="E153" t="s">
        <v>343</v>
      </c>
      <c r="F153" s="31" t="s">
        <v>344</v>
      </c>
      <c r="G153" t="s">
        <v>104</v>
      </c>
      <c r="H153">
        <v>152</v>
      </c>
      <c r="I153" t="str">
        <f t="shared" si="2"/>
        <v>insert into datasetNormalizado values (152,0.898305084745763,'0','0.99','0',0.639888,0.058123,'drugB');</v>
      </c>
    </row>
    <row r="154" spans="1:9" x14ac:dyDescent="0.25">
      <c r="A154" t="s">
        <v>1418</v>
      </c>
      <c r="B154">
        <v>0</v>
      </c>
      <c r="C154" t="s">
        <v>1424</v>
      </c>
      <c r="D154">
        <v>1</v>
      </c>
      <c r="E154" t="s">
        <v>345</v>
      </c>
      <c r="F154" s="31" t="s">
        <v>346</v>
      </c>
      <c r="G154" t="s">
        <v>46</v>
      </c>
      <c r="H154">
        <v>153</v>
      </c>
      <c r="I154" t="str">
        <f t="shared" si="2"/>
        <v>insert into datasetNormalizado values (153,0.677966101694915,'0','0.66','1',0.509181,0.070126,'drugX');</v>
      </c>
    </row>
    <row r="155" spans="1:9" x14ac:dyDescent="0.25">
      <c r="A155" t="s">
        <v>1415</v>
      </c>
      <c r="B155">
        <v>1</v>
      </c>
      <c r="C155" t="s">
        <v>1423</v>
      </c>
      <c r="D155">
        <v>1</v>
      </c>
      <c r="E155" t="s">
        <v>347</v>
      </c>
      <c r="F155" s="31" t="s">
        <v>348</v>
      </c>
      <c r="G155" t="s">
        <v>46</v>
      </c>
      <c r="H155">
        <v>154</v>
      </c>
      <c r="I155" t="str">
        <f t="shared" si="2"/>
        <v>insert into datasetNormalizado values (154,0.966101694915254,'1','0.33','1',0.7586,0.05181,'drugX');</v>
      </c>
    </row>
    <row r="156" spans="1:9" x14ac:dyDescent="0.25">
      <c r="A156" t="s">
        <v>1395</v>
      </c>
      <c r="B156">
        <v>0</v>
      </c>
      <c r="C156" t="s">
        <v>1423</v>
      </c>
      <c r="D156">
        <v>1</v>
      </c>
      <c r="E156" t="s">
        <v>349</v>
      </c>
      <c r="F156" s="31" t="s">
        <v>350</v>
      </c>
      <c r="G156" t="s">
        <v>35</v>
      </c>
      <c r="H156">
        <v>155</v>
      </c>
      <c r="I156" t="str">
        <f t="shared" si="2"/>
        <v>insert into datasetNormalizado values (155,0.372881355932203,'0','0.33','1',0.73154,0.043743,'drugY');</v>
      </c>
    </row>
    <row r="157" spans="1:9" x14ac:dyDescent="0.25">
      <c r="A157" t="s">
        <v>1372</v>
      </c>
      <c r="B157">
        <v>0</v>
      </c>
      <c r="C157" t="s">
        <v>1423</v>
      </c>
      <c r="D157">
        <v>0</v>
      </c>
      <c r="E157" t="s">
        <v>351</v>
      </c>
      <c r="F157" s="31" t="s">
        <v>352</v>
      </c>
      <c r="G157" t="s">
        <v>40</v>
      </c>
      <c r="H157">
        <v>156</v>
      </c>
      <c r="I157" t="str">
        <f t="shared" si="2"/>
        <v>insert into datasetNormalizado values (156,0.576271186440678,'0','0.33','0',0.655222,0.062181,'drugC');</v>
      </c>
    </row>
    <row r="158" spans="1:9" x14ac:dyDescent="0.25">
      <c r="A158" t="s">
        <v>1385</v>
      </c>
      <c r="B158">
        <v>0</v>
      </c>
      <c r="C158" t="s">
        <v>1422</v>
      </c>
      <c r="D158">
        <v>1</v>
      </c>
      <c r="E158" t="s">
        <v>353</v>
      </c>
      <c r="F158" s="31" t="s">
        <v>354</v>
      </c>
      <c r="G158" t="s">
        <v>75</v>
      </c>
      <c r="H158">
        <v>157</v>
      </c>
      <c r="I158" t="str">
        <f t="shared" si="2"/>
        <v>insert into datasetNormalizado values (157,0.271186440677966,'0','0.99','1',0.749717,0.06678,'drugA');</v>
      </c>
    </row>
    <row r="159" spans="1:9" x14ac:dyDescent="0.25">
      <c r="A159" t="s">
        <v>1390</v>
      </c>
      <c r="B159">
        <v>0</v>
      </c>
      <c r="C159" t="s">
        <v>1423</v>
      </c>
      <c r="D159">
        <v>0</v>
      </c>
      <c r="E159" t="s">
        <v>355</v>
      </c>
      <c r="F159" s="31" t="s">
        <v>356</v>
      </c>
      <c r="G159" t="s">
        <v>35</v>
      </c>
      <c r="H159">
        <v>158</v>
      </c>
      <c r="I159" t="str">
        <f t="shared" si="2"/>
        <v>insert into datasetNormalizado values (158,0.644067796610169,'0','0.33','0',0.618603,0.026939,'drugY');</v>
      </c>
    </row>
    <row r="160" spans="1:9" x14ac:dyDescent="0.25">
      <c r="A160" t="s">
        <v>1410</v>
      </c>
      <c r="B160">
        <v>1</v>
      </c>
      <c r="C160" t="s">
        <v>1423</v>
      </c>
      <c r="D160">
        <v>0</v>
      </c>
      <c r="E160" t="s">
        <v>357</v>
      </c>
      <c r="F160" s="31" t="s">
        <v>358</v>
      </c>
      <c r="G160" t="s">
        <v>40</v>
      </c>
      <c r="H160">
        <v>159</v>
      </c>
      <c r="I160" t="str">
        <f t="shared" si="2"/>
        <v>insert into datasetNormalizado values (159,0.745762711864407,'1','0.33','0',0.640455,0.06132,'drugC');</v>
      </c>
    </row>
    <row r="161" spans="1:9" x14ac:dyDescent="0.25">
      <c r="A161" t="s">
        <v>1376</v>
      </c>
      <c r="B161">
        <v>1</v>
      </c>
      <c r="C161" t="s">
        <v>1423</v>
      </c>
      <c r="D161">
        <v>1</v>
      </c>
      <c r="E161" t="s">
        <v>359</v>
      </c>
      <c r="F161" s="31" t="s">
        <v>360</v>
      </c>
      <c r="G161" t="s">
        <v>46</v>
      </c>
      <c r="H161">
        <v>160</v>
      </c>
      <c r="I161" t="str">
        <f t="shared" si="2"/>
        <v>insert into datasetNormalizado values (160,0.322033898305085,'1','0.33','1',0.825542,0.063881,'drugX');</v>
      </c>
    </row>
    <row r="162" spans="1:9" x14ac:dyDescent="0.25">
      <c r="A162" t="s">
        <v>1419</v>
      </c>
      <c r="B162">
        <v>1</v>
      </c>
      <c r="C162" t="s">
        <v>1424</v>
      </c>
      <c r="D162">
        <v>0</v>
      </c>
      <c r="E162" t="s">
        <v>361</v>
      </c>
      <c r="F162" s="31" t="s">
        <v>362</v>
      </c>
      <c r="G162" t="s">
        <v>46</v>
      </c>
      <c r="H162">
        <v>161</v>
      </c>
      <c r="I162" t="str">
        <f t="shared" si="2"/>
        <v>insert into datasetNormalizado values (161,0.254237288135593,'1','0.66','0',0.501956,0.048067,'drugX');</v>
      </c>
    </row>
    <row r="163" spans="1:9" x14ac:dyDescent="0.25">
      <c r="A163" t="s">
        <v>1381</v>
      </c>
      <c r="B163">
        <v>1</v>
      </c>
      <c r="C163" t="s">
        <v>1422</v>
      </c>
      <c r="D163">
        <v>1</v>
      </c>
      <c r="E163" t="s">
        <v>363</v>
      </c>
      <c r="F163" s="31" t="s">
        <v>364</v>
      </c>
      <c r="G163" t="s">
        <v>104</v>
      </c>
      <c r="H163">
        <v>162</v>
      </c>
      <c r="I163" t="str">
        <f t="shared" si="2"/>
        <v>insert into datasetNormalizado values (162,0.711864406779661,'1','0.99','1',0.754166,0.075832,'drugB');</v>
      </c>
    </row>
    <row r="164" spans="1:9" x14ac:dyDescent="0.25">
      <c r="A164" t="s">
        <v>1375</v>
      </c>
      <c r="B164">
        <v>0</v>
      </c>
      <c r="C164" t="s">
        <v>1424</v>
      </c>
      <c r="D164">
        <v>1</v>
      </c>
      <c r="E164" t="s">
        <v>365</v>
      </c>
      <c r="F164" s="31" t="s">
        <v>366</v>
      </c>
      <c r="G164" t="s">
        <v>46</v>
      </c>
      <c r="H164">
        <v>163</v>
      </c>
      <c r="I164" t="str">
        <f t="shared" si="2"/>
        <v>insert into datasetNormalizado values (163,0.474576271186441,'0','0.66','1',0.538856,0.041905,'drugX');</v>
      </c>
    </row>
    <row r="165" spans="1:9" x14ac:dyDescent="0.25">
      <c r="A165" t="s">
        <v>1420</v>
      </c>
      <c r="B165">
        <v>1</v>
      </c>
      <c r="C165" t="s">
        <v>1422</v>
      </c>
      <c r="D165">
        <v>1</v>
      </c>
      <c r="E165" t="s">
        <v>367</v>
      </c>
      <c r="F165" s="31" t="s">
        <v>368</v>
      </c>
      <c r="G165" t="s">
        <v>35</v>
      </c>
      <c r="H165">
        <v>164</v>
      </c>
      <c r="I165" t="str">
        <f t="shared" si="2"/>
        <v>insert into datasetNormalizado values (164,0.101694915254237,'1','0.99','1',0.745098,0.026023,'drugY');</v>
      </c>
    </row>
    <row r="166" spans="1:9" x14ac:dyDescent="0.25">
      <c r="A166" t="s">
        <v>1378</v>
      </c>
      <c r="B166">
        <v>0</v>
      </c>
      <c r="C166" t="s">
        <v>1422</v>
      </c>
      <c r="D166">
        <v>1</v>
      </c>
      <c r="E166" t="s">
        <v>369</v>
      </c>
      <c r="F166" s="31" t="s">
        <v>370</v>
      </c>
      <c r="G166" t="s">
        <v>35</v>
      </c>
      <c r="H166">
        <v>165</v>
      </c>
      <c r="I166" t="str">
        <f t="shared" si="2"/>
        <v>insert into datasetNormalizado values (165,0.0169491525423729,'0','0.99','1',0.561019,0.029516,'drugY');</v>
      </c>
    </row>
    <row r="167" spans="1:9" x14ac:dyDescent="0.25">
      <c r="A167" t="s">
        <v>1402</v>
      </c>
      <c r="B167">
        <v>0</v>
      </c>
      <c r="C167" t="s">
        <v>1423</v>
      </c>
      <c r="D167">
        <v>0</v>
      </c>
      <c r="E167" t="s">
        <v>371</v>
      </c>
      <c r="F167" s="31" t="s">
        <v>372</v>
      </c>
      <c r="G167" t="s">
        <v>35</v>
      </c>
      <c r="H167">
        <v>166</v>
      </c>
      <c r="I167" t="str">
        <f t="shared" si="2"/>
        <v>insert into datasetNormalizado values (166,0.389830508474576,'0','0.33','0',0.851019,0.046516,'drugY');</v>
      </c>
    </row>
    <row r="168" spans="1:9" x14ac:dyDescent="0.25">
      <c r="A168" t="s">
        <v>1393</v>
      </c>
      <c r="B168">
        <v>1</v>
      </c>
      <c r="C168" t="s">
        <v>1423</v>
      </c>
      <c r="D168">
        <v>0</v>
      </c>
      <c r="E168" t="s">
        <v>373</v>
      </c>
      <c r="F168" s="31" t="s">
        <v>374</v>
      </c>
      <c r="G168" t="s">
        <v>35</v>
      </c>
      <c r="H168">
        <v>167</v>
      </c>
      <c r="I168" t="str">
        <f t="shared" si="2"/>
        <v>insert into datasetNormalizado values (167,0.728813559322034,'1','0.33','0',0.887928,0.033324,'drugY');</v>
      </c>
    </row>
    <row r="169" spans="1:9" x14ac:dyDescent="0.25">
      <c r="A169" t="s">
        <v>1381</v>
      </c>
      <c r="B169">
        <v>1</v>
      </c>
      <c r="C169" t="s">
        <v>1424</v>
      </c>
      <c r="D169">
        <v>0</v>
      </c>
      <c r="E169" t="s">
        <v>375</v>
      </c>
      <c r="F169" s="31" t="s">
        <v>376</v>
      </c>
      <c r="G169" t="s">
        <v>46</v>
      </c>
      <c r="H169">
        <v>168</v>
      </c>
      <c r="I169" t="str">
        <f t="shared" si="2"/>
        <v>insert into datasetNormalizado values (168,0.711864406779661,'1','0.66','0',0.596099,0.041931,'drugX');</v>
      </c>
    </row>
    <row r="170" spans="1:9" x14ac:dyDescent="0.25">
      <c r="A170" t="s">
        <v>1411</v>
      </c>
      <c r="B170">
        <v>1</v>
      </c>
      <c r="C170" t="s">
        <v>1423</v>
      </c>
      <c r="D170">
        <v>1</v>
      </c>
      <c r="E170" t="s">
        <v>377</v>
      </c>
      <c r="F170" s="31" t="s">
        <v>378</v>
      </c>
      <c r="G170" t="s">
        <v>35</v>
      </c>
      <c r="H170">
        <v>169</v>
      </c>
      <c r="I170" t="str">
        <f t="shared" si="2"/>
        <v>insert into datasetNormalizado values (169,0.610169491525424,'1','0.33','1',0.876828,0.038118,'drugY');</v>
      </c>
    </row>
    <row r="171" spans="1:9" x14ac:dyDescent="0.25">
      <c r="A171" t="s">
        <v>1414</v>
      </c>
      <c r="B171">
        <v>1</v>
      </c>
      <c r="C171" t="s">
        <v>1422</v>
      </c>
      <c r="D171">
        <v>0</v>
      </c>
      <c r="E171" t="s">
        <v>379</v>
      </c>
      <c r="F171" s="31" t="s">
        <v>380</v>
      </c>
      <c r="G171" t="s">
        <v>75</v>
      </c>
      <c r="H171">
        <v>170</v>
      </c>
      <c r="I171" t="str">
        <f t="shared" si="2"/>
        <v>insert into datasetNormalizado values (170,0.0847457627118644,'1','0.99','0',0.887426,0.078798,'drugA');</v>
      </c>
    </row>
    <row r="172" spans="1:9" x14ac:dyDescent="0.25">
      <c r="A172" t="s">
        <v>1369</v>
      </c>
      <c r="B172">
        <v>1</v>
      </c>
      <c r="C172" t="s">
        <v>1424</v>
      </c>
      <c r="D172">
        <v>0</v>
      </c>
      <c r="E172" t="s">
        <v>381</v>
      </c>
      <c r="F172" s="31" t="s">
        <v>382</v>
      </c>
      <c r="G172" t="s">
        <v>46</v>
      </c>
      <c r="H172">
        <v>171</v>
      </c>
      <c r="I172" t="str">
        <f t="shared" si="2"/>
        <v>insert into datasetNormalizado values (171,0.220338983050847,'1','0.66','0',0.744956,0.057843,'drugX');</v>
      </c>
    </row>
    <row r="173" spans="1:9" x14ac:dyDescent="0.25">
      <c r="A173" t="s">
        <v>1387</v>
      </c>
      <c r="B173">
        <v>0</v>
      </c>
      <c r="C173" t="s">
        <v>1423</v>
      </c>
      <c r="D173">
        <v>1</v>
      </c>
      <c r="E173" t="s">
        <v>383</v>
      </c>
      <c r="F173" s="31" t="s">
        <v>384</v>
      </c>
      <c r="G173" t="s">
        <v>46</v>
      </c>
      <c r="H173">
        <v>172</v>
      </c>
      <c r="I173" t="str">
        <f t="shared" si="2"/>
        <v>insert into datasetNormalizado values (172,0.508474576271186,'0','0.33','1',0.71486,0.071367,'drugX');</v>
      </c>
    </row>
    <row r="174" spans="1:9" x14ac:dyDescent="0.25">
      <c r="A174" t="s">
        <v>1386</v>
      </c>
      <c r="B174">
        <v>1</v>
      </c>
      <c r="C174" t="s">
        <v>1424</v>
      </c>
      <c r="D174">
        <v>1</v>
      </c>
      <c r="E174" t="s">
        <v>385</v>
      </c>
      <c r="F174" s="31" t="s">
        <v>386</v>
      </c>
      <c r="G174" t="s">
        <v>35</v>
      </c>
      <c r="H174">
        <v>173</v>
      </c>
      <c r="I174" t="str">
        <f t="shared" si="2"/>
        <v>insert into datasetNormalizado values (173,0.406779661016949,'1','0.66','1',0.809196,0.046978,'drugY');</v>
      </c>
    </row>
    <row r="175" spans="1:9" x14ac:dyDescent="0.25">
      <c r="A175" t="s">
        <v>1373</v>
      </c>
      <c r="B175">
        <v>1</v>
      </c>
      <c r="C175" t="s">
        <v>1423</v>
      </c>
      <c r="D175">
        <v>1</v>
      </c>
      <c r="E175" t="s">
        <v>387</v>
      </c>
      <c r="F175" s="31" t="s">
        <v>388</v>
      </c>
      <c r="G175" t="s">
        <v>35</v>
      </c>
      <c r="H175">
        <v>174</v>
      </c>
      <c r="I175" t="str">
        <f t="shared" si="2"/>
        <v>insert into datasetNormalizado values (174,0.440677966101695,'1','0.33','1',0.749905,0.040018,'drugY');</v>
      </c>
    </row>
    <row r="176" spans="1:9" x14ac:dyDescent="0.25">
      <c r="A176" t="s">
        <v>1412</v>
      </c>
      <c r="B176">
        <v>0</v>
      </c>
      <c r="C176" t="s">
        <v>1422</v>
      </c>
      <c r="D176">
        <v>1</v>
      </c>
      <c r="E176" t="s">
        <v>389</v>
      </c>
      <c r="F176" s="31" t="s">
        <v>390</v>
      </c>
      <c r="G176" t="s">
        <v>75</v>
      </c>
      <c r="H176">
        <v>175</v>
      </c>
      <c r="I176" t="str">
        <f t="shared" si="2"/>
        <v>insert into datasetNormalizado values (175,0.457627118644068,'0','0.99','1',0.85794,0.067203,'drugA');</v>
      </c>
    </row>
    <row r="177" spans="1:9" x14ac:dyDescent="0.25">
      <c r="A177" t="s">
        <v>1392</v>
      </c>
      <c r="B177">
        <v>1</v>
      </c>
      <c r="C177" t="s">
        <v>1422</v>
      </c>
      <c r="D177">
        <v>0</v>
      </c>
      <c r="E177" t="s">
        <v>391</v>
      </c>
      <c r="F177" s="31" t="s">
        <v>392</v>
      </c>
      <c r="G177" t="s">
        <v>35</v>
      </c>
      <c r="H177">
        <v>176</v>
      </c>
      <c r="I177" t="str">
        <f t="shared" si="2"/>
        <v>insert into datasetNormalizado values (176,0.983050847457627,'1','0.99','0',0.808019,0.044038,'drugY');</v>
      </c>
    </row>
    <row r="178" spans="1:9" x14ac:dyDescent="0.25">
      <c r="A178" t="s">
        <v>1383</v>
      </c>
      <c r="B178">
        <v>0</v>
      </c>
      <c r="C178" t="s">
        <v>1422</v>
      </c>
      <c r="D178">
        <v>1</v>
      </c>
      <c r="E178" t="s">
        <v>393</v>
      </c>
      <c r="F178" s="31" t="s">
        <v>394</v>
      </c>
      <c r="G178" t="s">
        <v>75</v>
      </c>
      <c r="H178">
        <v>177</v>
      </c>
      <c r="I178" t="str">
        <f t="shared" si="2"/>
        <v>insert into datasetNormalizado values (177,0.559322033898305,'0','0.99','1',0.769197,0.073633,'drugA');</v>
      </c>
    </row>
    <row r="179" spans="1:9" x14ac:dyDescent="0.25">
      <c r="A179" t="s">
        <v>1421</v>
      </c>
      <c r="B179">
        <v>0</v>
      </c>
      <c r="C179" t="s">
        <v>1424</v>
      </c>
      <c r="D179">
        <v>0</v>
      </c>
      <c r="E179" t="s">
        <v>395</v>
      </c>
      <c r="F179" s="31" t="s">
        <v>396</v>
      </c>
      <c r="G179" t="s">
        <v>35</v>
      </c>
      <c r="H179">
        <v>178</v>
      </c>
      <c r="I179" t="str">
        <f t="shared" si="2"/>
        <v>insert into datasetNormalizado values (178,0.169491525423729,'0','0.66','0',0.775702,0.040803,'drugY');</v>
      </c>
    </row>
    <row r="180" spans="1:9" x14ac:dyDescent="0.25">
      <c r="A180" t="s">
        <v>1386</v>
      </c>
      <c r="B180">
        <v>0</v>
      </c>
      <c r="C180" t="s">
        <v>1424</v>
      </c>
      <c r="D180">
        <v>0</v>
      </c>
      <c r="E180" t="s">
        <v>397</v>
      </c>
      <c r="F180" s="31" t="s">
        <v>398</v>
      </c>
      <c r="G180" t="s">
        <v>35</v>
      </c>
      <c r="H180">
        <v>179</v>
      </c>
      <c r="I180" t="str">
        <f t="shared" si="2"/>
        <v>insert into datasetNormalizado values (179,0.406779661016949,'0','0.66','0',0.609566,0.038171,'drugY');</v>
      </c>
    </row>
    <row r="181" spans="1:9" x14ac:dyDescent="0.25">
      <c r="A181" t="s">
        <v>1397</v>
      </c>
      <c r="B181">
        <v>1</v>
      </c>
      <c r="C181" t="s">
        <v>1424</v>
      </c>
      <c r="D181">
        <v>0</v>
      </c>
      <c r="E181" t="s">
        <v>399</v>
      </c>
      <c r="F181" s="31" t="s">
        <v>400</v>
      </c>
      <c r="G181" t="s">
        <v>35</v>
      </c>
      <c r="H181">
        <v>180</v>
      </c>
      <c r="I181" t="str">
        <f t="shared" si="2"/>
        <v>insert into datasetNormalizado values (180,0.88135593220339,'1','0.66','0',0.785251,0.049416,'drugY');</v>
      </c>
    </row>
    <row r="182" spans="1:9" x14ac:dyDescent="0.25">
      <c r="A182" t="s">
        <v>1371</v>
      </c>
      <c r="B182">
        <v>1</v>
      </c>
      <c r="C182" t="s">
        <v>1422</v>
      </c>
      <c r="D182">
        <v>1</v>
      </c>
      <c r="E182" t="s">
        <v>401</v>
      </c>
      <c r="F182" s="31" t="s">
        <v>402</v>
      </c>
      <c r="G182" t="s">
        <v>35</v>
      </c>
      <c r="H182">
        <v>181</v>
      </c>
      <c r="I182" t="str">
        <f t="shared" si="2"/>
        <v>insert into datasetNormalizado values (181,0.11864406779661,'1','0.99','1',0.817625,0.035832,'drugY');</v>
      </c>
    </row>
    <row r="183" spans="1:9" x14ac:dyDescent="0.25">
      <c r="A183" t="s">
        <v>1410</v>
      </c>
      <c r="B183">
        <v>1</v>
      </c>
      <c r="C183" t="s">
        <v>1424</v>
      </c>
      <c r="D183">
        <v>0</v>
      </c>
      <c r="E183" t="s">
        <v>403</v>
      </c>
      <c r="F183" s="31" t="s">
        <v>404</v>
      </c>
      <c r="G183" t="s">
        <v>46</v>
      </c>
      <c r="H183">
        <v>182</v>
      </c>
      <c r="I183" t="str">
        <f t="shared" si="2"/>
        <v>insert into datasetNormalizado values (182,0.745762711864407,'1','0.66','0',0.882486,0.063563,'drugX');</v>
      </c>
    </row>
    <row r="184" spans="1:9" x14ac:dyDescent="0.25">
      <c r="A184" t="s">
        <v>1414</v>
      </c>
      <c r="B184">
        <v>1</v>
      </c>
      <c r="C184" t="s">
        <v>1423</v>
      </c>
      <c r="D184">
        <v>1</v>
      </c>
      <c r="E184" t="s">
        <v>405</v>
      </c>
      <c r="F184" s="31" t="s">
        <v>406</v>
      </c>
      <c r="G184" t="s">
        <v>46</v>
      </c>
      <c r="H184">
        <v>183</v>
      </c>
      <c r="I184" t="str">
        <f t="shared" si="2"/>
        <v>insert into datasetNormalizado values (183,0.0847457627118644,'1','0.33','1',0.811023,0.069402,'drugX');</v>
      </c>
    </row>
    <row r="185" spans="1:9" x14ac:dyDescent="0.25">
      <c r="A185" t="s">
        <v>1407</v>
      </c>
      <c r="B185">
        <v>1</v>
      </c>
      <c r="C185" t="s">
        <v>1422</v>
      </c>
      <c r="D185">
        <v>1</v>
      </c>
      <c r="E185" t="s">
        <v>407</v>
      </c>
      <c r="F185" s="31" t="s">
        <v>408</v>
      </c>
      <c r="G185" t="s">
        <v>35</v>
      </c>
      <c r="H185">
        <v>184</v>
      </c>
      <c r="I185" t="str">
        <f t="shared" si="2"/>
        <v>insert into datasetNormalizado values (184,0.355932203389831,'1','0.99','1',0.575058,0.037124,'drugY');</v>
      </c>
    </row>
    <row r="186" spans="1:9" x14ac:dyDescent="0.25">
      <c r="A186" t="s">
        <v>1388</v>
      </c>
      <c r="B186">
        <v>1</v>
      </c>
      <c r="C186" t="s">
        <v>1422</v>
      </c>
      <c r="D186">
        <v>0</v>
      </c>
      <c r="E186" t="s">
        <v>409</v>
      </c>
      <c r="F186" s="31" t="s">
        <v>410</v>
      </c>
      <c r="G186" t="s">
        <v>35</v>
      </c>
      <c r="H186">
        <v>185</v>
      </c>
      <c r="I186" t="str">
        <f t="shared" si="2"/>
        <v>insert into datasetNormalizado values (185,0.0508474576271186,'1','0.99','0',0.88515,0.023802,'drugY');</v>
      </c>
    </row>
    <row r="187" spans="1:9" x14ac:dyDescent="0.25">
      <c r="A187" t="s">
        <v>1381</v>
      </c>
      <c r="B187">
        <v>1</v>
      </c>
      <c r="C187" t="s">
        <v>1424</v>
      </c>
      <c r="D187">
        <v>1</v>
      </c>
      <c r="E187" t="s">
        <v>411</v>
      </c>
      <c r="F187" s="31" t="s">
        <v>412</v>
      </c>
      <c r="G187" t="s">
        <v>35</v>
      </c>
      <c r="H187">
        <v>186</v>
      </c>
      <c r="I187" t="str">
        <f t="shared" si="2"/>
        <v>insert into datasetNormalizado values (186,0.711864406779661,'1','0.66','1',0.551967,0.021317,'drugY');</v>
      </c>
    </row>
    <row r="188" spans="1:9" x14ac:dyDescent="0.25">
      <c r="A188" t="s">
        <v>1406</v>
      </c>
      <c r="B188">
        <v>0</v>
      </c>
      <c r="C188" t="s">
        <v>1422</v>
      </c>
      <c r="D188">
        <v>0</v>
      </c>
      <c r="E188" t="s">
        <v>413</v>
      </c>
      <c r="F188" s="31" t="s">
        <v>414</v>
      </c>
      <c r="G188" t="s">
        <v>104</v>
      </c>
      <c r="H188">
        <v>187</v>
      </c>
      <c r="I188" t="str">
        <f t="shared" si="2"/>
        <v>insert into datasetNormalizado values (187,0.932203389830508,'0','0.99','0',0.589493,0.059854,'drugB');</v>
      </c>
    </row>
    <row r="189" spans="1:9" x14ac:dyDescent="0.25">
      <c r="A189" t="s">
        <v>1368</v>
      </c>
      <c r="B189">
        <v>0</v>
      </c>
      <c r="C189" t="s">
        <v>1422</v>
      </c>
      <c r="D189">
        <v>0</v>
      </c>
      <c r="E189" t="s">
        <v>415</v>
      </c>
      <c r="F189" s="31" t="s">
        <v>416</v>
      </c>
      <c r="G189" t="s">
        <v>75</v>
      </c>
      <c r="H189">
        <v>188</v>
      </c>
      <c r="I189" t="str">
        <f t="shared" si="2"/>
        <v>insert into datasetNormalizado values (188,0.542372881355932,'0','0.99','0',0.56332,0.054152,'drugA');</v>
      </c>
    </row>
    <row r="190" spans="1:9" x14ac:dyDescent="0.25">
      <c r="A190" t="s">
        <v>1389</v>
      </c>
      <c r="B190">
        <v>0</v>
      </c>
      <c r="C190" t="s">
        <v>1422</v>
      </c>
      <c r="D190">
        <v>1</v>
      </c>
      <c r="E190" t="s">
        <v>417</v>
      </c>
      <c r="F190" s="31" t="s">
        <v>418</v>
      </c>
      <c r="G190" t="s">
        <v>35</v>
      </c>
      <c r="H190">
        <v>189</v>
      </c>
      <c r="I190" t="str">
        <f t="shared" si="2"/>
        <v>insert into datasetNormalizado values (189,0.847457627118644,'0','0.99','1',0.8645,0.024702,'drugY');</v>
      </c>
    </row>
    <row r="191" spans="1:9" x14ac:dyDescent="0.25">
      <c r="A191" t="s">
        <v>1409</v>
      </c>
      <c r="B191">
        <v>0</v>
      </c>
      <c r="C191" t="s">
        <v>1422</v>
      </c>
      <c r="D191">
        <v>1</v>
      </c>
      <c r="E191" t="s">
        <v>419</v>
      </c>
      <c r="F191" s="31" t="s">
        <v>420</v>
      </c>
      <c r="G191" t="s">
        <v>35</v>
      </c>
      <c r="H191">
        <v>190</v>
      </c>
      <c r="I191" t="str">
        <f t="shared" si="2"/>
        <v>insert into datasetNormalizado values (190,0.830508474576271,'0','0.99','1',0.739914,0.035349,'drugY');</v>
      </c>
    </row>
    <row r="192" spans="1:9" x14ac:dyDescent="0.25">
      <c r="A192" t="s">
        <v>1393</v>
      </c>
      <c r="B192">
        <v>0</v>
      </c>
      <c r="C192" t="s">
        <v>1422</v>
      </c>
      <c r="D192">
        <v>0</v>
      </c>
      <c r="E192" t="s">
        <v>421</v>
      </c>
      <c r="F192" s="31" t="s">
        <v>422</v>
      </c>
      <c r="G192" t="s">
        <v>35</v>
      </c>
      <c r="H192">
        <v>191</v>
      </c>
      <c r="I192" t="str">
        <f t="shared" si="2"/>
        <v>insert into datasetNormalizado values (191,0.728813559322034,'0','0.99','0',0.76909,0.040497,'drugY');</v>
      </c>
    </row>
    <row r="193" spans="1:9" x14ac:dyDescent="0.25">
      <c r="A193" t="s">
        <v>1367</v>
      </c>
      <c r="B193">
        <v>0</v>
      </c>
      <c r="C193" t="s">
        <v>1422</v>
      </c>
      <c r="D193">
        <v>0</v>
      </c>
      <c r="E193" t="s">
        <v>423</v>
      </c>
      <c r="F193" s="31" t="s">
        <v>424</v>
      </c>
      <c r="G193" t="s">
        <v>75</v>
      </c>
      <c r="H193">
        <v>192</v>
      </c>
      <c r="I193" t="str">
        <f t="shared" si="2"/>
        <v>insert into datasetNormalizado values (192,0.135593220338983,'0','0.99','0',0.53406,0.066666,'drugA');</v>
      </c>
    </row>
    <row r="194" spans="1:9" x14ac:dyDescent="0.25">
      <c r="A194" t="s">
        <v>1415</v>
      </c>
      <c r="B194">
        <v>0</v>
      </c>
      <c r="C194" t="s">
        <v>1423</v>
      </c>
      <c r="D194">
        <v>0</v>
      </c>
      <c r="E194" t="s">
        <v>425</v>
      </c>
      <c r="F194" s="31" t="s">
        <v>426</v>
      </c>
      <c r="G194" t="s">
        <v>35</v>
      </c>
      <c r="H194">
        <v>193</v>
      </c>
      <c r="I194" t="str">
        <f t="shared" si="2"/>
        <v>insert into datasetNormalizado values (193,0.966101694915254,'0','0.33','0',0.547347,0.03356,'drugY');</v>
      </c>
    </row>
    <row r="195" spans="1:9" x14ac:dyDescent="0.25">
      <c r="A195" t="s">
        <v>1415</v>
      </c>
      <c r="B195">
        <v>0</v>
      </c>
      <c r="C195" t="s">
        <v>1423</v>
      </c>
      <c r="D195">
        <v>0</v>
      </c>
      <c r="E195" t="s">
        <v>427</v>
      </c>
      <c r="F195" s="31" t="s">
        <v>428</v>
      </c>
      <c r="G195" t="s">
        <v>40</v>
      </c>
      <c r="H195">
        <v>194</v>
      </c>
      <c r="I195" t="str">
        <f t="shared" ref="I195:I201" si="3">CONCATENATE("insert into datasetNormalizado values (",H195,",",A195,",'",B195,"','",C195,"','",D195,"',",E195,",",F195,",'",G195,"');")</f>
        <v>insert into datasetNormalizado values (194,0.966101694915254,'0','0.33','0',0.50482,0.074573,'drugC');</v>
      </c>
    </row>
    <row r="196" spans="1:9" x14ac:dyDescent="0.25">
      <c r="A196" t="s">
        <v>1391</v>
      </c>
      <c r="B196">
        <v>1</v>
      </c>
      <c r="C196" t="s">
        <v>1422</v>
      </c>
      <c r="D196">
        <v>0</v>
      </c>
      <c r="E196" t="s">
        <v>429</v>
      </c>
      <c r="F196" s="31" t="s">
        <v>430</v>
      </c>
      <c r="G196" t="s">
        <v>35</v>
      </c>
      <c r="H196">
        <v>195</v>
      </c>
      <c r="I196" t="str">
        <f t="shared" si="3"/>
        <v>insert into datasetNormalizado values (195,0.525423728813559,'1','0.99','0',0.773569,0.022302,'drugY');</v>
      </c>
    </row>
    <row r="197" spans="1:9" x14ac:dyDescent="0.25">
      <c r="A197" t="s">
        <v>1413</v>
      </c>
      <c r="B197">
        <v>1</v>
      </c>
      <c r="C197" t="s">
        <v>1423</v>
      </c>
      <c r="D197">
        <v>0</v>
      </c>
      <c r="E197" t="s">
        <v>431</v>
      </c>
      <c r="F197" s="31" t="s">
        <v>432</v>
      </c>
      <c r="G197" t="s">
        <v>40</v>
      </c>
      <c r="H197">
        <v>196</v>
      </c>
      <c r="I197" t="str">
        <f t="shared" si="3"/>
        <v>insert into datasetNormalizado values (196,0.694915254237288,'1','0.33','0',0.848774,0.07338,'drugC');</v>
      </c>
    </row>
    <row r="198" spans="1:9" x14ac:dyDescent="0.25">
      <c r="A198" t="s">
        <v>1378</v>
      </c>
      <c r="B198">
        <v>0</v>
      </c>
      <c r="C198" t="s">
        <v>1423</v>
      </c>
      <c r="D198">
        <v>0</v>
      </c>
      <c r="E198" t="s">
        <v>433</v>
      </c>
      <c r="F198" s="31" t="s">
        <v>434</v>
      </c>
      <c r="G198" t="s">
        <v>40</v>
      </c>
      <c r="H198">
        <v>197</v>
      </c>
      <c r="I198" t="str">
        <f t="shared" si="3"/>
        <v>insert into datasetNormalizado values (197,0.0169491525423729,'0','0.33','0',0.743021,0.061886,'drugC');</v>
      </c>
    </row>
    <row r="199" spans="1:9" x14ac:dyDescent="0.25">
      <c r="A199" t="s">
        <v>1417</v>
      </c>
      <c r="B199">
        <v>0</v>
      </c>
      <c r="C199" t="s">
        <v>1424</v>
      </c>
      <c r="D199">
        <v>0</v>
      </c>
      <c r="E199" t="s">
        <v>435</v>
      </c>
      <c r="F199" s="31" t="s">
        <v>436</v>
      </c>
      <c r="G199" t="s">
        <v>46</v>
      </c>
      <c r="H199">
        <v>198</v>
      </c>
      <c r="I199" t="str">
        <f t="shared" si="3"/>
        <v>insert into datasetNormalizado values (198,0.627118644067797,'0','0.66','0',0.549945,0.055581,'drugX');</v>
      </c>
    </row>
    <row r="200" spans="1:9" x14ac:dyDescent="0.25">
      <c r="A200" t="s">
        <v>1367</v>
      </c>
      <c r="B200">
        <v>0</v>
      </c>
      <c r="C200" t="s">
        <v>1424</v>
      </c>
      <c r="D200">
        <v>1</v>
      </c>
      <c r="E200" t="s">
        <v>437</v>
      </c>
      <c r="F200" s="31" t="s">
        <v>438</v>
      </c>
      <c r="G200" t="s">
        <v>46</v>
      </c>
      <c r="H200">
        <v>199</v>
      </c>
      <c r="I200" t="str">
        <f t="shared" si="3"/>
        <v>insert into datasetNormalizado values (199,0.135593220338983,'0','0.66','1',0.78452,0.055959,'drugX');</v>
      </c>
    </row>
    <row r="201" spans="1:9" x14ac:dyDescent="0.25">
      <c r="A201" t="s">
        <v>1401</v>
      </c>
      <c r="B201">
        <v>1</v>
      </c>
      <c r="C201" t="s">
        <v>1423</v>
      </c>
      <c r="D201">
        <v>1</v>
      </c>
      <c r="E201" t="s">
        <v>439</v>
      </c>
      <c r="F201" s="31" t="s">
        <v>440</v>
      </c>
      <c r="G201" t="s">
        <v>46</v>
      </c>
      <c r="H201">
        <v>200</v>
      </c>
      <c r="I201" t="str">
        <f t="shared" si="3"/>
        <v>insert into datasetNormalizado values (200,0.423728813559322,'1','0.33','1',0.683503,0.060226,'drugX');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"/>
  <sheetViews>
    <sheetView showGridLines="0" zoomScaleNormal="100" workbookViewId="0">
      <selection activeCell="I8" sqref="I8:I9"/>
    </sheetView>
  </sheetViews>
  <sheetFormatPr baseColWidth="10" defaultRowHeight="15" x14ac:dyDescent="0.25"/>
  <cols>
    <col min="1" max="1" width="3.5703125" customWidth="1"/>
    <col min="2" max="2" width="9.28515625" customWidth="1"/>
    <col min="3" max="3" width="12.5703125" customWidth="1"/>
    <col min="8" max="8" width="12.42578125" customWidth="1"/>
    <col min="9" max="9" width="14.5703125" customWidth="1"/>
    <col min="10" max="10" width="21.85546875" customWidth="1"/>
    <col min="11" max="11" width="19.28515625" customWidth="1"/>
    <col min="12" max="12" width="11.85546875" customWidth="1"/>
    <col min="14" max="15" width="12" bestFit="1" customWidth="1"/>
  </cols>
  <sheetData>
    <row r="2" spans="2:20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H2" t="s">
        <v>12</v>
      </c>
      <c r="I2">
        <f>COUNTA(F3:F16)</f>
        <v>14</v>
      </c>
      <c r="S2" t="s">
        <v>9</v>
      </c>
    </row>
    <row r="3" spans="2:20" x14ac:dyDescent="0.25">
      <c r="B3" s="1" t="s">
        <v>0</v>
      </c>
      <c r="C3" s="1">
        <v>85</v>
      </c>
      <c r="D3" s="1">
        <v>85</v>
      </c>
      <c r="E3" s="1" t="s">
        <v>1</v>
      </c>
      <c r="F3" s="1" t="s">
        <v>2</v>
      </c>
      <c r="G3" s="15"/>
      <c r="H3" s="10"/>
      <c r="P3" s="16"/>
      <c r="Q3" s="16"/>
      <c r="S3" s="16"/>
      <c r="T3" s="16">
        <f>(D3-$N$14)^2</f>
        <v>1.4400000000000068</v>
      </c>
    </row>
    <row r="4" spans="2:20" x14ac:dyDescent="0.25">
      <c r="B4" s="1" t="s">
        <v>0</v>
      </c>
      <c r="C4" s="1">
        <v>72</v>
      </c>
      <c r="D4" s="1">
        <v>95</v>
      </c>
      <c r="E4" s="1" t="s">
        <v>1</v>
      </c>
      <c r="F4" s="1" t="s">
        <v>2</v>
      </c>
      <c r="G4" s="15"/>
      <c r="H4" s="10"/>
      <c r="I4" s="1" t="s">
        <v>5</v>
      </c>
      <c r="J4" s="1" t="s">
        <v>2</v>
      </c>
      <c r="K4" s="3" t="s">
        <v>13</v>
      </c>
      <c r="P4" s="16"/>
      <c r="Q4" s="16"/>
      <c r="S4" s="16"/>
      <c r="T4" s="16">
        <f t="shared" ref="T4:T7" si="0">(D4-$N$14)^2</f>
        <v>77.439999999999955</v>
      </c>
    </row>
    <row r="5" spans="2:20" x14ac:dyDescent="0.25">
      <c r="B5" s="1" t="s">
        <v>0</v>
      </c>
      <c r="C5" s="1">
        <v>80</v>
      </c>
      <c r="D5" s="1">
        <v>90</v>
      </c>
      <c r="E5" s="1" t="s">
        <v>3</v>
      </c>
      <c r="F5" s="1" t="s">
        <v>2</v>
      </c>
      <c r="G5" s="14"/>
      <c r="H5" s="1" t="str">
        <f>F2</f>
        <v>play?</v>
      </c>
      <c r="I5" s="6">
        <f>9/14</f>
        <v>0.6428571428571429</v>
      </c>
      <c r="J5" s="6">
        <f>5/14</f>
        <v>0.35714285714285715</v>
      </c>
      <c r="K5" s="6">
        <f>SUM(I5:J5)</f>
        <v>1</v>
      </c>
      <c r="P5" s="16"/>
      <c r="Q5" s="16"/>
      <c r="S5" s="16"/>
      <c r="T5" s="16">
        <f t="shared" si="0"/>
        <v>14.439999999999978</v>
      </c>
    </row>
    <row r="6" spans="2:20" x14ac:dyDescent="0.25">
      <c r="B6" s="1" t="s">
        <v>6</v>
      </c>
      <c r="C6" s="1">
        <v>65</v>
      </c>
      <c r="D6" s="1">
        <v>70</v>
      </c>
      <c r="E6" s="1" t="s">
        <v>3</v>
      </c>
      <c r="F6" s="1" t="s">
        <v>2</v>
      </c>
      <c r="G6" s="12"/>
      <c r="P6" s="16"/>
      <c r="Q6" s="16"/>
      <c r="S6" s="16"/>
      <c r="T6" s="16">
        <f t="shared" si="0"/>
        <v>262.44000000000011</v>
      </c>
    </row>
    <row r="7" spans="2:20" x14ac:dyDescent="0.25">
      <c r="B7" s="1" t="s">
        <v>6</v>
      </c>
      <c r="C7" s="1">
        <v>71</v>
      </c>
      <c r="D7" s="1">
        <v>91</v>
      </c>
      <c r="E7" s="1" t="s">
        <v>3</v>
      </c>
      <c r="F7" s="1" t="s">
        <v>2</v>
      </c>
      <c r="G7" s="15"/>
      <c r="H7" s="1" t="str">
        <f>B2</f>
        <v>outlook</v>
      </c>
      <c r="I7" s="1" t="s">
        <v>5</v>
      </c>
      <c r="J7" s="1" t="s">
        <v>2</v>
      </c>
      <c r="L7" s="1" t="str">
        <f>C2</f>
        <v>temperature</v>
      </c>
      <c r="M7" s="1" t="s">
        <v>5</v>
      </c>
      <c r="N7" s="1" t="s">
        <v>2</v>
      </c>
      <c r="P7" s="16"/>
      <c r="Q7" s="16"/>
      <c r="S7" s="16"/>
      <c r="T7" s="16">
        <f t="shared" si="0"/>
        <v>23.039999999999974</v>
      </c>
    </row>
    <row r="8" spans="2:20" x14ac:dyDescent="0.25">
      <c r="B8" s="1" t="s">
        <v>4</v>
      </c>
      <c r="C8" s="1">
        <v>83</v>
      </c>
      <c r="D8" s="1">
        <v>86</v>
      </c>
      <c r="E8" s="1" t="s">
        <v>1</v>
      </c>
      <c r="F8" s="1" t="s">
        <v>5</v>
      </c>
      <c r="G8" s="14"/>
      <c r="H8" s="1" t="s">
        <v>0</v>
      </c>
      <c r="I8" s="6">
        <f>(2+1)/(9+3)</f>
        <v>0.25</v>
      </c>
      <c r="J8" s="6">
        <f>(3+1)/(5+3)</f>
        <v>0.5</v>
      </c>
      <c r="L8" s="1" t="s">
        <v>14</v>
      </c>
      <c r="M8" s="6">
        <f>AVERAGE(C8:C16)</f>
        <v>73</v>
      </c>
      <c r="N8" s="6">
        <f>AVERAGE(C3:C7)</f>
        <v>74.599999999999994</v>
      </c>
      <c r="P8" s="16"/>
      <c r="Q8" s="17"/>
      <c r="S8" s="16">
        <f>(D8-$M$14)^2</f>
        <v>47.456790123456749</v>
      </c>
      <c r="T8" s="17">
        <f>SUM(T3:T7)</f>
        <v>378.8</v>
      </c>
    </row>
    <row r="9" spans="2:20" x14ac:dyDescent="0.25">
      <c r="B9" s="1" t="s">
        <v>6</v>
      </c>
      <c r="C9" s="1">
        <v>70</v>
      </c>
      <c r="D9" s="1">
        <v>96</v>
      </c>
      <c r="E9" s="1" t="s">
        <v>1</v>
      </c>
      <c r="F9" s="1" t="s">
        <v>5</v>
      </c>
      <c r="G9" s="14"/>
      <c r="H9" s="1" t="s">
        <v>6</v>
      </c>
      <c r="I9" s="6">
        <f>(3+1)/(9+3)</f>
        <v>0.33333333333333331</v>
      </c>
      <c r="J9" s="6">
        <f>(2+1)/(5+3)</f>
        <v>0.375</v>
      </c>
      <c r="L9" s="1" t="s">
        <v>15</v>
      </c>
      <c r="M9" s="6">
        <f>STDEV(C8:C16)</f>
        <v>6.164414002968976</v>
      </c>
      <c r="N9" s="6">
        <f>STDEV(C3:C7)</f>
        <v>7.8930349042684469</v>
      </c>
      <c r="P9" s="16"/>
      <c r="Q9" s="17"/>
      <c r="S9" s="16">
        <f t="shared" ref="S9:S16" si="1">(D9-$M$14)^2</f>
        <v>285.23456790123447</v>
      </c>
      <c r="T9" s="17">
        <f>(T8/4)^0.5</f>
        <v>9.7313925005622917</v>
      </c>
    </row>
    <row r="10" spans="2:20" x14ac:dyDescent="0.25">
      <c r="B10" s="1" t="s">
        <v>6</v>
      </c>
      <c r="C10" s="1">
        <v>68</v>
      </c>
      <c r="D10" s="1">
        <v>80</v>
      </c>
      <c r="E10" s="1" t="s">
        <v>1</v>
      </c>
      <c r="F10" s="1" t="s">
        <v>5</v>
      </c>
      <c r="G10" s="14"/>
      <c r="H10" s="1" t="s">
        <v>4</v>
      </c>
      <c r="I10" s="6">
        <f>(4+1)/(9+3)</f>
        <v>0.41666666666666669</v>
      </c>
      <c r="J10" s="6">
        <f>(0+1)/(5+3)</f>
        <v>0.125</v>
      </c>
      <c r="P10" s="16"/>
      <c r="S10" s="16">
        <f t="shared" si="1"/>
        <v>0.79012345679011786</v>
      </c>
    </row>
    <row r="11" spans="2:20" x14ac:dyDescent="0.25">
      <c r="B11" s="1" t="s">
        <v>0</v>
      </c>
      <c r="C11" s="1">
        <v>69</v>
      </c>
      <c r="D11" s="1">
        <v>70</v>
      </c>
      <c r="E11" s="1" t="s">
        <v>1</v>
      </c>
      <c r="F11" s="1" t="s">
        <v>5</v>
      </c>
      <c r="G11" s="14"/>
      <c r="H11" s="1" t="s">
        <v>13</v>
      </c>
      <c r="I11" s="6">
        <f>SUM(I8:I10)</f>
        <v>1</v>
      </c>
      <c r="J11" s="6">
        <f>SUM(J8:J10)</f>
        <v>1</v>
      </c>
      <c r="P11" s="16"/>
      <c r="S11" s="16">
        <f t="shared" si="1"/>
        <v>83.012345679012398</v>
      </c>
    </row>
    <row r="12" spans="2:20" x14ac:dyDescent="0.25">
      <c r="B12" s="1" t="s">
        <v>6</v>
      </c>
      <c r="C12" s="1">
        <v>75</v>
      </c>
      <c r="D12" s="1">
        <v>80</v>
      </c>
      <c r="E12" s="1" t="s">
        <v>1</v>
      </c>
      <c r="F12" s="1" t="s">
        <v>5</v>
      </c>
      <c r="G12" s="14"/>
      <c r="P12" s="16"/>
      <c r="S12" s="16">
        <f t="shared" si="1"/>
        <v>0.79012345679011786</v>
      </c>
    </row>
    <row r="13" spans="2:20" x14ac:dyDescent="0.25">
      <c r="B13" s="1" t="s">
        <v>4</v>
      </c>
      <c r="C13" s="1">
        <v>81</v>
      </c>
      <c r="D13" s="1">
        <v>75</v>
      </c>
      <c r="E13" s="1" t="s">
        <v>1</v>
      </c>
      <c r="F13" s="1" t="s">
        <v>5</v>
      </c>
      <c r="G13" s="14"/>
      <c r="H13" s="1" t="s">
        <v>10</v>
      </c>
      <c r="I13" s="1" t="s">
        <v>5</v>
      </c>
      <c r="J13" s="1" t="s">
        <v>2</v>
      </c>
      <c r="L13" s="1" t="str">
        <f>D2</f>
        <v>humidity</v>
      </c>
      <c r="M13" s="1" t="s">
        <v>5</v>
      </c>
      <c r="N13" s="1" t="s">
        <v>2</v>
      </c>
      <c r="P13" s="16"/>
      <c r="S13" s="16">
        <f t="shared" si="1"/>
        <v>16.901234567901259</v>
      </c>
    </row>
    <row r="14" spans="2:20" x14ac:dyDescent="0.25">
      <c r="B14" s="1" t="s">
        <v>4</v>
      </c>
      <c r="C14" s="1">
        <v>64</v>
      </c>
      <c r="D14" s="1">
        <v>65</v>
      </c>
      <c r="E14" s="1" t="s">
        <v>3</v>
      </c>
      <c r="F14" s="1" t="s">
        <v>5</v>
      </c>
      <c r="G14" s="14"/>
      <c r="H14" s="1" t="s">
        <v>1</v>
      </c>
      <c r="I14" s="6">
        <f>(6+1)/(9+2)</f>
        <v>0.63636363636363635</v>
      </c>
      <c r="J14" s="6">
        <f>(2+1)/(5+2)</f>
        <v>0.42857142857142855</v>
      </c>
      <c r="L14" s="1" t="s">
        <v>14</v>
      </c>
      <c r="M14" s="6">
        <f>AVERAGE(D8:D16)</f>
        <v>79.111111111111114</v>
      </c>
      <c r="N14" s="6">
        <f>AVERAGE(D3:D7)</f>
        <v>86.2</v>
      </c>
      <c r="P14" s="16"/>
      <c r="S14" s="16">
        <f t="shared" si="1"/>
        <v>199.12345679012356</v>
      </c>
    </row>
    <row r="15" spans="2:20" x14ac:dyDescent="0.25">
      <c r="B15" s="1" t="s">
        <v>0</v>
      </c>
      <c r="C15" s="1">
        <v>75</v>
      </c>
      <c r="D15" s="1">
        <v>70</v>
      </c>
      <c r="E15" s="1" t="s">
        <v>3</v>
      </c>
      <c r="F15" s="1" t="s">
        <v>5</v>
      </c>
      <c r="G15" s="14"/>
      <c r="H15" s="1" t="s">
        <v>3</v>
      </c>
      <c r="I15" s="6">
        <f>(3+1)/(9+2)</f>
        <v>0.36363636363636365</v>
      </c>
      <c r="J15" s="6">
        <f>(3+1)/(5+2)</f>
        <v>0.5714285714285714</v>
      </c>
      <c r="L15" s="1" t="s">
        <v>15</v>
      </c>
      <c r="M15" s="6">
        <f>STDEV(D8:D16)</f>
        <v>10.215728613814646</v>
      </c>
      <c r="N15" s="6">
        <f>STDEV(D3:D7)</f>
        <v>9.731392500562329</v>
      </c>
      <c r="P15" s="16"/>
      <c r="S15" s="16">
        <f t="shared" si="1"/>
        <v>83.012345679012398</v>
      </c>
    </row>
    <row r="16" spans="2:20" x14ac:dyDescent="0.25">
      <c r="B16" s="1" t="s">
        <v>4</v>
      </c>
      <c r="C16" s="1">
        <v>72</v>
      </c>
      <c r="D16" s="1">
        <v>90</v>
      </c>
      <c r="E16" s="1" t="s">
        <v>3</v>
      </c>
      <c r="F16" s="1" t="s">
        <v>5</v>
      </c>
      <c r="G16" s="14"/>
      <c r="H16" s="3" t="s">
        <v>13</v>
      </c>
      <c r="I16" s="6">
        <f>SUM(I14:I15)</f>
        <v>1</v>
      </c>
      <c r="J16" s="6">
        <f>SUM(J14:J15)</f>
        <v>1</v>
      </c>
      <c r="P16" s="16"/>
      <c r="Q16" s="16"/>
      <c r="S16" s="16">
        <f t="shared" si="1"/>
        <v>118.56790123456783</v>
      </c>
      <c r="T16" s="16"/>
    </row>
    <row r="17" spans="2:19" x14ac:dyDescent="0.25">
      <c r="P17" s="17"/>
      <c r="S17" s="17">
        <f>SUM(S8:S16)</f>
        <v>834.88888888888891</v>
      </c>
    </row>
    <row r="18" spans="2:19" x14ac:dyDescent="0.25">
      <c r="H18" t="s">
        <v>19</v>
      </c>
      <c r="I18" t="s">
        <v>20</v>
      </c>
      <c r="J18" t="s">
        <v>21</v>
      </c>
      <c r="K18" t="s">
        <v>22</v>
      </c>
      <c r="L18" t="s">
        <v>23</v>
      </c>
      <c r="P18" s="17"/>
      <c r="S18" s="17">
        <f>(S17/8)^0.5</f>
        <v>10.215728613814637</v>
      </c>
    </row>
    <row r="19" spans="2:19" x14ac:dyDescent="0.25">
      <c r="B19" t="s">
        <v>18</v>
      </c>
      <c r="H19" t="s">
        <v>16</v>
      </c>
      <c r="I19" t="str">
        <f>CONCATENATE("P(", $B$20, "|yes)")</f>
        <v>P(rainy|yes)</v>
      </c>
      <c r="J19" s="18" t="str">
        <f>CONCATENATE("P (", C$20, "; N(",ROUND(M8,2), "; ",ROUND(M9,2), "))")</f>
        <v>P (65; N(73; 6,16))</v>
      </c>
      <c r="K19" s="18" t="str">
        <f>CONCATENATE("P (", D$20, "; N(",ROUND(M14,2), "; ",ROUND(M15,2), "))")</f>
        <v>P (70; N(79,11; 10,22))</v>
      </c>
      <c r="L19" t="str">
        <f>CONCATENATE("P(", $E$20, "|yes)")</f>
        <v>P(TRUE|yes)</v>
      </c>
      <c r="N19" s="10"/>
      <c r="O19" s="20"/>
      <c r="P19" s="10"/>
    </row>
    <row r="20" spans="2:19" x14ac:dyDescent="0.25">
      <c r="B20" s="19" t="s">
        <v>6</v>
      </c>
      <c r="C20" s="19">
        <v>65</v>
      </c>
      <c r="D20" s="19">
        <v>70</v>
      </c>
      <c r="E20" s="19" t="s">
        <v>3</v>
      </c>
      <c r="F20" s="19" t="s">
        <v>30</v>
      </c>
      <c r="H20" s="6">
        <f>I5</f>
        <v>0.6428571428571429</v>
      </c>
      <c r="I20" s="6">
        <f>IF($B$20=$H$8,I$8,IF($B$20=$H$9,I$9,I$10))</f>
        <v>0.33333333333333331</v>
      </c>
      <c r="J20" s="6">
        <f>NORMDIST($C$20,M$8,M$9,FALSE)</f>
        <v>2.7880245815253474E-2</v>
      </c>
      <c r="K20" s="6">
        <f>NORMDIST($D$20,M$14,M$15,FALSE)</f>
        <v>2.6237018614706002E-2</v>
      </c>
      <c r="L20" s="6">
        <f>IF($E$20=$H$14,I$14,I$15)</f>
        <v>0.36363636363636365</v>
      </c>
      <c r="N20" s="10">
        <f>H20*I20*J20*K20*L20</f>
        <v>5.6999573644471525E-5</v>
      </c>
      <c r="O20" s="10"/>
      <c r="P20" s="23">
        <f>N20/N24</f>
        <v>0.75065303804167449</v>
      </c>
    </row>
    <row r="21" spans="2:19" x14ac:dyDescent="0.25">
      <c r="B21" s="1" t="s">
        <v>4</v>
      </c>
      <c r="C21" s="1">
        <v>62</v>
      </c>
      <c r="D21" s="1">
        <v>60</v>
      </c>
      <c r="E21" s="1" t="s">
        <v>1</v>
      </c>
      <c r="F21" s="1" t="s">
        <v>29</v>
      </c>
      <c r="N21" s="10"/>
      <c r="O21" s="21"/>
      <c r="P21" s="21"/>
    </row>
    <row r="22" spans="2:19" x14ac:dyDescent="0.25">
      <c r="B22" s="1" t="s">
        <v>0</v>
      </c>
      <c r="C22" s="1">
        <v>99</v>
      </c>
      <c r="D22" s="1">
        <v>68</v>
      </c>
      <c r="E22" s="1" t="s">
        <v>3</v>
      </c>
      <c r="F22" s="1" t="s">
        <v>29</v>
      </c>
      <c r="H22" t="s">
        <v>17</v>
      </c>
      <c r="I22" t="str">
        <f>CONCATENATE("P(", $B$20, "|no)")</f>
        <v>P(rainy|no)</v>
      </c>
      <c r="J22" s="18" t="str">
        <f>CONCATENATE("P (", C$20, "; N(",ROUND(N8,2), "; ",ROUND(N9,2), "))")</f>
        <v>P (65; N(74,6; 7,89))</v>
      </c>
      <c r="K22" s="18" t="str">
        <f>CONCATENATE("P (", D$20, "; N(",ROUND(N14,2), "; ",ROUND(N15,2), "))")</f>
        <v>P (70; N(86,2; 9,73))</v>
      </c>
      <c r="L22" t="str">
        <f>CONCATENATE("P(", $E$20, "|no)")</f>
        <v>P(TRUE|no)</v>
      </c>
      <c r="N22" s="10"/>
      <c r="O22" s="21"/>
      <c r="P22" s="21"/>
    </row>
    <row r="23" spans="2:19" x14ac:dyDescent="0.25">
      <c r="B23" s="1" t="s">
        <v>6</v>
      </c>
      <c r="C23" s="1">
        <v>77</v>
      </c>
      <c r="D23" s="1">
        <v>76</v>
      </c>
      <c r="E23" s="1" t="s">
        <v>1</v>
      </c>
      <c r="F23" s="1" t="s">
        <v>29</v>
      </c>
      <c r="H23" s="6">
        <f>J5</f>
        <v>0.35714285714285715</v>
      </c>
      <c r="I23" s="6">
        <f>IF($B$20=$H$8,J$8,IF($B$20=$H$9,J$9,J$10))</f>
        <v>0.375</v>
      </c>
      <c r="J23" s="6">
        <f>NORMDIST($C$20,N$8,N$9,FALSE)</f>
        <v>2.4123564983262215E-2</v>
      </c>
      <c r="K23" s="6">
        <f>NORMDIST($D$20,N$14,N$15,FALSE)</f>
        <v>1.0255569112920524E-2</v>
      </c>
      <c r="L23" s="6">
        <f>IF($E$20=$H$14,J$14,J$15)</f>
        <v>0.5714285714285714</v>
      </c>
      <c r="N23" s="10">
        <f>H23*I23*J23*K23*L23</f>
        <v>1.8933741423663908E-5</v>
      </c>
      <c r="O23" s="21"/>
      <c r="P23" s="23">
        <f>N23/N24</f>
        <v>0.24934696195832548</v>
      </c>
    </row>
    <row r="24" spans="2:19" x14ac:dyDescent="0.25">
      <c r="B24" s="1" t="s">
        <v>4</v>
      </c>
      <c r="C24" s="1">
        <v>90</v>
      </c>
      <c r="D24" s="1">
        <v>70</v>
      </c>
      <c r="E24" s="1" t="s">
        <v>1</v>
      </c>
      <c r="F24" s="1" t="s">
        <v>29</v>
      </c>
      <c r="N24" s="10">
        <f>SUM(N20,N23)</f>
        <v>7.5933315068135433E-5</v>
      </c>
      <c r="O24" s="21"/>
      <c r="P24" s="21"/>
    </row>
    <row r="25" spans="2:19" x14ac:dyDescent="0.25">
      <c r="N25" s="10"/>
      <c r="O25" s="10"/>
      <c r="P25" s="10"/>
    </row>
    <row r="26" spans="2:19" x14ac:dyDescent="0.25">
      <c r="N26" s="10"/>
      <c r="O26" s="10"/>
      <c r="P26" s="10"/>
    </row>
    <row r="27" spans="2:19" x14ac:dyDescent="0.25">
      <c r="N27" s="10"/>
      <c r="O27" s="21"/>
      <c r="P27" s="21"/>
    </row>
    <row r="28" spans="2:19" x14ac:dyDescent="0.25">
      <c r="N28" s="10"/>
      <c r="O28" s="21"/>
      <c r="P28" s="21"/>
    </row>
    <row r="29" spans="2:19" x14ac:dyDescent="0.25">
      <c r="N29" s="22"/>
      <c r="O29" s="21"/>
      <c r="P29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>
      <selection activeCell="F4" sqref="F4"/>
    </sheetView>
  </sheetViews>
  <sheetFormatPr baseColWidth="10" defaultRowHeight="15" x14ac:dyDescent="0.25"/>
  <sheetData>
    <row r="1" spans="1:9" x14ac:dyDescent="0.25">
      <c r="A1" t="s">
        <v>1353</v>
      </c>
      <c r="B1" t="s">
        <v>1354</v>
      </c>
      <c r="C1" t="s">
        <v>1355</v>
      </c>
      <c r="D1" t="s">
        <v>1356</v>
      </c>
      <c r="E1" t="s">
        <v>1357</v>
      </c>
      <c r="F1" t="s">
        <v>1358</v>
      </c>
      <c r="G1" t="s">
        <v>1359</v>
      </c>
    </row>
    <row r="2" spans="1:9" x14ac:dyDescent="0.25">
      <c r="A2">
        <v>23</v>
      </c>
      <c r="B2" t="s">
        <v>31</v>
      </c>
      <c r="C2" t="s">
        <v>32</v>
      </c>
      <c r="D2" t="s">
        <v>32</v>
      </c>
      <c r="E2" t="s">
        <v>33</v>
      </c>
      <c r="F2" t="s">
        <v>34</v>
      </c>
      <c r="G2" t="s">
        <v>35</v>
      </c>
      <c r="I2" t="str">
        <f>CONCATENATE("insert into dataset values (",A2,",'",B2,"','",C2,"','",D2,"',",E2,",",F2,",'",G2,"')",)</f>
        <v>insert into dataset values (23,'F','HIGH','HIGH',0.792535,0.031258,'drugY')</v>
      </c>
    </row>
    <row r="3" spans="1:9" x14ac:dyDescent="0.25">
      <c r="A3">
        <v>47</v>
      </c>
      <c r="B3" t="s">
        <v>36</v>
      </c>
      <c r="C3" t="s">
        <v>37</v>
      </c>
      <c r="D3" t="s">
        <v>32</v>
      </c>
      <c r="E3" t="s">
        <v>38</v>
      </c>
      <c r="F3" t="s">
        <v>39</v>
      </c>
      <c r="G3" t="s">
        <v>40</v>
      </c>
      <c r="I3" t="str">
        <f t="shared" ref="I3:I66" si="0">CONCATENATE("insert into dataset values (",A3,",'",B3,"','",C3,"','",D3,"',",E3,",",F3,",'",G3,"')",)</f>
        <v>insert into dataset values (47,'M','LOW','HIGH',0.739309,0.056468,'drugC')</v>
      </c>
    </row>
    <row r="4" spans="1:9" x14ac:dyDescent="0.25">
      <c r="A4">
        <v>47</v>
      </c>
      <c r="B4" t="s">
        <v>36</v>
      </c>
      <c r="C4" t="s">
        <v>37</v>
      </c>
      <c r="D4" t="s">
        <v>32</v>
      </c>
      <c r="E4" t="s">
        <v>41</v>
      </c>
      <c r="F4" t="s">
        <v>42</v>
      </c>
      <c r="G4" t="s">
        <v>40</v>
      </c>
      <c r="I4" t="str">
        <f t="shared" si="0"/>
        <v>insert into dataset values (47,'M','LOW','HIGH',0.697269,0.068944,'drugC')</v>
      </c>
    </row>
    <row r="5" spans="1:9" x14ac:dyDescent="0.25">
      <c r="A5">
        <v>28</v>
      </c>
      <c r="B5" t="s">
        <v>31</v>
      </c>
      <c r="C5" t="s">
        <v>43</v>
      </c>
      <c r="D5" t="s">
        <v>32</v>
      </c>
      <c r="E5" t="s">
        <v>44</v>
      </c>
      <c r="F5" t="s">
        <v>45</v>
      </c>
      <c r="G5" t="s">
        <v>46</v>
      </c>
      <c r="I5" t="str">
        <f t="shared" si="0"/>
        <v>insert into dataset values (28,'F','NORMAL','HIGH',0.563682,0.072289,'drugX')</v>
      </c>
    </row>
    <row r="6" spans="1:9" x14ac:dyDescent="0.25">
      <c r="A6">
        <v>61</v>
      </c>
      <c r="B6" t="s">
        <v>31</v>
      </c>
      <c r="C6" t="s">
        <v>37</v>
      </c>
      <c r="D6" t="s">
        <v>32</v>
      </c>
      <c r="E6" t="s">
        <v>47</v>
      </c>
      <c r="F6" t="s">
        <v>48</v>
      </c>
      <c r="G6" t="s">
        <v>35</v>
      </c>
      <c r="I6" t="str">
        <f t="shared" si="0"/>
        <v>insert into dataset values (61,'F','LOW','HIGH',0.559294,0.030998,'drugY')</v>
      </c>
    </row>
    <row r="7" spans="1:9" x14ac:dyDescent="0.25">
      <c r="A7">
        <v>22</v>
      </c>
      <c r="B7" t="s">
        <v>31</v>
      </c>
      <c r="C7" t="s">
        <v>43</v>
      </c>
      <c r="D7" t="s">
        <v>32</v>
      </c>
      <c r="E7" t="s">
        <v>49</v>
      </c>
      <c r="F7" t="s">
        <v>50</v>
      </c>
      <c r="G7" t="s">
        <v>46</v>
      </c>
      <c r="I7" t="str">
        <f t="shared" si="0"/>
        <v>insert into dataset values (22,'F','NORMAL','HIGH',0.676901,0.078647,'drugX')</v>
      </c>
    </row>
    <row r="8" spans="1:9" x14ac:dyDescent="0.25">
      <c r="A8">
        <v>49</v>
      </c>
      <c r="B8" t="s">
        <v>31</v>
      </c>
      <c r="C8" t="s">
        <v>43</v>
      </c>
      <c r="D8" t="s">
        <v>32</v>
      </c>
      <c r="E8" t="s">
        <v>51</v>
      </c>
      <c r="F8" t="s">
        <v>52</v>
      </c>
      <c r="G8" t="s">
        <v>35</v>
      </c>
      <c r="I8" t="str">
        <f t="shared" si="0"/>
        <v>insert into dataset values (49,'F','NORMAL','HIGH',0.789637,0.048518,'drugY')</v>
      </c>
    </row>
    <row r="9" spans="1:9" x14ac:dyDescent="0.25">
      <c r="A9">
        <v>41</v>
      </c>
      <c r="B9" t="s">
        <v>36</v>
      </c>
      <c r="C9" t="s">
        <v>37</v>
      </c>
      <c r="D9" t="s">
        <v>32</v>
      </c>
      <c r="E9" t="s">
        <v>53</v>
      </c>
      <c r="F9" t="s">
        <v>54</v>
      </c>
      <c r="G9" t="s">
        <v>40</v>
      </c>
      <c r="I9" t="str">
        <f t="shared" si="0"/>
        <v>insert into dataset values (41,'M','LOW','HIGH',0.766635,0.069461,'drugC')</v>
      </c>
    </row>
    <row r="10" spans="1:9" x14ac:dyDescent="0.25">
      <c r="A10">
        <v>60</v>
      </c>
      <c r="B10" t="s">
        <v>36</v>
      </c>
      <c r="C10" t="s">
        <v>43</v>
      </c>
      <c r="D10" t="s">
        <v>32</v>
      </c>
      <c r="E10" t="s">
        <v>55</v>
      </c>
      <c r="F10" t="s">
        <v>56</v>
      </c>
      <c r="G10" t="s">
        <v>35</v>
      </c>
      <c r="I10" t="str">
        <f t="shared" si="0"/>
        <v>insert into dataset values (60,'M','NORMAL','HIGH',0.777205,0.05123,'drugY')</v>
      </c>
    </row>
    <row r="11" spans="1:9" x14ac:dyDescent="0.25">
      <c r="A11">
        <v>43</v>
      </c>
      <c r="B11" t="s">
        <v>36</v>
      </c>
      <c r="C11" t="s">
        <v>37</v>
      </c>
      <c r="D11" t="s">
        <v>43</v>
      </c>
      <c r="E11" t="s">
        <v>57</v>
      </c>
      <c r="F11" t="s">
        <v>58</v>
      </c>
      <c r="G11" t="s">
        <v>35</v>
      </c>
      <c r="I11" t="str">
        <f t="shared" si="0"/>
        <v>insert into dataset values (43,'M','LOW','NORMAL',0.526102,0.027164,'drugY')</v>
      </c>
    </row>
    <row r="12" spans="1:9" x14ac:dyDescent="0.25">
      <c r="A12">
        <v>47</v>
      </c>
      <c r="B12" t="s">
        <v>31</v>
      </c>
      <c r="C12" t="s">
        <v>37</v>
      </c>
      <c r="D12" t="s">
        <v>32</v>
      </c>
      <c r="E12" t="s">
        <v>59</v>
      </c>
      <c r="F12" t="s">
        <v>60</v>
      </c>
      <c r="G12" t="s">
        <v>40</v>
      </c>
      <c r="I12" t="str">
        <f t="shared" si="0"/>
        <v>insert into dataset values (47,'F','LOW','HIGH',0.896056,0.076147,'drugC')</v>
      </c>
    </row>
    <row r="13" spans="1:9" x14ac:dyDescent="0.25">
      <c r="A13">
        <v>34</v>
      </c>
      <c r="B13" t="s">
        <v>31</v>
      </c>
      <c r="C13" t="s">
        <v>32</v>
      </c>
      <c r="D13" t="s">
        <v>43</v>
      </c>
      <c r="E13" t="s">
        <v>61</v>
      </c>
      <c r="F13" t="s">
        <v>62</v>
      </c>
      <c r="G13" t="s">
        <v>35</v>
      </c>
      <c r="I13" t="str">
        <f t="shared" si="0"/>
        <v>insert into dataset values (34,'F','HIGH','NORMAL',0.667775,0.034782,'drugY')</v>
      </c>
    </row>
    <row r="14" spans="1:9" x14ac:dyDescent="0.25">
      <c r="A14">
        <v>43</v>
      </c>
      <c r="B14" t="s">
        <v>36</v>
      </c>
      <c r="C14" t="s">
        <v>37</v>
      </c>
      <c r="D14" t="s">
        <v>32</v>
      </c>
      <c r="E14" t="s">
        <v>63</v>
      </c>
      <c r="F14" t="s">
        <v>64</v>
      </c>
      <c r="G14" t="s">
        <v>35</v>
      </c>
      <c r="I14" t="str">
        <f t="shared" si="0"/>
        <v>insert into dataset values (43,'M','LOW','HIGH',0.626527,0.040746,'drugY')</v>
      </c>
    </row>
    <row r="15" spans="1:9" x14ac:dyDescent="0.25">
      <c r="A15">
        <v>74</v>
      </c>
      <c r="B15" t="s">
        <v>31</v>
      </c>
      <c r="C15" t="s">
        <v>37</v>
      </c>
      <c r="D15" t="s">
        <v>32</v>
      </c>
      <c r="E15" t="s">
        <v>65</v>
      </c>
      <c r="F15" t="s">
        <v>66</v>
      </c>
      <c r="G15" t="s">
        <v>35</v>
      </c>
      <c r="I15" t="str">
        <f t="shared" si="0"/>
        <v>insert into dataset values (74,'F','LOW','HIGH',0.792674,0.037851,'drugY')</v>
      </c>
    </row>
    <row r="16" spans="1:9" x14ac:dyDescent="0.25">
      <c r="A16">
        <v>50</v>
      </c>
      <c r="B16" t="s">
        <v>31</v>
      </c>
      <c r="C16" t="s">
        <v>43</v>
      </c>
      <c r="D16" t="s">
        <v>32</v>
      </c>
      <c r="E16" t="s">
        <v>67</v>
      </c>
      <c r="F16" t="s">
        <v>68</v>
      </c>
      <c r="G16" t="s">
        <v>46</v>
      </c>
      <c r="I16" t="str">
        <f t="shared" si="0"/>
        <v>insert into dataset values (50,'F','NORMAL','HIGH',0.82778,0.065166,'drugX')</v>
      </c>
    </row>
    <row r="17" spans="1:9" x14ac:dyDescent="0.25">
      <c r="A17">
        <v>16</v>
      </c>
      <c r="B17" t="s">
        <v>31</v>
      </c>
      <c r="C17" t="s">
        <v>32</v>
      </c>
      <c r="D17" t="s">
        <v>43</v>
      </c>
      <c r="E17" t="s">
        <v>69</v>
      </c>
      <c r="F17" t="s">
        <v>70</v>
      </c>
      <c r="G17" t="s">
        <v>35</v>
      </c>
      <c r="I17" t="str">
        <f t="shared" si="0"/>
        <v>insert into dataset values (16,'F','HIGH','NORMAL',0.833837,0.053742,'drugY')</v>
      </c>
    </row>
    <row r="18" spans="1:9" x14ac:dyDescent="0.25">
      <c r="A18">
        <v>69</v>
      </c>
      <c r="B18" t="s">
        <v>36</v>
      </c>
      <c r="C18" t="s">
        <v>37</v>
      </c>
      <c r="D18" t="s">
        <v>43</v>
      </c>
      <c r="E18" t="s">
        <v>71</v>
      </c>
      <c r="F18" t="s">
        <v>72</v>
      </c>
      <c r="G18" t="s">
        <v>46</v>
      </c>
      <c r="I18" t="str">
        <f t="shared" si="0"/>
        <v>insert into dataset values (69,'M','LOW','NORMAL',0.848948,0.074111,'drugX')</v>
      </c>
    </row>
    <row r="19" spans="1:9" x14ac:dyDescent="0.25">
      <c r="A19">
        <v>43</v>
      </c>
      <c r="B19" t="s">
        <v>36</v>
      </c>
      <c r="C19" t="s">
        <v>32</v>
      </c>
      <c r="D19" t="s">
        <v>32</v>
      </c>
      <c r="E19" t="s">
        <v>73</v>
      </c>
      <c r="F19" t="s">
        <v>74</v>
      </c>
      <c r="G19" t="s">
        <v>75</v>
      </c>
      <c r="I19" t="str">
        <f t="shared" si="0"/>
        <v>insert into dataset values (43,'M','HIGH','HIGH',0.656371,0.046979,'drugA')</v>
      </c>
    </row>
    <row r="20" spans="1:9" x14ac:dyDescent="0.25">
      <c r="A20">
        <v>23</v>
      </c>
      <c r="B20" t="s">
        <v>36</v>
      </c>
      <c r="C20" t="s">
        <v>37</v>
      </c>
      <c r="D20" t="s">
        <v>32</v>
      </c>
      <c r="E20" t="s">
        <v>76</v>
      </c>
      <c r="F20" t="s">
        <v>77</v>
      </c>
      <c r="G20" t="s">
        <v>40</v>
      </c>
      <c r="I20" t="str">
        <f t="shared" si="0"/>
        <v>insert into dataset values (23,'M','LOW','HIGH',0.55906,0.076609,'drugC')</v>
      </c>
    </row>
    <row r="21" spans="1:9" x14ac:dyDescent="0.25">
      <c r="A21">
        <v>32</v>
      </c>
      <c r="B21" t="s">
        <v>31</v>
      </c>
      <c r="C21" t="s">
        <v>32</v>
      </c>
      <c r="D21" t="s">
        <v>43</v>
      </c>
      <c r="E21" t="s">
        <v>78</v>
      </c>
      <c r="F21" t="s">
        <v>79</v>
      </c>
      <c r="G21" t="s">
        <v>35</v>
      </c>
      <c r="I21" t="str">
        <f t="shared" si="0"/>
        <v>insert into dataset values (32,'F','HIGH','NORMAL',0.643455,0.024773,'drugY')</v>
      </c>
    </row>
    <row r="22" spans="1:9" x14ac:dyDescent="0.25">
      <c r="A22">
        <v>57</v>
      </c>
      <c r="B22" t="s">
        <v>36</v>
      </c>
      <c r="C22" t="s">
        <v>37</v>
      </c>
      <c r="D22" t="s">
        <v>43</v>
      </c>
      <c r="E22" t="s">
        <v>80</v>
      </c>
      <c r="F22" t="s">
        <v>81</v>
      </c>
      <c r="G22" t="s">
        <v>35</v>
      </c>
      <c r="I22" t="str">
        <f t="shared" si="0"/>
        <v>insert into dataset values (57,'M','LOW','NORMAL',0.536746,0.028061,'drugY')</v>
      </c>
    </row>
    <row r="23" spans="1:9" x14ac:dyDescent="0.25">
      <c r="A23">
        <v>63</v>
      </c>
      <c r="B23" t="s">
        <v>36</v>
      </c>
      <c r="C23" t="s">
        <v>43</v>
      </c>
      <c r="D23" t="s">
        <v>32</v>
      </c>
      <c r="E23" t="s">
        <v>82</v>
      </c>
      <c r="F23" t="s">
        <v>83</v>
      </c>
      <c r="G23" t="s">
        <v>35</v>
      </c>
      <c r="I23" t="str">
        <f t="shared" si="0"/>
        <v>insert into dataset values (63,'M','NORMAL','HIGH',0.616117,0.023773,'drugY')</v>
      </c>
    </row>
    <row r="24" spans="1:9" x14ac:dyDescent="0.25">
      <c r="A24">
        <v>47</v>
      </c>
      <c r="B24" t="s">
        <v>36</v>
      </c>
      <c r="C24" t="s">
        <v>37</v>
      </c>
      <c r="D24" t="s">
        <v>43</v>
      </c>
      <c r="E24" t="s">
        <v>84</v>
      </c>
      <c r="F24" t="s">
        <v>85</v>
      </c>
      <c r="G24" t="s">
        <v>35</v>
      </c>
      <c r="I24" t="str">
        <f t="shared" si="0"/>
        <v>insert into dataset values (47,'M','LOW','NORMAL',0.809199,0.026472,'drugY')</v>
      </c>
    </row>
    <row r="25" spans="1:9" x14ac:dyDescent="0.25">
      <c r="A25">
        <v>48</v>
      </c>
      <c r="B25" t="s">
        <v>31</v>
      </c>
      <c r="C25" t="s">
        <v>37</v>
      </c>
      <c r="D25" t="s">
        <v>32</v>
      </c>
      <c r="E25" t="s">
        <v>86</v>
      </c>
      <c r="F25" t="s">
        <v>87</v>
      </c>
      <c r="G25" t="s">
        <v>35</v>
      </c>
      <c r="I25" t="str">
        <f t="shared" si="0"/>
        <v>insert into dataset values (48,'F','LOW','HIGH',0.87444,0.058155,'drugY')</v>
      </c>
    </row>
    <row r="26" spans="1:9" x14ac:dyDescent="0.25">
      <c r="A26">
        <v>33</v>
      </c>
      <c r="B26" t="s">
        <v>31</v>
      </c>
      <c r="C26" t="s">
        <v>37</v>
      </c>
      <c r="D26" t="s">
        <v>32</v>
      </c>
      <c r="E26" t="s">
        <v>88</v>
      </c>
      <c r="F26" t="s">
        <v>89</v>
      </c>
      <c r="G26" t="s">
        <v>35</v>
      </c>
      <c r="I26" t="str">
        <f t="shared" si="0"/>
        <v>insert into dataset values (33,'F','LOW','HIGH',0.858387,0.025634,'drugY')</v>
      </c>
    </row>
    <row r="27" spans="1:9" x14ac:dyDescent="0.25">
      <c r="A27">
        <v>28</v>
      </c>
      <c r="B27" t="s">
        <v>31</v>
      </c>
      <c r="C27" t="s">
        <v>32</v>
      </c>
      <c r="D27" t="s">
        <v>43</v>
      </c>
      <c r="E27" t="s">
        <v>90</v>
      </c>
      <c r="F27" t="s">
        <v>91</v>
      </c>
      <c r="G27" t="s">
        <v>35</v>
      </c>
      <c r="I27" t="str">
        <f t="shared" si="0"/>
        <v>insert into dataset values (28,'F','HIGH','NORMAL',0.556833,0.029604,'drugY')</v>
      </c>
    </row>
    <row r="28" spans="1:9" x14ac:dyDescent="0.25">
      <c r="A28">
        <v>31</v>
      </c>
      <c r="B28" t="s">
        <v>36</v>
      </c>
      <c r="C28" t="s">
        <v>32</v>
      </c>
      <c r="D28" t="s">
        <v>32</v>
      </c>
      <c r="E28" t="s">
        <v>92</v>
      </c>
      <c r="F28" t="s">
        <v>93</v>
      </c>
      <c r="G28" t="s">
        <v>35</v>
      </c>
      <c r="I28" t="str">
        <f t="shared" si="0"/>
        <v>insert into dataset values (31,'M','HIGH','HIGH',0.740936,0.0244,'drugY')</v>
      </c>
    </row>
    <row r="29" spans="1:9" x14ac:dyDescent="0.25">
      <c r="A29">
        <v>49</v>
      </c>
      <c r="B29" t="s">
        <v>31</v>
      </c>
      <c r="C29" t="s">
        <v>43</v>
      </c>
      <c r="D29" t="s">
        <v>43</v>
      </c>
      <c r="E29" t="s">
        <v>94</v>
      </c>
      <c r="F29" t="s">
        <v>95</v>
      </c>
      <c r="G29" t="s">
        <v>46</v>
      </c>
      <c r="I29" t="str">
        <f t="shared" si="0"/>
        <v>insert into dataset values (49,'F','NORMAL','NORMAL',0.694689,0.074055,'drugX')</v>
      </c>
    </row>
    <row r="30" spans="1:9" x14ac:dyDescent="0.25">
      <c r="A30">
        <v>39</v>
      </c>
      <c r="B30" t="s">
        <v>31</v>
      </c>
      <c r="C30" t="s">
        <v>37</v>
      </c>
      <c r="D30" t="s">
        <v>43</v>
      </c>
      <c r="E30" t="s">
        <v>96</v>
      </c>
      <c r="F30" t="s">
        <v>97</v>
      </c>
      <c r="G30" t="s">
        <v>35</v>
      </c>
      <c r="I30" t="str">
        <f t="shared" si="0"/>
        <v>insert into dataset values (39,'F','LOW','NORMAL',0.649096,0.028598,'drugY')</v>
      </c>
    </row>
    <row r="31" spans="1:9" x14ac:dyDescent="0.25">
      <c r="A31">
        <v>45</v>
      </c>
      <c r="B31" t="s">
        <v>36</v>
      </c>
      <c r="C31" t="s">
        <v>37</v>
      </c>
      <c r="D31" t="s">
        <v>32</v>
      </c>
      <c r="E31" t="s">
        <v>98</v>
      </c>
      <c r="F31" t="s">
        <v>99</v>
      </c>
      <c r="G31" t="s">
        <v>35</v>
      </c>
      <c r="I31" t="str">
        <f t="shared" si="0"/>
        <v>insert into dataset values (45,'M','LOW','HIGH',0.753504,0.041976,'drugY')</v>
      </c>
    </row>
    <row r="32" spans="1:9" x14ac:dyDescent="0.25">
      <c r="A32">
        <v>18</v>
      </c>
      <c r="B32" t="s">
        <v>31</v>
      </c>
      <c r="C32" t="s">
        <v>43</v>
      </c>
      <c r="D32" t="s">
        <v>43</v>
      </c>
      <c r="E32" t="s">
        <v>100</v>
      </c>
      <c r="F32" t="s">
        <v>101</v>
      </c>
      <c r="G32" t="s">
        <v>46</v>
      </c>
      <c r="I32" t="str">
        <f t="shared" si="0"/>
        <v>insert into dataset values (18,'F','NORMAL','NORMAL',0.553567,0.063265,'drugX')</v>
      </c>
    </row>
    <row r="33" spans="1:16" x14ac:dyDescent="0.25">
      <c r="A33">
        <v>74</v>
      </c>
      <c r="B33" t="s">
        <v>36</v>
      </c>
      <c r="C33" t="s">
        <v>32</v>
      </c>
      <c r="D33" t="s">
        <v>32</v>
      </c>
      <c r="E33" t="s">
        <v>102</v>
      </c>
      <c r="F33" t="s">
        <v>103</v>
      </c>
      <c r="G33" t="s">
        <v>104</v>
      </c>
      <c r="I33" t="str">
        <f t="shared" si="0"/>
        <v>insert into dataset values (74,'M','HIGH','HIGH',0.715337,0.074773,'drugB')</v>
      </c>
    </row>
    <row r="34" spans="1:16" x14ac:dyDescent="0.25">
      <c r="A34">
        <v>49</v>
      </c>
      <c r="B34" t="s">
        <v>36</v>
      </c>
      <c r="C34" t="s">
        <v>37</v>
      </c>
      <c r="D34" t="s">
        <v>43</v>
      </c>
      <c r="E34" t="s">
        <v>105</v>
      </c>
      <c r="F34" t="s">
        <v>106</v>
      </c>
      <c r="G34" t="s">
        <v>46</v>
      </c>
      <c r="I34" t="str">
        <f t="shared" si="0"/>
        <v>insert into dataset values (49,'M','LOW','NORMAL',0.625889,0.056828,'drugX')</v>
      </c>
    </row>
    <row r="35" spans="1:16" x14ac:dyDescent="0.25">
      <c r="A35">
        <v>65</v>
      </c>
      <c r="B35" t="s">
        <v>31</v>
      </c>
      <c r="C35" t="s">
        <v>32</v>
      </c>
      <c r="D35" t="s">
        <v>43</v>
      </c>
      <c r="E35" t="s">
        <v>107</v>
      </c>
      <c r="F35" t="s">
        <v>108</v>
      </c>
      <c r="G35" t="s">
        <v>35</v>
      </c>
      <c r="I35" t="str">
        <f t="shared" si="0"/>
        <v>insert into dataset values (65,'F','HIGH','NORMAL',0.828898,0.026004,'drugY')</v>
      </c>
    </row>
    <row r="36" spans="1:16" x14ac:dyDescent="0.25">
      <c r="A36">
        <v>53</v>
      </c>
      <c r="B36" t="s">
        <v>36</v>
      </c>
      <c r="C36" t="s">
        <v>43</v>
      </c>
      <c r="D36" t="s">
        <v>32</v>
      </c>
      <c r="E36" t="s">
        <v>109</v>
      </c>
      <c r="F36" t="s">
        <v>110</v>
      </c>
      <c r="G36" t="s">
        <v>46</v>
      </c>
      <c r="I36" t="str">
        <f t="shared" si="0"/>
        <v>insert into dataset values (53,'M','NORMAL','HIGH',0.644936,0.045632,'drugX')</v>
      </c>
    </row>
    <row r="37" spans="1:16" x14ac:dyDescent="0.25">
      <c r="A37">
        <v>46</v>
      </c>
      <c r="B37" t="s">
        <v>36</v>
      </c>
      <c r="C37" t="s">
        <v>43</v>
      </c>
      <c r="D37" t="s">
        <v>43</v>
      </c>
      <c r="E37" t="s">
        <v>111</v>
      </c>
      <c r="F37" t="s">
        <v>112</v>
      </c>
      <c r="G37" t="s">
        <v>46</v>
      </c>
      <c r="I37" t="str">
        <f t="shared" si="0"/>
        <v>insert into dataset values (46,'M','NORMAL','NORMAL',0.526226,0.072234,'drugX')</v>
      </c>
      <c r="P37">
        <f>STDEV(A5:A201)</f>
        <v>16.598364308285205</v>
      </c>
    </row>
    <row r="38" spans="1:16" x14ac:dyDescent="0.25">
      <c r="A38">
        <v>32</v>
      </c>
      <c r="B38" t="s">
        <v>36</v>
      </c>
      <c r="C38" t="s">
        <v>32</v>
      </c>
      <c r="D38" t="s">
        <v>43</v>
      </c>
      <c r="E38" t="s">
        <v>113</v>
      </c>
      <c r="F38" t="s">
        <v>114</v>
      </c>
      <c r="G38" t="s">
        <v>75</v>
      </c>
      <c r="I38" t="str">
        <f t="shared" si="0"/>
        <v>insert into dataset values (32,'M','HIGH','NORMAL',0.52975,0.056087,'drugA')</v>
      </c>
    </row>
    <row r="39" spans="1:16" x14ac:dyDescent="0.25">
      <c r="A39">
        <v>39</v>
      </c>
      <c r="B39" t="s">
        <v>36</v>
      </c>
      <c r="C39" t="s">
        <v>37</v>
      </c>
      <c r="D39" t="s">
        <v>43</v>
      </c>
      <c r="E39" t="s">
        <v>115</v>
      </c>
      <c r="F39" t="s">
        <v>116</v>
      </c>
      <c r="G39" t="s">
        <v>46</v>
      </c>
      <c r="I39" t="str">
        <f t="shared" si="0"/>
        <v>insert into dataset values (39,'M','LOW','NORMAL',0.604973,0.043404,'drugX')</v>
      </c>
    </row>
    <row r="40" spans="1:16" x14ac:dyDescent="0.25">
      <c r="A40">
        <v>39</v>
      </c>
      <c r="B40" t="s">
        <v>31</v>
      </c>
      <c r="C40" t="s">
        <v>43</v>
      </c>
      <c r="D40" t="s">
        <v>43</v>
      </c>
      <c r="E40" t="s">
        <v>117</v>
      </c>
      <c r="F40" t="s">
        <v>118</v>
      </c>
      <c r="G40" t="s">
        <v>46</v>
      </c>
      <c r="I40" t="str">
        <f t="shared" si="0"/>
        <v>insert into dataset values (39,'F','NORMAL','NORMAL',0.517515,0.053301,'drugX')</v>
      </c>
      <c r="P40">
        <f>AVERAGE(A5:A201)</f>
        <v>44.395939086294419</v>
      </c>
    </row>
    <row r="41" spans="1:16" x14ac:dyDescent="0.25">
      <c r="A41">
        <v>15</v>
      </c>
      <c r="B41" t="s">
        <v>36</v>
      </c>
      <c r="C41" t="s">
        <v>43</v>
      </c>
      <c r="D41" t="s">
        <v>32</v>
      </c>
      <c r="E41" t="s">
        <v>119</v>
      </c>
      <c r="F41" t="s">
        <v>120</v>
      </c>
      <c r="G41" t="s">
        <v>46</v>
      </c>
      <c r="I41" t="str">
        <f t="shared" si="0"/>
        <v>insert into dataset values (15,'M','NORMAL','HIGH',0.64236,0.07071,'drugX')</v>
      </c>
    </row>
    <row r="42" spans="1:16" x14ac:dyDescent="0.25">
      <c r="A42">
        <v>73</v>
      </c>
      <c r="B42" t="s">
        <v>31</v>
      </c>
      <c r="C42" t="s">
        <v>43</v>
      </c>
      <c r="D42" t="s">
        <v>32</v>
      </c>
      <c r="E42" t="s">
        <v>121</v>
      </c>
      <c r="F42" t="s">
        <v>122</v>
      </c>
      <c r="G42" t="s">
        <v>35</v>
      </c>
      <c r="I42" t="str">
        <f t="shared" si="0"/>
        <v>insert into dataset values (73,'F','NORMAL','HIGH',0.832683,0.043321,'drugY')</v>
      </c>
    </row>
    <row r="43" spans="1:16" x14ac:dyDescent="0.25">
      <c r="A43">
        <v>58</v>
      </c>
      <c r="B43" t="s">
        <v>31</v>
      </c>
      <c r="C43" t="s">
        <v>32</v>
      </c>
      <c r="D43" t="s">
        <v>43</v>
      </c>
      <c r="E43" t="s">
        <v>123</v>
      </c>
      <c r="F43" t="s">
        <v>124</v>
      </c>
      <c r="G43" t="s">
        <v>104</v>
      </c>
      <c r="I43" t="str">
        <f t="shared" si="0"/>
        <v>insert into dataset values (58,'F','HIGH','NORMAL',0.868924,0.061023,'drugB')</v>
      </c>
    </row>
    <row r="44" spans="1:16" x14ac:dyDescent="0.25">
      <c r="A44">
        <v>50</v>
      </c>
      <c r="B44" t="s">
        <v>36</v>
      </c>
      <c r="C44" t="s">
        <v>43</v>
      </c>
      <c r="D44" t="s">
        <v>43</v>
      </c>
      <c r="E44" t="s">
        <v>125</v>
      </c>
      <c r="F44" t="s">
        <v>126</v>
      </c>
      <c r="G44" t="s">
        <v>35</v>
      </c>
      <c r="I44" t="str">
        <f t="shared" si="0"/>
        <v>insert into dataset values (50,'M','NORMAL','NORMAL',0.747815,0.04736,'drugY')</v>
      </c>
    </row>
    <row r="45" spans="1:16" x14ac:dyDescent="0.25">
      <c r="A45">
        <v>23</v>
      </c>
      <c r="B45" t="s">
        <v>36</v>
      </c>
      <c r="C45" t="s">
        <v>43</v>
      </c>
      <c r="D45" t="s">
        <v>32</v>
      </c>
      <c r="E45" t="s">
        <v>127</v>
      </c>
      <c r="F45" t="s">
        <v>128</v>
      </c>
      <c r="G45" t="s">
        <v>46</v>
      </c>
      <c r="I45" t="str">
        <f t="shared" si="0"/>
        <v>insert into dataset values (23,'M','NORMAL','HIGH',0.593596,0.048417,'drugX')</v>
      </c>
    </row>
    <row r="46" spans="1:16" x14ac:dyDescent="0.25">
      <c r="A46">
        <v>50</v>
      </c>
      <c r="B46" t="s">
        <v>31</v>
      </c>
      <c r="C46" t="s">
        <v>43</v>
      </c>
      <c r="D46" t="s">
        <v>43</v>
      </c>
      <c r="E46" t="s">
        <v>129</v>
      </c>
      <c r="F46" t="s">
        <v>130</v>
      </c>
      <c r="G46" t="s">
        <v>46</v>
      </c>
      <c r="I46" t="str">
        <f t="shared" si="0"/>
        <v>insert into dataset values (50,'F','NORMAL','NORMAL',0.601915,0.048957,'drugX')</v>
      </c>
    </row>
    <row r="47" spans="1:16" x14ac:dyDescent="0.25">
      <c r="A47">
        <v>66</v>
      </c>
      <c r="B47" t="s">
        <v>31</v>
      </c>
      <c r="C47" t="s">
        <v>43</v>
      </c>
      <c r="D47" t="s">
        <v>43</v>
      </c>
      <c r="E47" t="s">
        <v>131</v>
      </c>
      <c r="F47" t="s">
        <v>132</v>
      </c>
      <c r="G47" t="s">
        <v>46</v>
      </c>
      <c r="I47" t="str">
        <f t="shared" si="0"/>
        <v>insert into dataset values (66,'F','NORMAL','NORMAL',0.611333,0.075412,'drugX')</v>
      </c>
    </row>
    <row r="48" spans="1:16" x14ac:dyDescent="0.25">
      <c r="A48">
        <v>37</v>
      </c>
      <c r="B48" t="s">
        <v>31</v>
      </c>
      <c r="C48" t="s">
        <v>32</v>
      </c>
      <c r="D48" t="s">
        <v>32</v>
      </c>
      <c r="E48" t="s">
        <v>133</v>
      </c>
      <c r="F48" t="s">
        <v>134</v>
      </c>
      <c r="G48" t="s">
        <v>75</v>
      </c>
      <c r="I48" t="str">
        <f t="shared" si="0"/>
        <v>insert into dataset values (37,'F','HIGH','HIGH',0.559171,0.042713,'drugA')</v>
      </c>
    </row>
    <row r="49" spans="1:9" x14ac:dyDescent="0.25">
      <c r="A49">
        <v>68</v>
      </c>
      <c r="B49" t="s">
        <v>36</v>
      </c>
      <c r="C49" t="s">
        <v>37</v>
      </c>
      <c r="D49" t="s">
        <v>32</v>
      </c>
      <c r="E49" t="s">
        <v>135</v>
      </c>
      <c r="F49" t="s">
        <v>136</v>
      </c>
      <c r="G49" t="s">
        <v>40</v>
      </c>
      <c r="I49" t="str">
        <f t="shared" si="0"/>
        <v>insert into dataset values (68,'M','LOW','HIGH',0.726677,0.070616,'drugC')</v>
      </c>
    </row>
    <row r="50" spans="1:9" x14ac:dyDescent="0.25">
      <c r="A50">
        <v>23</v>
      </c>
      <c r="B50" t="s">
        <v>36</v>
      </c>
      <c r="C50" t="s">
        <v>43</v>
      </c>
      <c r="D50" t="s">
        <v>32</v>
      </c>
      <c r="E50" t="s">
        <v>137</v>
      </c>
      <c r="F50" t="s">
        <v>138</v>
      </c>
      <c r="G50" t="s">
        <v>35</v>
      </c>
      <c r="I50" t="str">
        <f t="shared" si="0"/>
        <v>insert into dataset values (23,'M','NORMAL','HIGH',0.888629,0.028045,'drugY')</v>
      </c>
    </row>
    <row r="51" spans="1:9" x14ac:dyDescent="0.25">
      <c r="A51">
        <v>28</v>
      </c>
      <c r="B51" t="s">
        <v>31</v>
      </c>
      <c r="C51" t="s">
        <v>37</v>
      </c>
      <c r="D51" t="s">
        <v>32</v>
      </c>
      <c r="E51" t="s">
        <v>139</v>
      </c>
      <c r="F51" t="s">
        <v>140</v>
      </c>
      <c r="G51" t="s">
        <v>35</v>
      </c>
      <c r="I51" t="str">
        <f t="shared" si="0"/>
        <v>insert into dataset values (28,'F','LOW','HIGH',0.606933,0.030659,'drugY')</v>
      </c>
    </row>
    <row r="52" spans="1:9" x14ac:dyDescent="0.25">
      <c r="A52">
        <v>58</v>
      </c>
      <c r="B52" t="s">
        <v>31</v>
      </c>
      <c r="C52" t="s">
        <v>32</v>
      </c>
      <c r="D52" t="s">
        <v>32</v>
      </c>
      <c r="E52" t="s">
        <v>141</v>
      </c>
      <c r="F52" t="s">
        <v>142</v>
      </c>
      <c r="G52" t="s">
        <v>35</v>
      </c>
      <c r="I52" t="str">
        <f t="shared" si="0"/>
        <v>insert into dataset values (58,'F','HIGH','HIGH',0.560854,0.028886,'drugY')</v>
      </c>
    </row>
    <row r="53" spans="1:9" x14ac:dyDescent="0.25">
      <c r="A53">
        <v>67</v>
      </c>
      <c r="B53" t="s">
        <v>36</v>
      </c>
      <c r="C53" t="s">
        <v>43</v>
      </c>
      <c r="D53" t="s">
        <v>43</v>
      </c>
      <c r="E53" t="s">
        <v>143</v>
      </c>
      <c r="F53" t="s">
        <v>144</v>
      </c>
      <c r="G53" t="s">
        <v>46</v>
      </c>
      <c r="I53" t="str">
        <f t="shared" si="0"/>
        <v>insert into dataset values (67,'M','NORMAL','NORMAL',0.846892,0.077711,'drugX')</v>
      </c>
    </row>
    <row r="54" spans="1:9" x14ac:dyDescent="0.25">
      <c r="A54">
        <v>62</v>
      </c>
      <c r="B54" t="s">
        <v>36</v>
      </c>
      <c r="C54" t="s">
        <v>37</v>
      </c>
      <c r="D54" t="s">
        <v>43</v>
      </c>
      <c r="E54" t="s">
        <v>145</v>
      </c>
      <c r="F54" t="s">
        <v>146</v>
      </c>
      <c r="G54" t="s">
        <v>35</v>
      </c>
      <c r="I54" t="str">
        <f t="shared" si="0"/>
        <v>insert into dataset values (62,'M','LOW','NORMAL',0.804173,0.029584,'drugY')</v>
      </c>
    </row>
    <row r="55" spans="1:9" x14ac:dyDescent="0.25">
      <c r="A55">
        <v>24</v>
      </c>
      <c r="B55" t="s">
        <v>31</v>
      </c>
      <c r="C55" t="s">
        <v>32</v>
      </c>
      <c r="D55" t="s">
        <v>43</v>
      </c>
      <c r="E55" t="s">
        <v>147</v>
      </c>
      <c r="F55" t="s">
        <v>148</v>
      </c>
      <c r="G55" t="s">
        <v>35</v>
      </c>
      <c r="I55" t="str">
        <f t="shared" si="0"/>
        <v>insert into dataset values (24,'F','HIGH','NORMAL',0.648646,0.035144,'drugY')</v>
      </c>
    </row>
    <row r="56" spans="1:9" x14ac:dyDescent="0.25">
      <c r="A56">
        <v>68</v>
      </c>
      <c r="B56" t="s">
        <v>31</v>
      </c>
      <c r="C56" t="s">
        <v>32</v>
      </c>
      <c r="D56" t="s">
        <v>43</v>
      </c>
      <c r="E56" t="s">
        <v>149</v>
      </c>
      <c r="F56" t="s">
        <v>150</v>
      </c>
      <c r="G56" t="s">
        <v>104</v>
      </c>
      <c r="I56" t="str">
        <f t="shared" si="0"/>
        <v>insert into dataset values (68,'F','HIGH','NORMAL',0.77541,0.0761,'drugB')</v>
      </c>
    </row>
    <row r="57" spans="1:9" x14ac:dyDescent="0.25">
      <c r="A57">
        <v>26</v>
      </c>
      <c r="B57" t="s">
        <v>31</v>
      </c>
      <c r="C57" t="s">
        <v>37</v>
      </c>
      <c r="D57" t="s">
        <v>32</v>
      </c>
      <c r="E57" t="s">
        <v>151</v>
      </c>
      <c r="F57" t="s">
        <v>152</v>
      </c>
      <c r="G57" t="s">
        <v>40</v>
      </c>
      <c r="I57" t="str">
        <f t="shared" si="0"/>
        <v>insert into dataset values (26,'F','LOW','HIGH',0.578002,0.040819,'drugC')</v>
      </c>
    </row>
    <row r="58" spans="1:9" x14ac:dyDescent="0.25">
      <c r="A58">
        <v>65</v>
      </c>
      <c r="B58" t="s">
        <v>36</v>
      </c>
      <c r="C58" t="s">
        <v>32</v>
      </c>
      <c r="D58" t="s">
        <v>43</v>
      </c>
      <c r="E58" t="s">
        <v>153</v>
      </c>
      <c r="F58" t="s">
        <v>154</v>
      </c>
      <c r="G58" t="s">
        <v>104</v>
      </c>
      <c r="I58" t="str">
        <f t="shared" si="0"/>
        <v>insert into dataset values (65,'M','HIGH','NORMAL',0.635551,0.056043,'drugB')</v>
      </c>
    </row>
    <row r="59" spans="1:9" x14ac:dyDescent="0.25">
      <c r="A59">
        <v>40</v>
      </c>
      <c r="B59" t="s">
        <v>36</v>
      </c>
      <c r="C59" t="s">
        <v>32</v>
      </c>
      <c r="D59" t="s">
        <v>32</v>
      </c>
      <c r="E59" t="s">
        <v>155</v>
      </c>
      <c r="F59" t="s">
        <v>156</v>
      </c>
      <c r="G59" t="s">
        <v>35</v>
      </c>
      <c r="I59" t="str">
        <f t="shared" si="0"/>
        <v>insert into dataset values (40,'M','HIGH','HIGH',0.557133,0.020022,'drugY')</v>
      </c>
    </row>
    <row r="60" spans="1:9" x14ac:dyDescent="0.25">
      <c r="A60">
        <v>60</v>
      </c>
      <c r="B60" t="s">
        <v>36</v>
      </c>
      <c r="C60" t="s">
        <v>43</v>
      </c>
      <c r="D60" t="s">
        <v>43</v>
      </c>
      <c r="E60" t="s">
        <v>157</v>
      </c>
      <c r="F60" t="s">
        <v>158</v>
      </c>
      <c r="G60" t="s">
        <v>46</v>
      </c>
      <c r="I60" t="str">
        <f t="shared" si="0"/>
        <v>insert into dataset values (60,'M','NORMAL','NORMAL',0.645515,0.063971,'drugX')</v>
      </c>
    </row>
    <row r="61" spans="1:9" x14ac:dyDescent="0.25">
      <c r="A61">
        <v>34</v>
      </c>
      <c r="B61" t="s">
        <v>36</v>
      </c>
      <c r="C61" t="s">
        <v>32</v>
      </c>
      <c r="D61" t="s">
        <v>32</v>
      </c>
      <c r="E61" t="s">
        <v>159</v>
      </c>
      <c r="F61" t="s">
        <v>160</v>
      </c>
      <c r="G61" t="s">
        <v>35</v>
      </c>
      <c r="I61" t="str">
        <f t="shared" si="0"/>
        <v>insert into dataset values (34,'M','HIGH','HIGH',0.888144,0.047486,'drugY')</v>
      </c>
    </row>
    <row r="62" spans="1:9" x14ac:dyDescent="0.25">
      <c r="A62">
        <v>38</v>
      </c>
      <c r="B62" t="s">
        <v>31</v>
      </c>
      <c r="C62" t="s">
        <v>37</v>
      </c>
      <c r="D62" t="s">
        <v>43</v>
      </c>
      <c r="E62" t="s">
        <v>161</v>
      </c>
      <c r="F62" t="s">
        <v>162</v>
      </c>
      <c r="G62" t="s">
        <v>35</v>
      </c>
      <c r="I62" t="str">
        <f t="shared" si="0"/>
        <v>insert into dataset values (38,'F','LOW','NORMAL',0.598753,0.020042,'drugY')</v>
      </c>
    </row>
    <row r="63" spans="1:9" x14ac:dyDescent="0.25">
      <c r="A63">
        <v>24</v>
      </c>
      <c r="B63" t="s">
        <v>36</v>
      </c>
      <c r="C63" t="s">
        <v>32</v>
      </c>
      <c r="D63" t="s">
        <v>43</v>
      </c>
      <c r="E63" t="s">
        <v>163</v>
      </c>
      <c r="F63" t="s">
        <v>164</v>
      </c>
      <c r="G63" t="s">
        <v>75</v>
      </c>
      <c r="I63" t="str">
        <f t="shared" si="0"/>
        <v>insert into dataset values (24,'M','HIGH','NORMAL',0.613261,0.064726,'drugA')</v>
      </c>
    </row>
    <row r="64" spans="1:9" x14ac:dyDescent="0.25">
      <c r="A64">
        <v>67</v>
      </c>
      <c r="B64" t="s">
        <v>36</v>
      </c>
      <c r="C64" t="s">
        <v>37</v>
      </c>
      <c r="D64" t="s">
        <v>43</v>
      </c>
      <c r="E64" t="s">
        <v>165</v>
      </c>
      <c r="F64" t="s">
        <v>166</v>
      </c>
      <c r="G64" t="s">
        <v>35</v>
      </c>
      <c r="I64" t="str">
        <f t="shared" si="0"/>
        <v>insert into dataset values (67,'M','LOW','NORMAL',0.820638,0.039657,'drugY')</v>
      </c>
    </row>
    <row r="65" spans="1:9" x14ac:dyDescent="0.25">
      <c r="A65">
        <v>45</v>
      </c>
      <c r="B65" t="s">
        <v>36</v>
      </c>
      <c r="C65" t="s">
        <v>37</v>
      </c>
      <c r="D65" t="s">
        <v>43</v>
      </c>
      <c r="E65" t="s">
        <v>167</v>
      </c>
      <c r="F65" t="s">
        <v>168</v>
      </c>
      <c r="G65" t="s">
        <v>46</v>
      </c>
      <c r="I65" t="str">
        <f t="shared" si="0"/>
        <v>insert into dataset values (45,'M','LOW','NORMAL',0.532632,0.063636,'drugX')</v>
      </c>
    </row>
    <row r="66" spans="1:9" x14ac:dyDescent="0.25">
      <c r="A66">
        <v>60</v>
      </c>
      <c r="B66" t="s">
        <v>31</v>
      </c>
      <c r="C66" t="s">
        <v>32</v>
      </c>
      <c r="D66" t="s">
        <v>32</v>
      </c>
      <c r="E66" t="s">
        <v>169</v>
      </c>
      <c r="F66" t="s">
        <v>170</v>
      </c>
      <c r="G66" t="s">
        <v>104</v>
      </c>
      <c r="I66" t="str">
        <f t="shared" si="0"/>
        <v>insert into dataset values (60,'F','HIGH','HIGH',0.800607,0.060181,'drugB')</v>
      </c>
    </row>
    <row r="67" spans="1:9" x14ac:dyDescent="0.25">
      <c r="A67">
        <v>68</v>
      </c>
      <c r="B67" t="s">
        <v>31</v>
      </c>
      <c r="C67" t="s">
        <v>43</v>
      </c>
      <c r="D67" t="s">
        <v>43</v>
      </c>
      <c r="E67" t="s">
        <v>171</v>
      </c>
      <c r="F67" t="s">
        <v>172</v>
      </c>
      <c r="G67" t="s">
        <v>35</v>
      </c>
      <c r="I67" t="str">
        <f t="shared" ref="I67:I130" si="1">CONCATENATE("insert into dataset values (",A67,",'",B67,"','",C67,"','",D67,"',",E67,",",F67,",'",G67,"')",)</f>
        <v>insert into dataset values (68,'F','NORMAL','NORMAL',0.821584,0.030373,'drugY')</v>
      </c>
    </row>
    <row r="68" spans="1:9" x14ac:dyDescent="0.25">
      <c r="A68">
        <v>29</v>
      </c>
      <c r="B68" t="s">
        <v>36</v>
      </c>
      <c r="C68" t="s">
        <v>32</v>
      </c>
      <c r="D68" t="s">
        <v>32</v>
      </c>
      <c r="E68" t="s">
        <v>173</v>
      </c>
      <c r="F68" t="s">
        <v>174</v>
      </c>
      <c r="G68" t="s">
        <v>75</v>
      </c>
      <c r="I68" t="str">
        <f t="shared" si="1"/>
        <v>insert into dataset values (29,'M','HIGH','HIGH',0.625272,0.048637,'drugA')</v>
      </c>
    </row>
    <row r="69" spans="1:9" x14ac:dyDescent="0.25">
      <c r="A69">
        <v>17</v>
      </c>
      <c r="B69" t="s">
        <v>36</v>
      </c>
      <c r="C69" t="s">
        <v>43</v>
      </c>
      <c r="D69" t="s">
        <v>43</v>
      </c>
      <c r="E69" t="s">
        <v>175</v>
      </c>
      <c r="F69" t="s">
        <v>176</v>
      </c>
      <c r="G69" t="s">
        <v>46</v>
      </c>
      <c r="I69" t="str">
        <f t="shared" si="1"/>
        <v>insert into dataset values (17,'M','NORMAL','NORMAL',0.722286,0.06668,'drugX')</v>
      </c>
    </row>
    <row r="70" spans="1:9" x14ac:dyDescent="0.25">
      <c r="A70">
        <v>54</v>
      </c>
      <c r="B70" t="s">
        <v>36</v>
      </c>
      <c r="C70" t="s">
        <v>43</v>
      </c>
      <c r="D70" t="s">
        <v>32</v>
      </c>
      <c r="E70" t="s">
        <v>177</v>
      </c>
      <c r="F70" t="s">
        <v>178</v>
      </c>
      <c r="G70" t="s">
        <v>35</v>
      </c>
      <c r="I70" t="str">
        <f t="shared" si="1"/>
        <v>insert into dataset values (54,'M','NORMAL','HIGH',0.504995,0.02048,'drugY')</v>
      </c>
    </row>
    <row r="71" spans="1:9" x14ac:dyDescent="0.25">
      <c r="A71">
        <v>18</v>
      </c>
      <c r="B71" t="s">
        <v>31</v>
      </c>
      <c r="C71" t="s">
        <v>32</v>
      </c>
      <c r="D71" t="s">
        <v>43</v>
      </c>
      <c r="E71" t="s">
        <v>179</v>
      </c>
      <c r="F71" t="s">
        <v>180</v>
      </c>
      <c r="G71" t="s">
        <v>35</v>
      </c>
      <c r="I71" t="str">
        <f t="shared" si="1"/>
        <v>insert into dataset values (18,'F','HIGH','NORMAL',0.564811,0.023266,'drugY')</v>
      </c>
    </row>
    <row r="72" spans="1:9" x14ac:dyDescent="0.25">
      <c r="A72">
        <v>70</v>
      </c>
      <c r="B72" t="s">
        <v>36</v>
      </c>
      <c r="C72" t="s">
        <v>32</v>
      </c>
      <c r="D72" t="s">
        <v>32</v>
      </c>
      <c r="E72" t="s">
        <v>181</v>
      </c>
      <c r="F72" t="s">
        <v>182</v>
      </c>
      <c r="G72" t="s">
        <v>104</v>
      </c>
      <c r="I72" t="str">
        <f t="shared" si="1"/>
        <v>insert into dataset values (70,'M','HIGH','HIGH',0.658606,0.047153,'drugB')</v>
      </c>
    </row>
    <row r="73" spans="1:9" x14ac:dyDescent="0.25">
      <c r="A73">
        <v>28</v>
      </c>
      <c r="B73" t="s">
        <v>31</v>
      </c>
      <c r="C73" t="s">
        <v>43</v>
      </c>
      <c r="D73" t="s">
        <v>32</v>
      </c>
      <c r="E73" t="s">
        <v>183</v>
      </c>
      <c r="F73" t="s">
        <v>184</v>
      </c>
      <c r="G73" t="s">
        <v>35</v>
      </c>
      <c r="I73" t="str">
        <f t="shared" si="1"/>
        <v>insert into dataset values (28,'F','NORMAL','HIGH',0.860775,0.04375,'drugY')</v>
      </c>
    </row>
    <row r="74" spans="1:9" x14ac:dyDescent="0.25">
      <c r="A74">
        <v>24</v>
      </c>
      <c r="B74" t="s">
        <v>31</v>
      </c>
      <c r="C74" t="s">
        <v>43</v>
      </c>
      <c r="D74" t="s">
        <v>32</v>
      </c>
      <c r="E74" t="s">
        <v>185</v>
      </c>
      <c r="F74" t="s">
        <v>186</v>
      </c>
      <c r="G74" t="s">
        <v>46</v>
      </c>
      <c r="I74" t="str">
        <f t="shared" si="1"/>
        <v>insert into dataset values (24,'F','NORMAL','HIGH',0.80554,0.07596,'drugX')</v>
      </c>
    </row>
    <row r="75" spans="1:9" x14ac:dyDescent="0.25">
      <c r="A75">
        <v>41</v>
      </c>
      <c r="B75" t="s">
        <v>31</v>
      </c>
      <c r="C75" t="s">
        <v>43</v>
      </c>
      <c r="D75" t="s">
        <v>43</v>
      </c>
      <c r="E75" t="s">
        <v>187</v>
      </c>
      <c r="F75" t="s">
        <v>188</v>
      </c>
      <c r="G75" t="s">
        <v>35</v>
      </c>
      <c r="I75" t="str">
        <f t="shared" si="1"/>
        <v>insert into dataset values (41,'F','NORMAL','NORMAL',0.844196,0.036857,'drugY')</v>
      </c>
    </row>
    <row r="76" spans="1:9" x14ac:dyDescent="0.25">
      <c r="A76">
        <v>31</v>
      </c>
      <c r="B76" t="s">
        <v>36</v>
      </c>
      <c r="C76" t="s">
        <v>32</v>
      </c>
      <c r="D76" t="s">
        <v>43</v>
      </c>
      <c r="E76" t="s">
        <v>189</v>
      </c>
      <c r="F76" t="s">
        <v>190</v>
      </c>
      <c r="G76" t="s">
        <v>35</v>
      </c>
      <c r="I76" t="str">
        <f t="shared" si="1"/>
        <v>insert into dataset values (31,'M','HIGH','NORMAL',0.88624,0.051922,'drugY')</v>
      </c>
    </row>
    <row r="77" spans="1:9" x14ac:dyDescent="0.25">
      <c r="A77">
        <v>26</v>
      </c>
      <c r="B77" t="s">
        <v>36</v>
      </c>
      <c r="C77" t="s">
        <v>37</v>
      </c>
      <c r="D77" t="s">
        <v>43</v>
      </c>
      <c r="E77" t="s">
        <v>191</v>
      </c>
      <c r="F77" t="s">
        <v>192</v>
      </c>
      <c r="G77" t="s">
        <v>35</v>
      </c>
      <c r="I77" t="str">
        <f t="shared" si="1"/>
        <v>insert into dataset values (26,'M','LOW','NORMAL',0.790664,0.037815,'drugY')</v>
      </c>
    </row>
    <row r="78" spans="1:9" x14ac:dyDescent="0.25">
      <c r="A78">
        <v>36</v>
      </c>
      <c r="B78" t="s">
        <v>31</v>
      </c>
      <c r="C78" t="s">
        <v>32</v>
      </c>
      <c r="D78" t="s">
        <v>32</v>
      </c>
      <c r="E78" t="s">
        <v>193</v>
      </c>
      <c r="F78" t="s">
        <v>194</v>
      </c>
      <c r="G78" t="s">
        <v>75</v>
      </c>
      <c r="I78" t="str">
        <f t="shared" si="1"/>
        <v>insert into dataset values (36,'F','HIGH','HIGH',0.734119,0.065556,'drugA')</v>
      </c>
    </row>
    <row r="79" spans="1:9" x14ac:dyDescent="0.25">
      <c r="A79">
        <v>26</v>
      </c>
      <c r="B79" t="s">
        <v>31</v>
      </c>
      <c r="C79" t="s">
        <v>32</v>
      </c>
      <c r="D79" t="s">
        <v>43</v>
      </c>
      <c r="E79" t="s">
        <v>195</v>
      </c>
      <c r="F79" t="s">
        <v>196</v>
      </c>
      <c r="G79" t="s">
        <v>35</v>
      </c>
      <c r="I79" t="str">
        <f t="shared" si="1"/>
        <v>insert into dataset values (26,'F','HIGH','NORMAL',0.823793,0.042994,'drugY')</v>
      </c>
    </row>
    <row r="80" spans="1:9" x14ac:dyDescent="0.25">
      <c r="A80">
        <v>19</v>
      </c>
      <c r="B80" t="s">
        <v>31</v>
      </c>
      <c r="C80" t="s">
        <v>32</v>
      </c>
      <c r="D80" t="s">
        <v>32</v>
      </c>
      <c r="E80" t="s">
        <v>197</v>
      </c>
      <c r="F80" t="s">
        <v>198</v>
      </c>
      <c r="G80" t="s">
        <v>75</v>
      </c>
      <c r="I80" t="str">
        <f t="shared" si="1"/>
        <v>insert into dataset values (19,'F','HIGH','HIGH',0.516973,0.038832,'drugA')</v>
      </c>
    </row>
    <row r="81" spans="1:9" x14ac:dyDescent="0.25">
      <c r="A81">
        <v>32</v>
      </c>
      <c r="B81" t="s">
        <v>31</v>
      </c>
      <c r="C81" t="s">
        <v>37</v>
      </c>
      <c r="D81" t="s">
        <v>43</v>
      </c>
      <c r="E81" t="s">
        <v>199</v>
      </c>
      <c r="F81" t="s">
        <v>200</v>
      </c>
      <c r="G81" t="s">
        <v>46</v>
      </c>
      <c r="I81" t="str">
        <f t="shared" si="1"/>
        <v>insert into dataset values (32,'F','LOW','NORMAL',0.724422,0.066829,'drugX')</v>
      </c>
    </row>
    <row r="82" spans="1:9" x14ac:dyDescent="0.25">
      <c r="A82">
        <v>60</v>
      </c>
      <c r="B82" t="s">
        <v>36</v>
      </c>
      <c r="C82" t="s">
        <v>32</v>
      </c>
      <c r="D82" t="s">
        <v>32</v>
      </c>
      <c r="E82" t="s">
        <v>201</v>
      </c>
      <c r="F82" t="s">
        <v>202</v>
      </c>
      <c r="G82" t="s">
        <v>104</v>
      </c>
      <c r="I82" t="str">
        <f t="shared" si="1"/>
        <v>insert into dataset values (60,'M','HIGH','HIGH',0.805651,0.057821,'drugB')</v>
      </c>
    </row>
    <row r="83" spans="1:9" x14ac:dyDescent="0.25">
      <c r="A83">
        <v>64</v>
      </c>
      <c r="B83" t="s">
        <v>36</v>
      </c>
      <c r="C83" t="s">
        <v>43</v>
      </c>
      <c r="D83" t="s">
        <v>32</v>
      </c>
      <c r="E83" t="s">
        <v>203</v>
      </c>
      <c r="F83" t="s">
        <v>204</v>
      </c>
      <c r="G83" t="s">
        <v>46</v>
      </c>
      <c r="I83" t="str">
        <f t="shared" si="1"/>
        <v>insert into dataset values (64,'M','NORMAL','HIGH',0.5126,0.066049,'drugX')</v>
      </c>
    </row>
    <row r="84" spans="1:9" x14ac:dyDescent="0.25">
      <c r="A84">
        <v>32</v>
      </c>
      <c r="B84" t="s">
        <v>31</v>
      </c>
      <c r="C84" t="s">
        <v>37</v>
      </c>
      <c r="D84" t="s">
        <v>32</v>
      </c>
      <c r="E84" t="s">
        <v>205</v>
      </c>
      <c r="F84" t="s">
        <v>206</v>
      </c>
      <c r="G84" t="s">
        <v>40</v>
      </c>
      <c r="I84" t="str">
        <f t="shared" si="1"/>
        <v>insert into dataset values (32,'F','LOW','HIGH',0.730854,0.075256,'drugC')</v>
      </c>
    </row>
    <row r="85" spans="1:9" x14ac:dyDescent="0.25">
      <c r="A85">
        <v>38</v>
      </c>
      <c r="B85" t="s">
        <v>31</v>
      </c>
      <c r="C85" t="s">
        <v>32</v>
      </c>
      <c r="D85" t="s">
        <v>43</v>
      </c>
      <c r="E85" t="s">
        <v>207</v>
      </c>
      <c r="F85" t="s">
        <v>208</v>
      </c>
      <c r="G85" t="s">
        <v>75</v>
      </c>
      <c r="I85" t="str">
        <f t="shared" si="1"/>
        <v>insert into dataset values (38,'F','HIGH','NORMAL',0.733842,0.064793,'drugA')</v>
      </c>
    </row>
    <row r="86" spans="1:9" x14ac:dyDescent="0.25">
      <c r="A86">
        <v>47</v>
      </c>
      <c r="B86" t="s">
        <v>31</v>
      </c>
      <c r="C86" t="s">
        <v>37</v>
      </c>
      <c r="D86" t="s">
        <v>32</v>
      </c>
      <c r="E86" t="s">
        <v>209</v>
      </c>
      <c r="F86" t="s">
        <v>210</v>
      </c>
      <c r="G86" t="s">
        <v>40</v>
      </c>
      <c r="I86" t="str">
        <f t="shared" si="1"/>
        <v>insert into dataset values (47,'F','LOW','HIGH',0.539774,0.05362,'drugC')</v>
      </c>
    </row>
    <row r="87" spans="1:9" x14ac:dyDescent="0.25">
      <c r="A87">
        <v>59</v>
      </c>
      <c r="B87" t="s">
        <v>36</v>
      </c>
      <c r="C87" t="s">
        <v>32</v>
      </c>
      <c r="D87" t="s">
        <v>32</v>
      </c>
      <c r="E87" t="s">
        <v>211</v>
      </c>
      <c r="F87" t="s">
        <v>212</v>
      </c>
      <c r="G87" t="s">
        <v>104</v>
      </c>
      <c r="I87" t="str">
        <f t="shared" si="1"/>
        <v>insert into dataset values (59,'M','HIGH','HIGH',0.816356,0.058583,'drugB')</v>
      </c>
    </row>
    <row r="88" spans="1:9" x14ac:dyDescent="0.25">
      <c r="A88">
        <v>51</v>
      </c>
      <c r="B88" t="s">
        <v>31</v>
      </c>
      <c r="C88" t="s">
        <v>43</v>
      </c>
      <c r="D88" t="s">
        <v>32</v>
      </c>
      <c r="E88" t="s">
        <v>213</v>
      </c>
      <c r="F88" t="s">
        <v>214</v>
      </c>
      <c r="G88" t="s">
        <v>46</v>
      </c>
      <c r="I88" t="str">
        <f t="shared" si="1"/>
        <v>insert into dataset values (51,'F','NORMAL','HIGH',0.678646,0.04991,'drugX')</v>
      </c>
    </row>
    <row r="89" spans="1:9" x14ac:dyDescent="0.25">
      <c r="A89">
        <v>69</v>
      </c>
      <c r="B89" t="s">
        <v>36</v>
      </c>
      <c r="C89" t="s">
        <v>37</v>
      </c>
      <c r="D89" t="s">
        <v>32</v>
      </c>
      <c r="E89" t="s">
        <v>215</v>
      </c>
      <c r="F89" t="s">
        <v>216</v>
      </c>
      <c r="G89" t="s">
        <v>35</v>
      </c>
      <c r="I89" t="str">
        <f t="shared" si="1"/>
        <v>insert into dataset values (69,'M','LOW','HIGH',0.854733,0.055221,'drugY')</v>
      </c>
    </row>
    <row r="90" spans="1:9" x14ac:dyDescent="0.25">
      <c r="A90">
        <v>37</v>
      </c>
      <c r="B90" t="s">
        <v>31</v>
      </c>
      <c r="C90" t="s">
        <v>32</v>
      </c>
      <c r="D90" t="s">
        <v>43</v>
      </c>
      <c r="E90" t="s">
        <v>217</v>
      </c>
      <c r="F90" t="s">
        <v>218</v>
      </c>
      <c r="G90" t="s">
        <v>35</v>
      </c>
      <c r="I90" t="str">
        <f t="shared" si="1"/>
        <v>insert into dataset values (37,'F','HIGH','NORMAL',0.795312,0.034443,'drugY')</v>
      </c>
    </row>
    <row r="91" spans="1:9" x14ac:dyDescent="0.25">
      <c r="A91">
        <v>50</v>
      </c>
      <c r="B91" t="s">
        <v>31</v>
      </c>
      <c r="C91" t="s">
        <v>43</v>
      </c>
      <c r="D91" t="s">
        <v>43</v>
      </c>
      <c r="E91" t="s">
        <v>219</v>
      </c>
      <c r="F91" t="s">
        <v>220</v>
      </c>
      <c r="G91" t="s">
        <v>35</v>
      </c>
      <c r="I91" t="str">
        <f t="shared" si="1"/>
        <v>insert into dataset values (50,'F','NORMAL','NORMAL',0.73961,0.042972,'drugY')</v>
      </c>
    </row>
    <row r="92" spans="1:9" x14ac:dyDescent="0.25">
      <c r="A92">
        <v>62</v>
      </c>
      <c r="B92" t="s">
        <v>36</v>
      </c>
      <c r="C92" t="s">
        <v>43</v>
      </c>
      <c r="D92" t="s">
        <v>32</v>
      </c>
      <c r="E92" t="s">
        <v>221</v>
      </c>
      <c r="F92" t="s">
        <v>222</v>
      </c>
      <c r="G92" t="s">
        <v>35</v>
      </c>
      <c r="I92" t="str">
        <f t="shared" si="1"/>
        <v>insert into dataset values (62,'M','NORMAL','HIGH',0.755873,0.045551,'drugY')</v>
      </c>
    </row>
    <row r="93" spans="1:9" x14ac:dyDescent="0.25">
      <c r="A93">
        <v>41</v>
      </c>
      <c r="B93" t="s">
        <v>36</v>
      </c>
      <c r="C93" t="s">
        <v>32</v>
      </c>
      <c r="D93" t="s">
        <v>43</v>
      </c>
      <c r="E93" t="s">
        <v>223</v>
      </c>
      <c r="F93" t="s">
        <v>224</v>
      </c>
      <c r="G93" t="s">
        <v>35</v>
      </c>
      <c r="I93" t="str">
        <f t="shared" si="1"/>
        <v>insert into dataset values (41,'M','HIGH','NORMAL',0.658397,0.043442,'drugY')</v>
      </c>
    </row>
    <row r="94" spans="1:9" x14ac:dyDescent="0.25">
      <c r="A94">
        <v>29</v>
      </c>
      <c r="B94" t="s">
        <v>31</v>
      </c>
      <c r="C94" t="s">
        <v>32</v>
      </c>
      <c r="D94" t="s">
        <v>32</v>
      </c>
      <c r="E94" t="s">
        <v>225</v>
      </c>
      <c r="F94" t="s">
        <v>226</v>
      </c>
      <c r="G94" t="s">
        <v>35</v>
      </c>
      <c r="I94" t="str">
        <f t="shared" si="1"/>
        <v>insert into dataset values (29,'F','HIGH','HIGH',0.857934,0.029132,'drugY')</v>
      </c>
    </row>
    <row r="95" spans="1:9" x14ac:dyDescent="0.25">
      <c r="A95">
        <v>42</v>
      </c>
      <c r="B95" t="s">
        <v>31</v>
      </c>
      <c r="C95" t="s">
        <v>37</v>
      </c>
      <c r="D95" t="s">
        <v>43</v>
      </c>
      <c r="E95" t="s">
        <v>227</v>
      </c>
      <c r="F95" t="s">
        <v>228</v>
      </c>
      <c r="G95" t="s">
        <v>35</v>
      </c>
      <c r="I95" t="str">
        <f t="shared" si="1"/>
        <v>insert into dataset values (42,'F','LOW','NORMAL',0.763404,0.026081,'drugY')</v>
      </c>
    </row>
    <row r="96" spans="1:9" x14ac:dyDescent="0.25">
      <c r="A96">
        <v>56</v>
      </c>
      <c r="B96" t="s">
        <v>36</v>
      </c>
      <c r="C96" t="s">
        <v>37</v>
      </c>
      <c r="D96" t="s">
        <v>32</v>
      </c>
      <c r="E96" t="s">
        <v>229</v>
      </c>
      <c r="F96" t="s">
        <v>230</v>
      </c>
      <c r="G96" t="s">
        <v>35</v>
      </c>
      <c r="I96" t="str">
        <f t="shared" si="1"/>
        <v>insert into dataset values (56,'M','LOW','HIGH',0.812663,0.054123,'drugY')</v>
      </c>
    </row>
    <row r="97" spans="1:9" x14ac:dyDescent="0.25">
      <c r="A97">
        <v>36</v>
      </c>
      <c r="B97" t="s">
        <v>36</v>
      </c>
      <c r="C97" t="s">
        <v>37</v>
      </c>
      <c r="D97" t="s">
        <v>43</v>
      </c>
      <c r="E97" t="s">
        <v>231</v>
      </c>
      <c r="F97" t="s">
        <v>232</v>
      </c>
      <c r="G97" t="s">
        <v>46</v>
      </c>
      <c r="I97" t="str">
        <f t="shared" si="1"/>
        <v>insert into dataset values (36,'M','LOW','NORMAL',0.52765,0.046188,'drugX')</v>
      </c>
    </row>
    <row r="98" spans="1:9" x14ac:dyDescent="0.25">
      <c r="A98">
        <v>58</v>
      </c>
      <c r="B98" t="s">
        <v>31</v>
      </c>
      <c r="C98" t="s">
        <v>37</v>
      </c>
      <c r="D98" t="s">
        <v>32</v>
      </c>
      <c r="E98" t="s">
        <v>233</v>
      </c>
      <c r="F98" t="s">
        <v>234</v>
      </c>
      <c r="G98" t="s">
        <v>35</v>
      </c>
      <c r="I98" t="str">
        <f t="shared" si="1"/>
        <v>insert into dataset values (58,'F','LOW','HIGH',0.886865,0.023188,'drugY')</v>
      </c>
    </row>
    <row r="99" spans="1:9" x14ac:dyDescent="0.25">
      <c r="A99">
        <v>56</v>
      </c>
      <c r="B99" t="s">
        <v>31</v>
      </c>
      <c r="C99" t="s">
        <v>32</v>
      </c>
      <c r="D99" t="s">
        <v>32</v>
      </c>
      <c r="E99" t="s">
        <v>235</v>
      </c>
      <c r="F99" t="s">
        <v>236</v>
      </c>
      <c r="G99" t="s">
        <v>35</v>
      </c>
      <c r="I99" t="str">
        <f t="shared" si="1"/>
        <v>insert into dataset values (56,'F','HIGH','HIGH',0.750962,0.029571,'drugY')</v>
      </c>
    </row>
    <row r="100" spans="1:9" x14ac:dyDescent="0.25">
      <c r="A100">
        <v>20</v>
      </c>
      <c r="B100" t="s">
        <v>36</v>
      </c>
      <c r="C100" t="s">
        <v>32</v>
      </c>
      <c r="D100" t="s">
        <v>43</v>
      </c>
      <c r="E100" t="s">
        <v>237</v>
      </c>
      <c r="F100" t="s">
        <v>238</v>
      </c>
      <c r="G100" t="s">
        <v>35</v>
      </c>
      <c r="I100" t="str">
        <f t="shared" si="1"/>
        <v>insert into dataset values (20,'M','HIGH','NORMAL',0.764067,0.021439,'drugY')</v>
      </c>
    </row>
    <row r="101" spans="1:9" x14ac:dyDescent="0.25">
      <c r="A101">
        <v>15</v>
      </c>
      <c r="B101" t="s">
        <v>31</v>
      </c>
      <c r="C101" t="s">
        <v>32</v>
      </c>
      <c r="D101" t="s">
        <v>43</v>
      </c>
      <c r="E101" t="s">
        <v>239</v>
      </c>
      <c r="F101" t="s">
        <v>240</v>
      </c>
      <c r="G101" t="s">
        <v>35</v>
      </c>
      <c r="I101" t="str">
        <f t="shared" si="1"/>
        <v>insert into dataset values (15,'F','HIGH','NORMAL',0.697052,0.041677,'drugY')</v>
      </c>
    </row>
    <row r="102" spans="1:9" x14ac:dyDescent="0.25">
      <c r="A102">
        <v>31</v>
      </c>
      <c r="B102" t="s">
        <v>36</v>
      </c>
      <c r="C102" t="s">
        <v>32</v>
      </c>
      <c r="D102" t="s">
        <v>43</v>
      </c>
      <c r="E102" t="s">
        <v>241</v>
      </c>
      <c r="F102" t="s">
        <v>242</v>
      </c>
      <c r="G102" t="s">
        <v>75</v>
      </c>
      <c r="I102" t="str">
        <f t="shared" si="1"/>
        <v>insert into dataset values (31,'M','HIGH','NORMAL',0.695183,0.058559,'drugA')</v>
      </c>
    </row>
    <row r="103" spans="1:9" x14ac:dyDescent="0.25">
      <c r="A103">
        <v>45</v>
      </c>
      <c r="B103" t="s">
        <v>31</v>
      </c>
      <c r="C103" t="s">
        <v>32</v>
      </c>
      <c r="D103" t="s">
        <v>32</v>
      </c>
      <c r="E103" t="s">
        <v>243</v>
      </c>
      <c r="F103" t="s">
        <v>244</v>
      </c>
      <c r="G103" t="s">
        <v>75</v>
      </c>
      <c r="I103" t="str">
        <f t="shared" si="1"/>
        <v>insert into dataset values (45,'F','HIGH','HIGH',0.547821,0.042619,'drugA')</v>
      </c>
    </row>
    <row r="104" spans="1:9" x14ac:dyDescent="0.25">
      <c r="A104">
        <v>28</v>
      </c>
      <c r="B104" t="s">
        <v>31</v>
      </c>
      <c r="C104" t="s">
        <v>37</v>
      </c>
      <c r="D104" t="s">
        <v>32</v>
      </c>
      <c r="E104" t="s">
        <v>245</v>
      </c>
      <c r="F104" t="s">
        <v>246</v>
      </c>
      <c r="G104" t="s">
        <v>40</v>
      </c>
      <c r="I104" t="str">
        <f t="shared" si="1"/>
        <v>insert into dataset values (28,'F','LOW','HIGH',0.656292,0.049997,'drugC')</v>
      </c>
    </row>
    <row r="105" spans="1:9" x14ac:dyDescent="0.25">
      <c r="A105">
        <v>56</v>
      </c>
      <c r="B105" t="s">
        <v>36</v>
      </c>
      <c r="C105" t="s">
        <v>43</v>
      </c>
      <c r="D105" t="s">
        <v>32</v>
      </c>
      <c r="E105" t="s">
        <v>247</v>
      </c>
      <c r="F105" t="s">
        <v>248</v>
      </c>
      <c r="G105" t="s">
        <v>46</v>
      </c>
      <c r="I105" t="str">
        <f t="shared" si="1"/>
        <v>insert into dataset values (56,'M','NORMAL','HIGH',0.627866,0.070026,'drugX')</v>
      </c>
    </row>
    <row r="106" spans="1:9" x14ac:dyDescent="0.25">
      <c r="A106">
        <v>22</v>
      </c>
      <c r="B106" t="s">
        <v>36</v>
      </c>
      <c r="C106" t="s">
        <v>32</v>
      </c>
      <c r="D106" t="s">
        <v>43</v>
      </c>
      <c r="E106" t="s">
        <v>249</v>
      </c>
      <c r="F106" t="s">
        <v>250</v>
      </c>
      <c r="G106" t="s">
        <v>35</v>
      </c>
      <c r="I106" t="str">
        <f t="shared" si="1"/>
        <v>insert into dataset values (22,'M','HIGH','NORMAL',0.860621,0.030417,'drugY')</v>
      </c>
    </row>
    <row r="107" spans="1:9" x14ac:dyDescent="0.25">
      <c r="A107">
        <v>37</v>
      </c>
      <c r="B107" t="s">
        <v>36</v>
      </c>
      <c r="C107" t="s">
        <v>37</v>
      </c>
      <c r="D107" t="s">
        <v>43</v>
      </c>
      <c r="E107" t="s">
        <v>251</v>
      </c>
      <c r="F107" t="s">
        <v>252</v>
      </c>
      <c r="G107" t="s">
        <v>46</v>
      </c>
      <c r="I107" t="str">
        <f t="shared" si="1"/>
        <v>insert into dataset values (37,'M','LOW','NORMAL',0.616692,0.068765,'drugX')</v>
      </c>
    </row>
    <row r="108" spans="1:9" x14ac:dyDescent="0.25">
      <c r="A108">
        <v>22</v>
      </c>
      <c r="B108" t="s">
        <v>36</v>
      </c>
      <c r="C108" t="s">
        <v>43</v>
      </c>
      <c r="D108" t="s">
        <v>32</v>
      </c>
      <c r="E108" t="s">
        <v>253</v>
      </c>
      <c r="F108" t="s">
        <v>254</v>
      </c>
      <c r="G108" t="s">
        <v>46</v>
      </c>
      <c r="I108" t="str">
        <f t="shared" si="1"/>
        <v>insert into dataset values (22,'M','NORMAL','HIGH',0.536324,0.044871,'drugX')</v>
      </c>
    </row>
    <row r="109" spans="1:9" x14ac:dyDescent="0.25">
      <c r="A109">
        <v>42</v>
      </c>
      <c r="B109" t="s">
        <v>36</v>
      </c>
      <c r="C109" t="s">
        <v>37</v>
      </c>
      <c r="D109" t="s">
        <v>32</v>
      </c>
      <c r="E109" t="s">
        <v>255</v>
      </c>
      <c r="F109" t="s">
        <v>256</v>
      </c>
      <c r="G109" t="s">
        <v>35</v>
      </c>
      <c r="I109" t="str">
        <f t="shared" si="1"/>
        <v>insert into dataset values (42,'M','LOW','HIGH',0.756097,0.03778,'drugY')</v>
      </c>
    </row>
    <row r="110" spans="1:9" x14ac:dyDescent="0.25">
      <c r="A110">
        <v>72</v>
      </c>
      <c r="B110" t="s">
        <v>36</v>
      </c>
      <c r="C110" t="s">
        <v>32</v>
      </c>
      <c r="D110" t="s">
        <v>43</v>
      </c>
      <c r="E110" t="s">
        <v>257</v>
      </c>
      <c r="F110" t="s">
        <v>258</v>
      </c>
      <c r="G110" t="s">
        <v>104</v>
      </c>
      <c r="I110" t="str">
        <f t="shared" si="1"/>
        <v>insert into dataset values (72,'M','HIGH','NORMAL',0.72142,0.074552,'drugB')</v>
      </c>
    </row>
    <row r="111" spans="1:9" x14ac:dyDescent="0.25">
      <c r="A111">
        <v>23</v>
      </c>
      <c r="B111" t="s">
        <v>36</v>
      </c>
      <c r="C111" t="s">
        <v>43</v>
      </c>
      <c r="D111" t="s">
        <v>32</v>
      </c>
      <c r="E111" t="s">
        <v>259</v>
      </c>
      <c r="F111" t="s">
        <v>260</v>
      </c>
      <c r="G111" t="s">
        <v>35</v>
      </c>
      <c r="I111" t="str">
        <f t="shared" si="1"/>
        <v>insert into dataset values (23,'M','NORMAL','HIGH',0.543355,0.032247,'drugY')</v>
      </c>
    </row>
    <row r="112" spans="1:9" x14ac:dyDescent="0.25">
      <c r="A112">
        <v>50</v>
      </c>
      <c r="B112" t="s">
        <v>36</v>
      </c>
      <c r="C112" t="s">
        <v>32</v>
      </c>
      <c r="D112" t="s">
        <v>32</v>
      </c>
      <c r="E112" t="s">
        <v>261</v>
      </c>
      <c r="F112" t="s">
        <v>262</v>
      </c>
      <c r="G112" t="s">
        <v>75</v>
      </c>
      <c r="I112" t="str">
        <f t="shared" si="1"/>
        <v>insert into dataset values (50,'M','HIGH','HIGH',0.518285,0.069193,'drugA')</v>
      </c>
    </row>
    <row r="113" spans="1:9" x14ac:dyDescent="0.25">
      <c r="A113">
        <v>47</v>
      </c>
      <c r="B113" t="s">
        <v>31</v>
      </c>
      <c r="C113" t="s">
        <v>43</v>
      </c>
      <c r="D113" t="s">
        <v>43</v>
      </c>
      <c r="E113" t="s">
        <v>263</v>
      </c>
      <c r="F113" t="s">
        <v>264</v>
      </c>
      <c r="G113" t="s">
        <v>46</v>
      </c>
      <c r="I113" t="str">
        <f t="shared" si="1"/>
        <v>insert into dataset values (47,'F','NORMAL','NORMAL',0.526835,0.078828,'drugX')</v>
      </c>
    </row>
    <row r="114" spans="1:9" x14ac:dyDescent="0.25">
      <c r="A114">
        <v>35</v>
      </c>
      <c r="B114" t="s">
        <v>36</v>
      </c>
      <c r="C114" t="s">
        <v>37</v>
      </c>
      <c r="D114" t="s">
        <v>43</v>
      </c>
      <c r="E114" t="s">
        <v>265</v>
      </c>
      <c r="F114" t="s">
        <v>266</v>
      </c>
      <c r="G114" t="s">
        <v>46</v>
      </c>
      <c r="I114" t="str">
        <f t="shared" si="1"/>
        <v>insert into dataset values (35,'M','LOW','NORMAL',0.685143,0.074717,'drugX')</v>
      </c>
    </row>
    <row r="115" spans="1:9" x14ac:dyDescent="0.25">
      <c r="A115">
        <v>65</v>
      </c>
      <c r="B115" t="s">
        <v>31</v>
      </c>
      <c r="C115" t="s">
        <v>37</v>
      </c>
      <c r="D115" t="s">
        <v>43</v>
      </c>
      <c r="E115" t="s">
        <v>267</v>
      </c>
      <c r="F115" t="s">
        <v>268</v>
      </c>
      <c r="G115" t="s">
        <v>46</v>
      </c>
      <c r="I115" t="str">
        <f t="shared" si="1"/>
        <v>insert into dataset values (65,'F','LOW','NORMAL',0.760221,0.055214,'drugX')</v>
      </c>
    </row>
    <row r="116" spans="1:9" x14ac:dyDescent="0.25">
      <c r="A116">
        <v>20</v>
      </c>
      <c r="B116" t="s">
        <v>31</v>
      </c>
      <c r="C116" t="s">
        <v>43</v>
      </c>
      <c r="D116" t="s">
        <v>43</v>
      </c>
      <c r="E116" t="s">
        <v>269</v>
      </c>
      <c r="F116" t="s">
        <v>270</v>
      </c>
      <c r="G116" t="s">
        <v>46</v>
      </c>
      <c r="I116" t="str">
        <f t="shared" si="1"/>
        <v>insert into dataset values (20,'F','NORMAL','NORMAL',0.581591,0.062667,'drugX')</v>
      </c>
    </row>
    <row r="117" spans="1:9" x14ac:dyDescent="0.25">
      <c r="A117">
        <v>51</v>
      </c>
      <c r="B117" t="s">
        <v>36</v>
      </c>
      <c r="C117" t="s">
        <v>32</v>
      </c>
      <c r="D117" t="s">
        <v>32</v>
      </c>
      <c r="E117" t="s">
        <v>271</v>
      </c>
      <c r="F117" t="s">
        <v>272</v>
      </c>
      <c r="G117" t="s">
        <v>35</v>
      </c>
      <c r="I117" t="str">
        <f t="shared" si="1"/>
        <v>insert into dataset values (51,'M','HIGH','HIGH',0.83849,0.045831,'drugY')</v>
      </c>
    </row>
    <row r="118" spans="1:9" x14ac:dyDescent="0.25">
      <c r="A118">
        <v>67</v>
      </c>
      <c r="B118" t="s">
        <v>36</v>
      </c>
      <c r="C118" t="s">
        <v>43</v>
      </c>
      <c r="D118" t="s">
        <v>43</v>
      </c>
      <c r="E118" t="s">
        <v>273</v>
      </c>
      <c r="F118" t="s">
        <v>274</v>
      </c>
      <c r="G118" t="s">
        <v>46</v>
      </c>
      <c r="I118" t="str">
        <f t="shared" si="1"/>
        <v>insert into dataset values (67,'M','NORMAL','NORMAL',0.721257,0.075808,'drugX')</v>
      </c>
    </row>
    <row r="119" spans="1:9" x14ac:dyDescent="0.25">
      <c r="A119">
        <v>40</v>
      </c>
      <c r="B119" t="s">
        <v>31</v>
      </c>
      <c r="C119" t="s">
        <v>43</v>
      </c>
      <c r="D119" t="s">
        <v>32</v>
      </c>
      <c r="E119" t="s">
        <v>275</v>
      </c>
      <c r="F119" t="s">
        <v>276</v>
      </c>
      <c r="G119" t="s">
        <v>46</v>
      </c>
      <c r="I119" t="str">
        <f t="shared" si="1"/>
        <v>insert into dataset values (40,'F','NORMAL','HIGH',0.512517,0.05073,'drugX')</v>
      </c>
    </row>
    <row r="120" spans="1:9" x14ac:dyDescent="0.25">
      <c r="A120">
        <v>32</v>
      </c>
      <c r="B120" t="s">
        <v>31</v>
      </c>
      <c r="C120" t="s">
        <v>32</v>
      </c>
      <c r="D120" t="s">
        <v>43</v>
      </c>
      <c r="E120" t="s">
        <v>277</v>
      </c>
      <c r="F120" t="s">
        <v>278</v>
      </c>
      <c r="G120" t="s">
        <v>75</v>
      </c>
      <c r="I120" t="str">
        <f t="shared" si="1"/>
        <v>insert into dataset values (32,'F','HIGH','NORMAL',0.724375,0.070383,'drugA')</v>
      </c>
    </row>
    <row r="121" spans="1:9" x14ac:dyDescent="0.25">
      <c r="A121">
        <v>61</v>
      </c>
      <c r="B121" t="s">
        <v>31</v>
      </c>
      <c r="C121" t="s">
        <v>32</v>
      </c>
      <c r="D121" t="s">
        <v>32</v>
      </c>
      <c r="E121" t="s">
        <v>279</v>
      </c>
      <c r="F121" t="s">
        <v>280</v>
      </c>
      <c r="G121" t="s">
        <v>35</v>
      </c>
      <c r="I121" t="str">
        <f t="shared" si="1"/>
        <v>insert into dataset values (61,'F','HIGH','HIGH',0.63126,0.02478,'drugY')</v>
      </c>
    </row>
    <row r="122" spans="1:9" x14ac:dyDescent="0.25">
      <c r="A122">
        <v>28</v>
      </c>
      <c r="B122" t="s">
        <v>36</v>
      </c>
      <c r="C122" t="s">
        <v>43</v>
      </c>
      <c r="D122" t="s">
        <v>32</v>
      </c>
      <c r="E122" t="s">
        <v>281</v>
      </c>
      <c r="F122" t="s">
        <v>282</v>
      </c>
      <c r="G122" t="s">
        <v>35</v>
      </c>
      <c r="I122" t="str">
        <f t="shared" si="1"/>
        <v>insert into dataset values (28,'M','NORMAL','HIGH',0.584179,0.021585,'drugY')</v>
      </c>
    </row>
    <row r="123" spans="1:9" x14ac:dyDescent="0.25">
      <c r="A123">
        <v>15</v>
      </c>
      <c r="B123" t="s">
        <v>36</v>
      </c>
      <c r="C123" t="s">
        <v>32</v>
      </c>
      <c r="D123" t="s">
        <v>43</v>
      </c>
      <c r="E123" t="s">
        <v>283</v>
      </c>
      <c r="F123" t="s">
        <v>284</v>
      </c>
      <c r="G123" t="s">
        <v>35</v>
      </c>
      <c r="I123" t="str">
        <f t="shared" si="1"/>
        <v>insert into dataset values (15,'M','HIGH','NORMAL',0.58301,0.033885,'drugY')</v>
      </c>
    </row>
    <row r="124" spans="1:9" x14ac:dyDescent="0.25">
      <c r="A124">
        <v>34</v>
      </c>
      <c r="B124" t="s">
        <v>36</v>
      </c>
      <c r="C124" t="s">
        <v>43</v>
      </c>
      <c r="D124" t="s">
        <v>32</v>
      </c>
      <c r="E124" t="s">
        <v>285</v>
      </c>
      <c r="F124" t="s">
        <v>286</v>
      </c>
      <c r="G124" t="s">
        <v>35</v>
      </c>
      <c r="I124" t="str">
        <f t="shared" si="1"/>
        <v>insert into dataset values (34,'M','NORMAL','HIGH',0.602557,0.026833,'drugY')</v>
      </c>
    </row>
    <row r="125" spans="1:9" x14ac:dyDescent="0.25">
      <c r="A125">
        <v>36</v>
      </c>
      <c r="B125" t="s">
        <v>31</v>
      </c>
      <c r="C125" t="s">
        <v>43</v>
      </c>
      <c r="D125" t="s">
        <v>32</v>
      </c>
      <c r="E125" t="s">
        <v>287</v>
      </c>
      <c r="F125" t="s">
        <v>288</v>
      </c>
      <c r="G125" t="s">
        <v>35</v>
      </c>
      <c r="I125" t="str">
        <f t="shared" si="1"/>
        <v>insert into dataset values (36,'F','NORMAL','HIGH',0.563217,0.033618,'drugY')</v>
      </c>
    </row>
    <row r="126" spans="1:9" x14ac:dyDescent="0.25">
      <c r="A126">
        <v>53</v>
      </c>
      <c r="B126" t="s">
        <v>31</v>
      </c>
      <c r="C126" t="s">
        <v>32</v>
      </c>
      <c r="D126" t="s">
        <v>43</v>
      </c>
      <c r="E126" t="s">
        <v>289</v>
      </c>
      <c r="F126" t="s">
        <v>290</v>
      </c>
      <c r="G126" t="s">
        <v>104</v>
      </c>
      <c r="I126" t="str">
        <f t="shared" si="1"/>
        <v>insert into dataset values (53,'F','HIGH','NORMAL',0.760809,0.060889,'drugB')</v>
      </c>
    </row>
    <row r="127" spans="1:9" x14ac:dyDescent="0.25">
      <c r="A127">
        <v>19</v>
      </c>
      <c r="B127" t="s">
        <v>31</v>
      </c>
      <c r="C127" t="s">
        <v>32</v>
      </c>
      <c r="D127" t="s">
        <v>43</v>
      </c>
      <c r="E127" t="s">
        <v>291</v>
      </c>
      <c r="F127" t="s">
        <v>292</v>
      </c>
      <c r="G127" t="s">
        <v>35</v>
      </c>
      <c r="I127" t="str">
        <f t="shared" si="1"/>
        <v>insert into dataset values (19,'F','HIGH','NORMAL',0.742092,0.028576,'drugY')</v>
      </c>
    </row>
    <row r="128" spans="1:9" x14ac:dyDescent="0.25">
      <c r="A128">
        <v>66</v>
      </c>
      <c r="B128" t="s">
        <v>36</v>
      </c>
      <c r="C128" t="s">
        <v>32</v>
      </c>
      <c r="D128" t="s">
        <v>32</v>
      </c>
      <c r="E128" t="s">
        <v>293</v>
      </c>
      <c r="F128" t="s">
        <v>294</v>
      </c>
      <c r="G128" t="s">
        <v>35</v>
      </c>
      <c r="I128" t="str">
        <f t="shared" si="1"/>
        <v>insert into dataset values (66,'M','HIGH','HIGH',0.84985,0.051988,'drugY')</v>
      </c>
    </row>
    <row r="129" spans="1:9" x14ac:dyDescent="0.25">
      <c r="A129">
        <v>35</v>
      </c>
      <c r="B129" t="s">
        <v>36</v>
      </c>
      <c r="C129" t="s">
        <v>43</v>
      </c>
      <c r="D129" t="s">
        <v>43</v>
      </c>
      <c r="E129" t="s">
        <v>295</v>
      </c>
      <c r="F129" t="s">
        <v>296</v>
      </c>
      <c r="G129" t="s">
        <v>46</v>
      </c>
      <c r="I129" t="str">
        <f t="shared" si="1"/>
        <v>insert into dataset values (35,'M','NORMAL','NORMAL',0.523623,0.066745,'drugX')</v>
      </c>
    </row>
    <row r="130" spans="1:9" x14ac:dyDescent="0.25">
      <c r="A130">
        <v>47</v>
      </c>
      <c r="B130" t="s">
        <v>36</v>
      </c>
      <c r="C130" t="s">
        <v>37</v>
      </c>
      <c r="D130" t="s">
        <v>43</v>
      </c>
      <c r="E130" t="s">
        <v>297</v>
      </c>
      <c r="F130" t="s">
        <v>298</v>
      </c>
      <c r="G130" t="s">
        <v>35</v>
      </c>
      <c r="I130" t="str">
        <f t="shared" si="1"/>
        <v>insert into dataset values (47,'M','LOW','NORMAL',0.84773,0.025274,'drugY')</v>
      </c>
    </row>
    <row r="131" spans="1:9" x14ac:dyDescent="0.25">
      <c r="A131">
        <v>32</v>
      </c>
      <c r="B131" t="s">
        <v>31</v>
      </c>
      <c r="C131" t="s">
        <v>43</v>
      </c>
      <c r="D131" t="s">
        <v>32</v>
      </c>
      <c r="E131" t="s">
        <v>299</v>
      </c>
      <c r="F131" t="s">
        <v>300</v>
      </c>
      <c r="G131" t="s">
        <v>46</v>
      </c>
      <c r="I131" t="str">
        <f t="shared" ref="I131:I194" si="2">CONCATENATE("insert into dataset values (",A131,",'",B131,"','",C131,"','",D131,"',",E131,",",F131,",'",G131,"')",)</f>
        <v>insert into dataset values (32,'F','NORMAL','HIGH',0.549375,0.073474,'drugX')</v>
      </c>
    </row>
    <row r="132" spans="1:9" x14ac:dyDescent="0.25">
      <c r="A132">
        <v>70</v>
      </c>
      <c r="B132" t="s">
        <v>31</v>
      </c>
      <c r="C132" t="s">
        <v>43</v>
      </c>
      <c r="D132" t="s">
        <v>32</v>
      </c>
      <c r="E132" t="s">
        <v>301</v>
      </c>
      <c r="F132" t="s">
        <v>302</v>
      </c>
      <c r="G132" t="s">
        <v>35</v>
      </c>
      <c r="I132" t="str">
        <f t="shared" si="2"/>
        <v>insert into dataset values (70,'F','NORMAL','HIGH',0.725424,0.035406,'drugY')</v>
      </c>
    </row>
    <row r="133" spans="1:9" x14ac:dyDescent="0.25">
      <c r="A133">
        <v>52</v>
      </c>
      <c r="B133" t="s">
        <v>36</v>
      </c>
      <c r="C133" t="s">
        <v>37</v>
      </c>
      <c r="D133" t="s">
        <v>43</v>
      </c>
      <c r="E133" t="s">
        <v>303</v>
      </c>
      <c r="F133" t="s">
        <v>304</v>
      </c>
      <c r="G133" t="s">
        <v>35</v>
      </c>
      <c r="I133" t="str">
        <f t="shared" si="2"/>
        <v>insert into dataset values (52,'M','LOW','NORMAL',0.663146,0.020143,'drugY')</v>
      </c>
    </row>
    <row r="134" spans="1:9" x14ac:dyDescent="0.25">
      <c r="A134">
        <v>49</v>
      </c>
      <c r="B134" t="s">
        <v>36</v>
      </c>
      <c r="C134" t="s">
        <v>37</v>
      </c>
      <c r="D134" t="s">
        <v>43</v>
      </c>
      <c r="E134" t="s">
        <v>305</v>
      </c>
      <c r="F134" t="s">
        <v>306</v>
      </c>
      <c r="G134" t="s">
        <v>46</v>
      </c>
      <c r="I134" t="str">
        <f t="shared" si="2"/>
        <v>insert into dataset values (49,'M','LOW','NORMAL',0.510473,0.037539,'drugX')</v>
      </c>
    </row>
    <row r="135" spans="1:9" x14ac:dyDescent="0.25">
      <c r="A135">
        <v>24</v>
      </c>
      <c r="B135" t="s">
        <v>36</v>
      </c>
      <c r="C135" t="s">
        <v>43</v>
      </c>
      <c r="D135" t="s">
        <v>32</v>
      </c>
      <c r="E135" t="s">
        <v>307</v>
      </c>
      <c r="F135" t="s">
        <v>308</v>
      </c>
      <c r="G135" t="s">
        <v>35</v>
      </c>
      <c r="I135" t="str">
        <f t="shared" si="2"/>
        <v>insert into dataset values (24,'M','NORMAL','HIGH',0.854591,0.033142,'drugY')</v>
      </c>
    </row>
    <row r="136" spans="1:9" x14ac:dyDescent="0.25">
      <c r="A136">
        <v>42</v>
      </c>
      <c r="B136" t="s">
        <v>31</v>
      </c>
      <c r="C136" t="s">
        <v>32</v>
      </c>
      <c r="D136" t="s">
        <v>32</v>
      </c>
      <c r="E136" t="s">
        <v>309</v>
      </c>
      <c r="F136" t="s">
        <v>310</v>
      </c>
      <c r="G136" t="s">
        <v>35</v>
      </c>
      <c r="I136" t="str">
        <f t="shared" si="2"/>
        <v>insert into dataset values (42,'F','HIGH','HIGH',0.533228,0.025348,'drugY')</v>
      </c>
    </row>
    <row r="137" spans="1:9" x14ac:dyDescent="0.25">
      <c r="A137">
        <v>74</v>
      </c>
      <c r="B137" t="s">
        <v>36</v>
      </c>
      <c r="C137" t="s">
        <v>37</v>
      </c>
      <c r="D137" t="s">
        <v>43</v>
      </c>
      <c r="E137" t="s">
        <v>311</v>
      </c>
      <c r="F137" t="s">
        <v>312</v>
      </c>
      <c r="G137" t="s">
        <v>46</v>
      </c>
      <c r="I137" t="str">
        <f t="shared" si="2"/>
        <v>insert into dataset values (74,'M','LOW','NORMAL',0.787812,0.065984,'drugX')</v>
      </c>
    </row>
    <row r="138" spans="1:9" x14ac:dyDescent="0.25">
      <c r="A138">
        <v>55</v>
      </c>
      <c r="B138" t="s">
        <v>31</v>
      </c>
      <c r="C138" t="s">
        <v>32</v>
      </c>
      <c r="D138" t="s">
        <v>32</v>
      </c>
      <c r="E138" t="s">
        <v>313</v>
      </c>
      <c r="F138" t="s">
        <v>314</v>
      </c>
      <c r="G138" t="s">
        <v>104</v>
      </c>
      <c r="I138" t="str">
        <f t="shared" si="2"/>
        <v>insert into dataset values (55,'F','HIGH','HIGH',0.637231,0.058054,'drugB')</v>
      </c>
    </row>
    <row r="139" spans="1:9" x14ac:dyDescent="0.25">
      <c r="A139">
        <v>35</v>
      </c>
      <c r="B139" t="s">
        <v>31</v>
      </c>
      <c r="C139" t="s">
        <v>32</v>
      </c>
      <c r="D139" t="s">
        <v>32</v>
      </c>
      <c r="E139" t="s">
        <v>315</v>
      </c>
      <c r="F139" t="s">
        <v>316</v>
      </c>
      <c r="G139" t="s">
        <v>75</v>
      </c>
      <c r="I139" t="str">
        <f t="shared" si="2"/>
        <v>insert into dataset values (35,'F','HIGH','HIGH',0.869854,0.06746,'drugA')</v>
      </c>
    </row>
    <row r="140" spans="1:9" x14ac:dyDescent="0.25">
      <c r="A140">
        <v>51</v>
      </c>
      <c r="B140" t="s">
        <v>36</v>
      </c>
      <c r="C140" t="s">
        <v>32</v>
      </c>
      <c r="D140" t="s">
        <v>43</v>
      </c>
      <c r="E140" t="s">
        <v>317</v>
      </c>
      <c r="F140" t="s">
        <v>318</v>
      </c>
      <c r="G140" t="s">
        <v>104</v>
      </c>
      <c r="I140" t="str">
        <f t="shared" si="2"/>
        <v>insert into dataset values (51,'M','HIGH','NORMAL',0.832467,0.073392,'drugB')</v>
      </c>
    </row>
    <row r="141" spans="1:9" x14ac:dyDescent="0.25">
      <c r="A141">
        <v>69</v>
      </c>
      <c r="B141" t="s">
        <v>31</v>
      </c>
      <c r="C141" t="s">
        <v>43</v>
      </c>
      <c r="D141" t="s">
        <v>32</v>
      </c>
      <c r="E141" t="s">
        <v>319</v>
      </c>
      <c r="F141" t="s">
        <v>320</v>
      </c>
      <c r="G141" t="s">
        <v>46</v>
      </c>
      <c r="I141" t="str">
        <f t="shared" si="2"/>
        <v>insert into dataset values (69,'F','NORMAL','HIGH',0.773798,0.076882,'drugX')</v>
      </c>
    </row>
    <row r="142" spans="1:9" x14ac:dyDescent="0.25">
      <c r="A142">
        <v>49</v>
      </c>
      <c r="B142" t="s">
        <v>36</v>
      </c>
      <c r="C142" t="s">
        <v>32</v>
      </c>
      <c r="D142" t="s">
        <v>43</v>
      </c>
      <c r="E142" t="s">
        <v>321</v>
      </c>
      <c r="F142" t="s">
        <v>322</v>
      </c>
      <c r="G142" t="s">
        <v>75</v>
      </c>
      <c r="I142" t="str">
        <f t="shared" si="2"/>
        <v>insert into dataset values (49,'M','HIGH','NORMAL',0.500169,0.079788,'drugA')</v>
      </c>
    </row>
    <row r="143" spans="1:9" x14ac:dyDescent="0.25">
      <c r="A143">
        <v>64</v>
      </c>
      <c r="B143" t="s">
        <v>31</v>
      </c>
      <c r="C143" t="s">
        <v>37</v>
      </c>
      <c r="D143" t="s">
        <v>43</v>
      </c>
      <c r="E143" t="s">
        <v>323</v>
      </c>
      <c r="F143" t="s">
        <v>324</v>
      </c>
      <c r="G143" t="s">
        <v>35</v>
      </c>
      <c r="I143" t="str">
        <f t="shared" si="2"/>
        <v>insert into dataset values (64,'F','LOW','NORMAL',0.554182,0.021529,'drugY')</v>
      </c>
    </row>
    <row r="144" spans="1:9" x14ac:dyDescent="0.25">
      <c r="A144">
        <v>60</v>
      </c>
      <c r="B144" t="s">
        <v>36</v>
      </c>
      <c r="C144" t="s">
        <v>32</v>
      </c>
      <c r="D144" t="s">
        <v>43</v>
      </c>
      <c r="E144" t="s">
        <v>325</v>
      </c>
      <c r="F144" t="s">
        <v>326</v>
      </c>
      <c r="G144" t="s">
        <v>104</v>
      </c>
      <c r="I144" t="str">
        <f t="shared" si="2"/>
        <v>insert into dataset values (60,'M','HIGH','NORMAL',0.635762,0.073744,'drugB')</v>
      </c>
    </row>
    <row r="145" spans="1:9" x14ac:dyDescent="0.25">
      <c r="A145">
        <v>74</v>
      </c>
      <c r="B145" t="s">
        <v>36</v>
      </c>
      <c r="C145" t="s">
        <v>32</v>
      </c>
      <c r="D145" t="s">
        <v>43</v>
      </c>
      <c r="E145" t="s">
        <v>327</v>
      </c>
      <c r="F145" t="s">
        <v>328</v>
      </c>
      <c r="G145" t="s">
        <v>35</v>
      </c>
      <c r="I145" t="str">
        <f t="shared" si="2"/>
        <v>insert into dataset values (74,'M','HIGH','NORMAL',0.818999,0.053057,'drugY')</v>
      </c>
    </row>
    <row r="146" spans="1:9" x14ac:dyDescent="0.25">
      <c r="A146">
        <v>39</v>
      </c>
      <c r="B146" t="s">
        <v>36</v>
      </c>
      <c r="C146" t="s">
        <v>32</v>
      </c>
      <c r="D146" t="s">
        <v>32</v>
      </c>
      <c r="E146" t="s">
        <v>329</v>
      </c>
      <c r="F146" t="s">
        <v>330</v>
      </c>
      <c r="G146" t="s">
        <v>75</v>
      </c>
      <c r="I146" t="str">
        <f t="shared" si="2"/>
        <v>insert into dataset values (39,'M','HIGH','HIGH',0.731091,0.075652,'drugA')</v>
      </c>
    </row>
    <row r="147" spans="1:9" x14ac:dyDescent="0.25">
      <c r="A147">
        <v>61</v>
      </c>
      <c r="B147" t="s">
        <v>36</v>
      </c>
      <c r="C147" t="s">
        <v>43</v>
      </c>
      <c r="D147" t="s">
        <v>32</v>
      </c>
      <c r="E147" t="s">
        <v>331</v>
      </c>
      <c r="F147" t="s">
        <v>332</v>
      </c>
      <c r="G147" t="s">
        <v>46</v>
      </c>
      <c r="I147" t="str">
        <f t="shared" si="2"/>
        <v>insert into dataset values (61,'M','NORMAL','HIGH',0.745123,0.078906,'drugX')</v>
      </c>
    </row>
    <row r="148" spans="1:9" x14ac:dyDescent="0.25">
      <c r="A148">
        <v>37</v>
      </c>
      <c r="B148" t="s">
        <v>31</v>
      </c>
      <c r="C148" t="s">
        <v>37</v>
      </c>
      <c r="D148" t="s">
        <v>43</v>
      </c>
      <c r="E148" t="s">
        <v>333</v>
      </c>
      <c r="F148" t="s">
        <v>334</v>
      </c>
      <c r="G148" t="s">
        <v>46</v>
      </c>
      <c r="I148" t="str">
        <f t="shared" si="2"/>
        <v>insert into dataset values (37,'F','LOW','NORMAL',0.804155,0.066981,'drugX')</v>
      </c>
    </row>
    <row r="149" spans="1:9" x14ac:dyDescent="0.25">
      <c r="A149">
        <v>26</v>
      </c>
      <c r="B149" t="s">
        <v>31</v>
      </c>
      <c r="C149" t="s">
        <v>32</v>
      </c>
      <c r="D149" t="s">
        <v>43</v>
      </c>
      <c r="E149" t="s">
        <v>335</v>
      </c>
      <c r="F149" t="s">
        <v>336</v>
      </c>
      <c r="G149" t="s">
        <v>75</v>
      </c>
      <c r="I149" t="str">
        <f t="shared" si="2"/>
        <v>insert into dataset values (26,'F','HIGH','NORMAL',0.781928,0.063535,'drugA')</v>
      </c>
    </row>
    <row r="150" spans="1:9" x14ac:dyDescent="0.25">
      <c r="A150">
        <v>61</v>
      </c>
      <c r="B150" t="s">
        <v>31</v>
      </c>
      <c r="C150" t="s">
        <v>37</v>
      </c>
      <c r="D150" t="s">
        <v>43</v>
      </c>
      <c r="E150" t="s">
        <v>337</v>
      </c>
      <c r="F150" t="s">
        <v>338</v>
      </c>
      <c r="G150" t="s">
        <v>46</v>
      </c>
      <c r="I150" t="str">
        <f t="shared" si="2"/>
        <v>insert into dataset values (61,'F','LOW','NORMAL',0.522891,0.071238,'drugX')</v>
      </c>
    </row>
    <row r="151" spans="1:9" x14ac:dyDescent="0.25">
      <c r="A151">
        <v>22</v>
      </c>
      <c r="B151" t="s">
        <v>36</v>
      </c>
      <c r="C151" t="s">
        <v>37</v>
      </c>
      <c r="D151" t="s">
        <v>32</v>
      </c>
      <c r="E151" t="s">
        <v>339</v>
      </c>
      <c r="F151" t="s">
        <v>340</v>
      </c>
      <c r="G151" t="s">
        <v>40</v>
      </c>
      <c r="I151" t="str">
        <f t="shared" si="2"/>
        <v>insert into dataset values (22,'M','LOW','HIGH',0.526672,0.064617,'drugC')</v>
      </c>
    </row>
    <row r="152" spans="1:9" x14ac:dyDescent="0.25">
      <c r="A152">
        <v>49</v>
      </c>
      <c r="B152" t="s">
        <v>36</v>
      </c>
      <c r="C152" t="s">
        <v>32</v>
      </c>
      <c r="D152" t="s">
        <v>43</v>
      </c>
      <c r="E152" t="s">
        <v>341</v>
      </c>
      <c r="F152" t="s">
        <v>342</v>
      </c>
      <c r="G152" t="s">
        <v>75</v>
      </c>
      <c r="I152" t="str">
        <f t="shared" si="2"/>
        <v>insert into dataset values (49,'M','HIGH','NORMAL',0.538183,0.061859,'drugA')</v>
      </c>
    </row>
    <row r="153" spans="1:9" x14ac:dyDescent="0.25">
      <c r="A153">
        <v>68</v>
      </c>
      <c r="B153" t="s">
        <v>36</v>
      </c>
      <c r="C153" t="s">
        <v>32</v>
      </c>
      <c r="D153" t="s">
        <v>32</v>
      </c>
      <c r="E153" t="s">
        <v>343</v>
      </c>
      <c r="F153" t="s">
        <v>344</v>
      </c>
      <c r="G153" t="s">
        <v>104</v>
      </c>
      <c r="I153" t="str">
        <f t="shared" si="2"/>
        <v>insert into dataset values (68,'M','HIGH','HIGH',0.639888,0.058123,'drugB')</v>
      </c>
    </row>
    <row r="154" spans="1:9" x14ac:dyDescent="0.25">
      <c r="A154">
        <v>55</v>
      </c>
      <c r="B154" t="s">
        <v>36</v>
      </c>
      <c r="C154" t="s">
        <v>43</v>
      </c>
      <c r="D154" t="s">
        <v>43</v>
      </c>
      <c r="E154" t="s">
        <v>345</v>
      </c>
      <c r="F154" t="s">
        <v>346</v>
      </c>
      <c r="G154" t="s">
        <v>46</v>
      </c>
      <c r="I154" t="str">
        <f t="shared" si="2"/>
        <v>insert into dataset values (55,'M','NORMAL','NORMAL',0.509181,0.070126,'drugX')</v>
      </c>
    </row>
    <row r="155" spans="1:9" x14ac:dyDescent="0.25">
      <c r="A155">
        <v>72</v>
      </c>
      <c r="B155" t="s">
        <v>31</v>
      </c>
      <c r="C155" t="s">
        <v>37</v>
      </c>
      <c r="D155" t="s">
        <v>43</v>
      </c>
      <c r="E155" t="s">
        <v>347</v>
      </c>
      <c r="F155" t="s">
        <v>348</v>
      </c>
      <c r="G155" t="s">
        <v>46</v>
      </c>
      <c r="I155" t="str">
        <f t="shared" si="2"/>
        <v>insert into dataset values (72,'F','LOW','NORMAL',0.7586,0.05181,'drugX')</v>
      </c>
    </row>
    <row r="156" spans="1:9" x14ac:dyDescent="0.25">
      <c r="A156">
        <v>37</v>
      </c>
      <c r="B156" t="s">
        <v>36</v>
      </c>
      <c r="C156" t="s">
        <v>37</v>
      </c>
      <c r="D156" t="s">
        <v>43</v>
      </c>
      <c r="E156" t="s">
        <v>349</v>
      </c>
      <c r="F156" t="s">
        <v>350</v>
      </c>
      <c r="G156" t="s">
        <v>35</v>
      </c>
      <c r="I156" t="str">
        <f t="shared" si="2"/>
        <v>insert into dataset values (37,'M','LOW','NORMAL',0.73154,0.043743,'drugY')</v>
      </c>
    </row>
    <row r="157" spans="1:9" x14ac:dyDescent="0.25">
      <c r="A157">
        <v>49</v>
      </c>
      <c r="B157" t="s">
        <v>36</v>
      </c>
      <c r="C157" t="s">
        <v>37</v>
      </c>
      <c r="D157" t="s">
        <v>32</v>
      </c>
      <c r="E157" t="s">
        <v>351</v>
      </c>
      <c r="F157" t="s">
        <v>352</v>
      </c>
      <c r="G157" t="s">
        <v>40</v>
      </c>
      <c r="I157" t="str">
        <f t="shared" si="2"/>
        <v>insert into dataset values (49,'M','LOW','HIGH',0.655222,0.062181,'drugC')</v>
      </c>
    </row>
    <row r="158" spans="1:9" x14ac:dyDescent="0.25">
      <c r="A158">
        <v>31</v>
      </c>
      <c r="B158" t="s">
        <v>36</v>
      </c>
      <c r="C158" t="s">
        <v>32</v>
      </c>
      <c r="D158" t="s">
        <v>43</v>
      </c>
      <c r="E158" t="s">
        <v>353</v>
      </c>
      <c r="F158" t="s">
        <v>354</v>
      </c>
      <c r="G158" t="s">
        <v>75</v>
      </c>
      <c r="I158" t="str">
        <f t="shared" si="2"/>
        <v>insert into dataset values (31,'M','HIGH','NORMAL',0.749717,0.06678,'drugA')</v>
      </c>
    </row>
    <row r="159" spans="1:9" x14ac:dyDescent="0.25">
      <c r="A159">
        <v>53</v>
      </c>
      <c r="B159" t="s">
        <v>36</v>
      </c>
      <c r="C159" t="s">
        <v>37</v>
      </c>
      <c r="D159" t="s">
        <v>32</v>
      </c>
      <c r="E159" t="s">
        <v>355</v>
      </c>
      <c r="F159" t="s">
        <v>356</v>
      </c>
      <c r="G159" t="s">
        <v>35</v>
      </c>
      <c r="I159" t="str">
        <f t="shared" si="2"/>
        <v>insert into dataset values (53,'M','LOW','HIGH',0.618603,0.026939,'drugY')</v>
      </c>
    </row>
    <row r="160" spans="1:9" x14ac:dyDescent="0.25">
      <c r="A160">
        <v>59</v>
      </c>
      <c r="B160" t="s">
        <v>31</v>
      </c>
      <c r="C160" t="s">
        <v>37</v>
      </c>
      <c r="D160" t="s">
        <v>32</v>
      </c>
      <c r="E160" t="s">
        <v>357</v>
      </c>
      <c r="F160" t="s">
        <v>358</v>
      </c>
      <c r="G160" t="s">
        <v>40</v>
      </c>
      <c r="I160" t="str">
        <f t="shared" si="2"/>
        <v>insert into dataset values (59,'F','LOW','HIGH',0.640455,0.06132,'drugC')</v>
      </c>
    </row>
    <row r="161" spans="1:9" x14ac:dyDescent="0.25">
      <c r="A161">
        <v>34</v>
      </c>
      <c r="B161" t="s">
        <v>31</v>
      </c>
      <c r="C161" t="s">
        <v>37</v>
      </c>
      <c r="D161" t="s">
        <v>43</v>
      </c>
      <c r="E161" t="s">
        <v>359</v>
      </c>
      <c r="F161" t="s">
        <v>360</v>
      </c>
      <c r="G161" t="s">
        <v>46</v>
      </c>
      <c r="I161" t="str">
        <f t="shared" si="2"/>
        <v>insert into dataset values (34,'F','LOW','NORMAL',0.825542,0.063881,'drugX')</v>
      </c>
    </row>
    <row r="162" spans="1:9" x14ac:dyDescent="0.25">
      <c r="A162">
        <v>30</v>
      </c>
      <c r="B162" t="s">
        <v>31</v>
      </c>
      <c r="C162" t="s">
        <v>43</v>
      </c>
      <c r="D162" t="s">
        <v>32</v>
      </c>
      <c r="E162" t="s">
        <v>361</v>
      </c>
      <c r="F162" t="s">
        <v>362</v>
      </c>
      <c r="G162" t="s">
        <v>46</v>
      </c>
      <c r="I162" t="str">
        <f t="shared" si="2"/>
        <v>insert into dataset values (30,'F','NORMAL','HIGH',0.501956,0.048067,'drugX')</v>
      </c>
    </row>
    <row r="163" spans="1:9" x14ac:dyDescent="0.25">
      <c r="A163">
        <v>57</v>
      </c>
      <c r="B163" t="s">
        <v>31</v>
      </c>
      <c r="C163" t="s">
        <v>32</v>
      </c>
      <c r="D163" t="s">
        <v>43</v>
      </c>
      <c r="E163" t="s">
        <v>363</v>
      </c>
      <c r="F163" t="s">
        <v>364</v>
      </c>
      <c r="G163" t="s">
        <v>104</v>
      </c>
      <c r="I163" t="str">
        <f t="shared" si="2"/>
        <v>insert into dataset values (57,'F','HIGH','NORMAL',0.754166,0.075832,'drugB')</v>
      </c>
    </row>
    <row r="164" spans="1:9" x14ac:dyDescent="0.25">
      <c r="A164">
        <v>43</v>
      </c>
      <c r="B164" t="s">
        <v>36</v>
      </c>
      <c r="C164" t="s">
        <v>43</v>
      </c>
      <c r="D164" t="s">
        <v>43</v>
      </c>
      <c r="E164" t="s">
        <v>365</v>
      </c>
      <c r="F164" t="s">
        <v>366</v>
      </c>
      <c r="G164" t="s">
        <v>46</v>
      </c>
      <c r="I164" t="str">
        <f t="shared" si="2"/>
        <v>insert into dataset values (43,'M','NORMAL','NORMAL',0.538856,0.041905,'drugX')</v>
      </c>
    </row>
    <row r="165" spans="1:9" x14ac:dyDescent="0.25">
      <c r="A165">
        <v>21</v>
      </c>
      <c r="B165" t="s">
        <v>31</v>
      </c>
      <c r="C165" t="s">
        <v>32</v>
      </c>
      <c r="D165" t="s">
        <v>43</v>
      </c>
      <c r="E165" t="s">
        <v>367</v>
      </c>
      <c r="F165" t="s">
        <v>368</v>
      </c>
      <c r="G165" t="s">
        <v>35</v>
      </c>
      <c r="I165" t="str">
        <f t="shared" si="2"/>
        <v>insert into dataset values (21,'F','HIGH','NORMAL',0.745098,0.026023,'drugY')</v>
      </c>
    </row>
    <row r="166" spans="1:9" x14ac:dyDescent="0.25">
      <c r="A166">
        <v>16</v>
      </c>
      <c r="B166" t="s">
        <v>36</v>
      </c>
      <c r="C166" t="s">
        <v>32</v>
      </c>
      <c r="D166" t="s">
        <v>43</v>
      </c>
      <c r="E166" t="s">
        <v>369</v>
      </c>
      <c r="F166" t="s">
        <v>370</v>
      </c>
      <c r="G166" t="s">
        <v>35</v>
      </c>
      <c r="I166" t="str">
        <f t="shared" si="2"/>
        <v>insert into dataset values (16,'M','HIGH','NORMAL',0.561019,0.029516,'drugY')</v>
      </c>
    </row>
    <row r="167" spans="1:9" x14ac:dyDescent="0.25">
      <c r="A167">
        <v>38</v>
      </c>
      <c r="B167" t="s">
        <v>36</v>
      </c>
      <c r="C167" t="s">
        <v>37</v>
      </c>
      <c r="D167" t="s">
        <v>32</v>
      </c>
      <c r="E167" t="s">
        <v>371</v>
      </c>
      <c r="F167" t="s">
        <v>372</v>
      </c>
      <c r="G167" t="s">
        <v>35</v>
      </c>
      <c r="I167" t="str">
        <f t="shared" si="2"/>
        <v>insert into dataset values (38,'M','LOW','HIGH',0.851019,0.046516,'drugY')</v>
      </c>
    </row>
    <row r="168" spans="1:9" x14ac:dyDescent="0.25">
      <c r="A168">
        <v>58</v>
      </c>
      <c r="B168" t="s">
        <v>31</v>
      </c>
      <c r="C168" t="s">
        <v>37</v>
      </c>
      <c r="D168" t="s">
        <v>32</v>
      </c>
      <c r="E168" t="s">
        <v>373</v>
      </c>
      <c r="F168" t="s">
        <v>374</v>
      </c>
      <c r="G168" t="s">
        <v>35</v>
      </c>
      <c r="I168" t="str">
        <f t="shared" si="2"/>
        <v>insert into dataset values (58,'F','LOW','HIGH',0.887928,0.033324,'drugY')</v>
      </c>
    </row>
    <row r="169" spans="1:9" x14ac:dyDescent="0.25">
      <c r="A169">
        <v>57</v>
      </c>
      <c r="B169" t="s">
        <v>31</v>
      </c>
      <c r="C169" t="s">
        <v>43</v>
      </c>
      <c r="D169" t="s">
        <v>32</v>
      </c>
      <c r="E169" t="s">
        <v>375</v>
      </c>
      <c r="F169" t="s">
        <v>376</v>
      </c>
      <c r="G169" t="s">
        <v>46</v>
      </c>
      <c r="I169" t="str">
        <f t="shared" si="2"/>
        <v>insert into dataset values (57,'F','NORMAL','HIGH',0.596099,0.041931,'drugX')</v>
      </c>
    </row>
    <row r="170" spans="1:9" x14ac:dyDescent="0.25">
      <c r="A170">
        <v>51</v>
      </c>
      <c r="B170" t="s">
        <v>31</v>
      </c>
      <c r="C170" t="s">
        <v>37</v>
      </c>
      <c r="D170" t="s">
        <v>43</v>
      </c>
      <c r="E170" t="s">
        <v>377</v>
      </c>
      <c r="F170" t="s">
        <v>378</v>
      </c>
      <c r="G170" t="s">
        <v>35</v>
      </c>
      <c r="I170" t="str">
        <f t="shared" si="2"/>
        <v>insert into dataset values (51,'F','LOW','NORMAL',0.876828,0.038118,'drugY')</v>
      </c>
    </row>
    <row r="171" spans="1:9" x14ac:dyDescent="0.25">
      <c r="A171">
        <v>20</v>
      </c>
      <c r="B171" t="s">
        <v>31</v>
      </c>
      <c r="C171" t="s">
        <v>32</v>
      </c>
      <c r="D171" t="s">
        <v>32</v>
      </c>
      <c r="E171" t="s">
        <v>379</v>
      </c>
      <c r="F171" t="s">
        <v>380</v>
      </c>
      <c r="G171" t="s">
        <v>75</v>
      </c>
      <c r="I171" t="str">
        <f t="shared" si="2"/>
        <v>insert into dataset values (20,'F','HIGH','HIGH',0.887426,0.078798,'drugA')</v>
      </c>
    </row>
    <row r="172" spans="1:9" x14ac:dyDescent="0.25">
      <c r="A172">
        <v>28</v>
      </c>
      <c r="B172" t="s">
        <v>31</v>
      </c>
      <c r="C172" t="s">
        <v>43</v>
      </c>
      <c r="D172" t="s">
        <v>32</v>
      </c>
      <c r="E172" t="s">
        <v>381</v>
      </c>
      <c r="F172" t="s">
        <v>382</v>
      </c>
      <c r="G172" t="s">
        <v>46</v>
      </c>
      <c r="I172" t="str">
        <f t="shared" si="2"/>
        <v>insert into dataset values (28,'F','NORMAL','HIGH',0.744956,0.057843,'drugX')</v>
      </c>
    </row>
    <row r="173" spans="1:9" x14ac:dyDescent="0.25">
      <c r="A173">
        <v>45</v>
      </c>
      <c r="B173" t="s">
        <v>36</v>
      </c>
      <c r="C173" t="s">
        <v>37</v>
      </c>
      <c r="D173" t="s">
        <v>43</v>
      </c>
      <c r="E173" t="s">
        <v>383</v>
      </c>
      <c r="F173" t="s">
        <v>384</v>
      </c>
      <c r="G173" t="s">
        <v>46</v>
      </c>
      <c r="I173" t="str">
        <f t="shared" si="2"/>
        <v>insert into dataset values (45,'M','LOW','NORMAL',0.71486,0.071367,'drugX')</v>
      </c>
    </row>
    <row r="174" spans="1:9" x14ac:dyDescent="0.25">
      <c r="A174">
        <v>39</v>
      </c>
      <c r="B174" t="s">
        <v>31</v>
      </c>
      <c r="C174" t="s">
        <v>43</v>
      </c>
      <c r="D174" t="s">
        <v>43</v>
      </c>
      <c r="E174" t="s">
        <v>385</v>
      </c>
      <c r="F174" t="s">
        <v>386</v>
      </c>
      <c r="G174" t="s">
        <v>35</v>
      </c>
      <c r="I174" t="str">
        <f t="shared" si="2"/>
        <v>insert into dataset values (39,'F','NORMAL','NORMAL',0.809196,0.046978,'drugY')</v>
      </c>
    </row>
    <row r="175" spans="1:9" x14ac:dyDescent="0.25">
      <c r="A175">
        <v>41</v>
      </c>
      <c r="B175" t="s">
        <v>31</v>
      </c>
      <c r="C175" t="s">
        <v>37</v>
      </c>
      <c r="D175" t="s">
        <v>43</v>
      </c>
      <c r="E175" t="s">
        <v>387</v>
      </c>
      <c r="F175" t="s">
        <v>388</v>
      </c>
      <c r="G175" t="s">
        <v>35</v>
      </c>
      <c r="I175" t="str">
        <f t="shared" si="2"/>
        <v>insert into dataset values (41,'F','LOW','NORMAL',0.749905,0.040018,'drugY')</v>
      </c>
    </row>
    <row r="176" spans="1:9" x14ac:dyDescent="0.25">
      <c r="A176">
        <v>42</v>
      </c>
      <c r="B176" t="s">
        <v>36</v>
      </c>
      <c r="C176" t="s">
        <v>32</v>
      </c>
      <c r="D176" t="s">
        <v>43</v>
      </c>
      <c r="E176" t="s">
        <v>389</v>
      </c>
      <c r="F176" t="s">
        <v>390</v>
      </c>
      <c r="G176" t="s">
        <v>75</v>
      </c>
      <c r="I176" t="str">
        <f t="shared" si="2"/>
        <v>insert into dataset values (42,'M','HIGH','NORMAL',0.85794,0.067203,'drugA')</v>
      </c>
    </row>
    <row r="177" spans="1:9" x14ac:dyDescent="0.25">
      <c r="A177">
        <v>73</v>
      </c>
      <c r="B177" t="s">
        <v>31</v>
      </c>
      <c r="C177" t="s">
        <v>32</v>
      </c>
      <c r="D177" t="s">
        <v>32</v>
      </c>
      <c r="E177" t="s">
        <v>391</v>
      </c>
      <c r="F177" t="s">
        <v>392</v>
      </c>
      <c r="G177" t="s">
        <v>35</v>
      </c>
      <c r="I177" t="str">
        <f t="shared" si="2"/>
        <v>insert into dataset values (73,'F','HIGH','HIGH',0.808019,0.044038,'drugY')</v>
      </c>
    </row>
    <row r="178" spans="1:9" x14ac:dyDescent="0.25">
      <c r="A178">
        <v>48</v>
      </c>
      <c r="B178" t="s">
        <v>36</v>
      </c>
      <c r="C178" t="s">
        <v>32</v>
      </c>
      <c r="D178" t="s">
        <v>43</v>
      </c>
      <c r="E178" t="s">
        <v>393</v>
      </c>
      <c r="F178" t="s">
        <v>394</v>
      </c>
      <c r="G178" t="s">
        <v>75</v>
      </c>
      <c r="I178" t="str">
        <f t="shared" si="2"/>
        <v>insert into dataset values (48,'M','HIGH','NORMAL',0.769197,0.073633,'drugA')</v>
      </c>
    </row>
    <row r="179" spans="1:9" x14ac:dyDescent="0.25">
      <c r="A179">
        <v>25</v>
      </c>
      <c r="B179" t="s">
        <v>36</v>
      </c>
      <c r="C179" t="s">
        <v>43</v>
      </c>
      <c r="D179" t="s">
        <v>32</v>
      </c>
      <c r="E179" t="s">
        <v>395</v>
      </c>
      <c r="F179" t="s">
        <v>396</v>
      </c>
      <c r="G179" t="s">
        <v>35</v>
      </c>
      <c r="I179" t="str">
        <f t="shared" si="2"/>
        <v>insert into dataset values (25,'M','NORMAL','HIGH',0.775702,0.040803,'drugY')</v>
      </c>
    </row>
    <row r="180" spans="1:9" x14ac:dyDescent="0.25">
      <c r="A180">
        <v>39</v>
      </c>
      <c r="B180" t="s">
        <v>36</v>
      </c>
      <c r="C180" t="s">
        <v>43</v>
      </c>
      <c r="D180" t="s">
        <v>32</v>
      </c>
      <c r="E180" t="s">
        <v>397</v>
      </c>
      <c r="F180" t="s">
        <v>398</v>
      </c>
      <c r="G180" t="s">
        <v>35</v>
      </c>
      <c r="I180" t="str">
        <f t="shared" si="2"/>
        <v>insert into dataset values (39,'M','NORMAL','HIGH',0.609566,0.038171,'drugY')</v>
      </c>
    </row>
    <row r="181" spans="1:9" x14ac:dyDescent="0.25">
      <c r="A181">
        <v>67</v>
      </c>
      <c r="B181" t="s">
        <v>31</v>
      </c>
      <c r="C181" t="s">
        <v>43</v>
      </c>
      <c r="D181" t="s">
        <v>32</v>
      </c>
      <c r="E181" t="s">
        <v>399</v>
      </c>
      <c r="F181" t="s">
        <v>400</v>
      </c>
      <c r="G181" t="s">
        <v>35</v>
      </c>
      <c r="I181" t="str">
        <f t="shared" si="2"/>
        <v>insert into dataset values (67,'F','NORMAL','HIGH',0.785251,0.049416,'drugY')</v>
      </c>
    </row>
    <row r="182" spans="1:9" x14ac:dyDescent="0.25">
      <c r="A182">
        <v>22</v>
      </c>
      <c r="B182" t="s">
        <v>31</v>
      </c>
      <c r="C182" t="s">
        <v>32</v>
      </c>
      <c r="D182" t="s">
        <v>43</v>
      </c>
      <c r="E182" t="s">
        <v>401</v>
      </c>
      <c r="F182" t="s">
        <v>402</v>
      </c>
      <c r="G182" t="s">
        <v>35</v>
      </c>
      <c r="I182" t="str">
        <f t="shared" si="2"/>
        <v>insert into dataset values (22,'F','HIGH','NORMAL',0.817625,0.035832,'drugY')</v>
      </c>
    </row>
    <row r="183" spans="1:9" x14ac:dyDescent="0.25">
      <c r="A183">
        <v>59</v>
      </c>
      <c r="B183" t="s">
        <v>31</v>
      </c>
      <c r="C183" t="s">
        <v>43</v>
      </c>
      <c r="D183" t="s">
        <v>32</v>
      </c>
      <c r="E183" t="s">
        <v>403</v>
      </c>
      <c r="F183" t="s">
        <v>404</v>
      </c>
      <c r="G183" t="s">
        <v>46</v>
      </c>
      <c r="I183" t="str">
        <f t="shared" si="2"/>
        <v>insert into dataset values (59,'F','NORMAL','HIGH',0.882486,0.063563,'drugX')</v>
      </c>
    </row>
    <row r="184" spans="1:9" x14ac:dyDescent="0.25">
      <c r="A184">
        <v>20</v>
      </c>
      <c r="B184" t="s">
        <v>31</v>
      </c>
      <c r="C184" t="s">
        <v>37</v>
      </c>
      <c r="D184" t="s">
        <v>43</v>
      </c>
      <c r="E184" t="s">
        <v>405</v>
      </c>
      <c r="F184" t="s">
        <v>406</v>
      </c>
      <c r="G184" t="s">
        <v>46</v>
      </c>
      <c r="I184" t="str">
        <f t="shared" si="2"/>
        <v>insert into dataset values (20,'F','LOW','NORMAL',0.811023,0.069402,'drugX')</v>
      </c>
    </row>
    <row r="185" spans="1:9" x14ac:dyDescent="0.25">
      <c r="A185">
        <v>36</v>
      </c>
      <c r="B185" t="s">
        <v>31</v>
      </c>
      <c r="C185" t="s">
        <v>32</v>
      </c>
      <c r="D185" t="s">
        <v>43</v>
      </c>
      <c r="E185" t="s">
        <v>407</v>
      </c>
      <c r="F185" t="s">
        <v>408</v>
      </c>
      <c r="G185" t="s">
        <v>35</v>
      </c>
      <c r="I185" t="str">
        <f t="shared" si="2"/>
        <v>insert into dataset values (36,'F','HIGH','NORMAL',0.575058,0.037124,'drugY')</v>
      </c>
    </row>
    <row r="186" spans="1:9" x14ac:dyDescent="0.25">
      <c r="A186">
        <v>18</v>
      </c>
      <c r="B186" t="s">
        <v>31</v>
      </c>
      <c r="C186" t="s">
        <v>32</v>
      </c>
      <c r="D186" t="s">
        <v>32</v>
      </c>
      <c r="E186" t="s">
        <v>409</v>
      </c>
      <c r="F186" t="s">
        <v>410</v>
      </c>
      <c r="G186" t="s">
        <v>35</v>
      </c>
      <c r="I186" t="str">
        <f t="shared" si="2"/>
        <v>insert into dataset values (18,'F','HIGH','HIGH',0.88515,0.023802,'drugY')</v>
      </c>
    </row>
    <row r="187" spans="1:9" x14ac:dyDescent="0.25">
      <c r="A187">
        <v>57</v>
      </c>
      <c r="B187" t="s">
        <v>31</v>
      </c>
      <c r="C187" t="s">
        <v>43</v>
      </c>
      <c r="D187" t="s">
        <v>43</v>
      </c>
      <c r="E187" t="s">
        <v>411</v>
      </c>
      <c r="F187" t="s">
        <v>412</v>
      </c>
      <c r="G187" t="s">
        <v>35</v>
      </c>
      <c r="I187" t="str">
        <f t="shared" si="2"/>
        <v>insert into dataset values (57,'F','NORMAL','NORMAL',0.551967,0.021317,'drugY')</v>
      </c>
    </row>
    <row r="188" spans="1:9" x14ac:dyDescent="0.25">
      <c r="A188">
        <v>70</v>
      </c>
      <c r="B188" t="s">
        <v>36</v>
      </c>
      <c r="C188" t="s">
        <v>32</v>
      </c>
      <c r="D188" t="s">
        <v>32</v>
      </c>
      <c r="E188" t="s">
        <v>413</v>
      </c>
      <c r="F188" t="s">
        <v>414</v>
      </c>
      <c r="G188" t="s">
        <v>104</v>
      </c>
      <c r="I188" t="str">
        <f t="shared" si="2"/>
        <v>insert into dataset values (70,'M','HIGH','HIGH',0.589493,0.059854,'drugB')</v>
      </c>
    </row>
    <row r="189" spans="1:9" x14ac:dyDescent="0.25">
      <c r="A189">
        <v>47</v>
      </c>
      <c r="B189" t="s">
        <v>36</v>
      </c>
      <c r="C189" t="s">
        <v>32</v>
      </c>
      <c r="D189" t="s">
        <v>32</v>
      </c>
      <c r="E189" t="s">
        <v>415</v>
      </c>
      <c r="F189" t="s">
        <v>416</v>
      </c>
      <c r="G189" t="s">
        <v>75</v>
      </c>
      <c r="I189" t="str">
        <f t="shared" si="2"/>
        <v>insert into dataset values (47,'M','HIGH','HIGH',0.56332,0.054152,'drugA')</v>
      </c>
    </row>
    <row r="190" spans="1:9" x14ac:dyDescent="0.25">
      <c r="A190">
        <v>65</v>
      </c>
      <c r="B190" t="s">
        <v>36</v>
      </c>
      <c r="C190" t="s">
        <v>32</v>
      </c>
      <c r="D190" t="s">
        <v>43</v>
      </c>
      <c r="E190" t="s">
        <v>417</v>
      </c>
      <c r="F190" t="s">
        <v>418</v>
      </c>
      <c r="G190" t="s">
        <v>35</v>
      </c>
      <c r="I190" t="str">
        <f t="shared" si="2"/>
        <v>insert into dataset values (65,'M','HIGH','NORMAL',0.8645,0.024702,'drugY')</v>
      </c>
    </row>
    <row r="191" spans="1:9" x14ac:dyDescent="0.25">
      <c r="A191">
        <v>64</v>
      </c>
      <c r="B191" t="s">
        <v>36</v>
      </c>
      <c r="C191" t="s">
        <v>32</v>
      </c>
      <c r="D191" t="s">
        <v>43</v>
      </c>
      <c r="E191" t="s">
        <v>419</v>
      </c>
      <c r="F191" t="s">
        <v>420</v>
      </c>
      <c r="G191" t="s">
        <v>35</v>
      </c>
      <c r="I191" t="str">
        <f t="shared" si="2"/>
        <v>insert into dataset values (64,'M','HIGH','NORMAL',0.739914,0.035349,'drugY')</v>
      </c>
    </row>
    <row r="192" spans="1:9" x14ac:dyDescent="0.25">
      <c r="A192">
        <v>58</v>
      </c>
      <c r="B192" t="s">
        <v>36</v>
      </c>
      <c r="C192" t="s">
        <v>32</v>
      </c>
      <c r="D192" t="s">
        <v>32</v>
      </c>
      <c r="E192" t="s">
        <v>421</v>
      </c>
      <c r="F192" t="s">
        <v>422</v>
      </c>
      <c r="G192" t="s">
        <v>35</v>
      </c>
      <c r="I192" t="str">
        <f t="shared" si="2"/>
        <v>insert into dataset values (58,'M','HIGH','HIGH',0.76909,0.040497,'drugY')</v>
      </c>
    </row>
    <row r="193" spans="1:9" x14ac:dyDescent="0.25">
      <c r="A193">
        <v>23</v>
      </c>
      <c r="B193" t="s">
        <v>36</v>
      </c>
      <c r="C193" t="s">
        <v>32</v>
      </c>
      <c r="D193" t="s">
        <v>32</v>
      </c>
      <c r="E193" t="s">
        <v>423</v>
      </c>
      <c r="F193" t="s">
        <v>424</v>
      </c>
      <c r="G193" t="s">
        <v>75</v>
      </c>
      <c r="I193" t="str">
        <f t="shared" si="2"/>
        <v>insert into dataset values (23,'M','HIGH','HIGH',0.53406,0.066666,'drugA')</v>
      </c>
    </row>
    <row r="194" spans="1:9" x14ac:dyDescent="0.25">
      <c r="A194">
        <v>72</v>
      </c>
      <c r="B194" t="s">
        <v>36</v>
      </c>
      <c r="C194" t="s">
        <v>37</v>
      </c>
      <c r="D194" t="s">
        <v>32</v>
      </c>
      <c r="E194" t="s">
        <v>425</v>
      </c>
      <c r="F194" t="s">
        <v>426</v>
      </c>
      <c r="G194" t="s">
        <v>35</v>
      </c>
      <c r="I194" t="str">
        <f t="shared" si="2"/>
        <v>insert into dataset values (72,'M','LOW','HIGH',0.547347,0.03356,'drugY')</v>
      </c>
    </row>
    <row r="195" spans="1:9" x14ac:dyDescent="0.25">
      <c r="A195">
        <v>72</v>
      </c>
      <c r="B195" t="s">
        <v>36</v>
      </c>
      <c r="C195" t="s">
        <v>37</v>
      </c>
      <c r="D195" t="s">
        <v>32</v>
      </c>
      <c r="E195" t="s">
        <v>427</v>
      </c>
      <c r="F195" t="s">
        <v>428</v>
      </c>
      <c r="G195" t="s">
        <v>40</v>
      </c>
      <c r="I195" t="str">
        <f t="shared" ref="I195:I201" si="3">CONCATENATE("insert into dataset values (",A195,",'",B195,"','",C195,"','",D195,"',",E195,",",F195,",'",G195,"')",)</f>
        <v>insert into dataset values (72,'M','LOW','HIGH',0.50482,0.074573,'drugC')</v>
      </c>
    </row>
    <row r="196" spans="1:9" x14ac:dyDescent="0.25">
      <c r="A196">
        <v>46</v>
      </c>
      <c r="B196" t="s">
        <v>31</v>
      </c>
      <c r="C196" t="s">
        <v>32</v>
      </c>
      <c r="D196" t="s">
        <v>32</v>
      </c>
      <c r="E196" t="s">
        <v>429</v>
      </c>
      <c r="F196" t="s">
        <v>430</v>
      </c>
      <c r="G196" t="s">
        <v>35</v>
      </c>
      <c r="I196" t="str">
        <f t="shared" si="3"/>
        <v>insert into dataset values (46,'F','HIGH','HIGH',0.773569,0.022302,'drugY')</v>
      </c>
    </row>
    <row r="197" spans="1:9" x14ac:dyDescent="0.25">
      <c r="A197">
        <v>56</v>
      </c>
      <c r="B197" t="s">
        <v>31</v>
      </c>
      <c r="C197" t="s">
        <v>37</v>
      </c>
      <c r="D197" t="s">
        <v>32</v>
      </c>
      <c r="E197" t="s">
        <v>431</v>
      </c>
      <c r="F197" t="s">
        <v>432</v>
      </c>
      <c r="G197" t="s">
        <v>40</v>
      </c>
      <c r="I197" t="str">
        <f t="shared" si="3"/>
        <v>insert into dataset values (56,'F','LOW','HIGH',0.848774,0.07338,'drugC')</v>
      </c>
    </row>
    <row r="198" spans="1:9" x14ac:dyDescent="0.25">
      <c r="A198">
        <v>16</v>
      </c>
      <c r="B198" t="s">
        <v>36</v>
      </c>
      <c r="C198" t="s">
        <v>37</v>
      </c>
      <c r="D198" t="s">
        <v>32</v>
      </c>
      <c r="E198" t="s">
        <v>433</v>
      </c>
      <c r="F198" t="s">
        <v>434</v>
      </c>
      <c r="G198" t="s">
        <v>40</v>
      </c>
      <c r="I198" t="str">
        <f t="shared" si="3"/>
        <v>insert into dataset values (16,'M','LOW','HIGH',0.743021,0.061886,'drugC')</v>
      </c>
    </row>
    <row r="199" spans="1:9" x14ac:dyDescent="0.25">
      <c r="A199">
        <v>52</v>
      </c>
      <c r="B199" t="s">
        <v>36</v>
      </c>
      <c r="C199" t="s">
        <v>43</v>
      </c>
      <c r="D199" t="s">
        <v>32</v>
      </c>
      <c r="E199" t="s">
        <v>435</v>
      </c>
      <c r="F199" t="s">
        <v>436</v>
      </c>
      <c r="G199" t="s">
        <v>46</v>
      </c>
      <c r="I199" t="str">
        <f t="shared" si="3"/>
        <v>insert into dataset values (52,'M','NORMAL','HIGH',0.549945,0.055581,'drugX')</v>
      </c>
    </row>
    <row r="200" spans="1:9" x14ac:dyDescent="0.25">
      <c r="A200">
        <v>23</v>
      </c>
      <c r="B200" t="s">
        <v>36</v>
      </c>
      <c r="C200" t="s">
        <v>43</v>
      </c>
      <c r="D200" t="s">
        <v>43</v>
      </c>
      <c r="E200" t="s">
        <v>437</v>
      </c>
      <c r="F200" t="s">
        <v>438</v>
      </c>
      <c r="G200" t="s">
        <v>46</v>
      </c>
      <c r="I200" t="str">
        <f t="shared" si="3"/>
        <v>insert into dataset values (23,'M','NORMAL','NORMAL',0.78452,0.055959,'drugX')</v>
      </c>
    </row>
    <row r="201" spans="1:9" x14ac:dyDescent="0.25">
      <c r="A201">
        <v>40</v>
      </c>
      <c r="B201" t="s">
        <v>31</v>
      </c>
      <c r="C201" t="s">
        <v>37</v>
      </c>
      <c r="D201" t="s">
        <v>43</v>
      </c>
      <c r="E201" t="s">
        <v>439</v>
      </c>
      <c r="F201" t="s">
        <v>440</v>
      </c>
      <c r="G201" t="s">
        <v>46</v>
      </c>
      <c r="I201" t="str">
        <f t="shared" si="3"/>
        <v>insert into dataset values (40,'F','LOW','NORMAL',0.683503,0.060226,'drugX')</v>
      </c>
    </row>
  </sheetData>
  <autoFilter ref="A1:I20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workbookViewId="0">
      <selection activeCell="D1" sqref="D1"/>
    </sheetView>
  </sheetViews>
  <sheetFormatPr baseColWidth="10" defaultRowHeight="15" x14ac:dyDescent="0.25"/>
  <sheetData>
    <row r="1" spans="1:15" x14ac:dyDescent="0.25">
      <c r="A1" t="s">
        <v>1360</v>
      </c>
      <c r="B1" t="s">
        <v>1353</v>
      </c>
      <c r="C1" t="s">
        <v>1361</v>
      </c>
      <c r="D1" t="s">
        <v>1354</v>
      </c>
      <c r="E1" t="s">
        <v>1362</v>
      </c>
      <c r="F1" t="s">
        <v>1355</v>
      </c>
      <c r="G1" t="s">
        <v>1363</v>
      </c>
      <c r="H1" t="s">
        <v>1356</v>
      </c>
      <c r="J1" t="s">
        <v>1357</v>
      </c>
      <c r="L1" t="s">
        <v>1358</v>
      </c>
      <c r="M1" t="s">
        <v>1359</v>
      </c>
    </row>
    <row r="2" spans="1:15" x14ac:dyDescent="0.25">
      <c r="A2">
        <f>(B2-15)/(74-15)</f>
        <v>0.13559322033898305</v>
      </c>
      <c r="B2">
        <v>23</v>
      </c>
      <c r="C2">
        <f>IF(D2="F",1,0)</f>
        <v>1</v>
      </c>
      <c r="D2" t="s">
        <v>31</v>
      </c>
      <c r="E2">
        <f>IF(F2="LOW",0.33,IF(F2="NORMAL",0.66,0.99))</f>
        <v>0.99</v>
      </c>
      <c r="F2" t="s">
        <v>32</v>
      </c>
      <c r="G2">
        <f>IF(H2="NORMAL",1,0)</f>
        <v>0</v>
      </c>
      <c r="H2" t="s">
        <v>32</v>
      </c>
      <c r="I2">
        <f>(J2-J$204)/(J$203-J$204)</f>
        <v>0.73850871587094302</v>
      </c>
      <c r="J2">
        <v>0.79253499999999999</v>
      </c>
      <c r="K2">
        <f>(L2-L$204)/(L$203-L$204)</f>
        <v>0.18799986614463071</v>
      </c>
      <c r="L2">
        <v>3.1258000000000001E-2</v>
      </c>
      <c r="M2" t="s">
        <v>35</v>
      </c>
      <c r="O2" t="str">
        <f>CONCATENATE("insert into dataset values (",B2,",'",D2,"','",F2,"','",H2,"',",J2,",",L2,",'",M2,"')",)</f>
        <v>insert into dataset values (23,'F','HIGH','HIGH',0,792535,0,031258,'drugY')</v>
      </c>
    </row>
    <row r="3" spans="1:15" x14ac:dyDescent="0.25">
      <c r="A3">
        <f t="shared" ref="A3:A66" si="0">(B3-15)/(74-15)</f>
        <v>0.5423728813559322</v>
      </c>
      <c r="B3">
        <v>47</v>
      </c>
      <c r="C3">
        <f t="shared" ref="C3:C66" si="1">IF(D3="F",1,0)</f>
        <v>0</v>
      </c>
      <c r="D3" t="s">
        <v>36</v>
      </c>
      <c r="E3">
        <f t="shared" ref="E3:E66" si="2">IF(F3="LOW",0.33,IF(F3="NORMAL",0.66,0.99))</f>
        <v>0.33</v>
      </c>
      <c r="F3" t="s">
        <v>37</v>
      </c>
      <c r="G3">
        <f t="shared" ref="G3:G66" si="3">IF(H3="NORMAL",1,0)</f>
        <v>0</v>
      </c>
      <c r="H3" t="s">
        <v>32</v>
      </c>
      <c r="I3">
        <f t="shared" ref="I3:I66" si="4">(J3-J$204)/(J$203-J$204)</f>
        <v>0.60406125990497295</v>
      </c>
      <c r="J3">
        <v>0.73930899999999999</v>
      </c>
      <c r="K3">
        <f t="shared" ref="K3:K66" si="5">(L3-L$204)/(L$203-L$204)</f>
        <v>0.60981159856774747</v>
      </c>
      <c r="L3">
        <v>5.6467999999999997E-2</v>
      </c>
      <c r="M3" t="s">
        <v>40</v>
      </c>
      <c r="O3" t="str">
        <f t="shared" ref="O3:O66" si="6">CONCATENATE("insert into dataset values (",B3,",'",D3,"','",F3,"','",H3,"',",J3,",",L3,",'",M3,"')",)</f>
        <v>insert into dataset values (47,'M','LOW','HIGH',0,739309,0,056468,'drugC')</v>
      </c>
    </row>
    <row r="4" spans="1:15" x14ac:dyDescent="0.25">
      <c r="A4">
        <f t="shared" si="0"/>
        <v>0.5423728813559322</v>
      </c>
      <c r="B4">
        <v>47</v>
      </c>
      <c r="C4">
        <f t="shared" si="1"/>
        <v>0</v>
      </c>
      <c r="D4" t="s">
        <v>36</v>
      </c>
      <c r="E4">
        <f t="shared" si="2"/>
        <v>0.33</v>
      </c>
      <c r="F4" t="s">
        <v>37</v>
      </c>
      <c r="G4">
        <f t="shared" si="3"/>
        <v>0</v>
      </c>
      <c r="H4" t="s">
        <v>32</v>
      </c>
      <c r="I4">
        <f t="shared" si="4"/>
        <v>0.49786934150401518</v>
      </c>
      <c r="J4">
        <v>0.69726900000000003</v>
      </c>
      <c r="K4">
        <f t="shared" si="5"/>
        <v>0.81855904694977089</v>
      </c>
      <c r="L4">
        <v>6.8944000000000005E-2</v>
      </c>
      <c r="M4" t="s">
        <v>40</v>
      </c>
      <c r="O4" t="str">
        <f t="shared" si="6"/>
        <v>insert into dataset values (47,'M','LOW','HIGH',0,697269,0,068944,'drugC')</v>
      </c>
    </row>
    <row r="5" spans="1:15" x14ac:dyDescent="0.25">
      <c r="A5">
        <f t="shared" si="0"/>
        <v>0.22033898305084745</v>
      </c>
      <c r="B5">
        <v>28</v>
      </c>
      <c r="C5">
        <f t="shared" si="1"/>
        <v>1</v>
      </c>
      <c r="D5" t="s">
        <v>31</v>
      </c>
      <c r="E5">
        <f t="shared" si="2"/>
        <v>0.66</v>
      </c>
      <c r="F5" t="s">
        <v>43</v>
      </c>
      <c r="G5">
        <f t="shared" si="3"/>
        <v>0</v>
      </c>
      <c r="H5" t="s">
        <v>32</v>
      </c>
      <c r="I5">
        <f t="shared" si="4"/>
        <v>0.16043214351570029</v>
      </c>
      <c r="J5">
        <v>0.56368200000000002</v>
      </c>
      <c r="K5">
        <f t="shared" si="5"/>
        <v>0.87452732322725313</v>
      </c>
      <c r="L5">
        <v>7.2289000000000006E-2</v>
      </c>
      <c r="M5" t="s">
        <v>46</v>
      </c>
      <c r="O5" t="str">
        <f t="shared" si="6"/>
        <v>insert into dataset values (28,'F','NORMAL','HIGH',0,563682,0,072289,'drugX')</v>
      </c>
    </row>
    <row r="6" spans="1:15" x14ac:dyDescent="0.25">
      <c r="A6">
        <f t="shared" si="0"/>
        <v>0.77966101694915257</v>
      </c>
      <c r="B6">
        <v>61</v>
      </c>
      <c r="C6">
        <f t="shared" si="1"/>
        <v>1</v>
      </c>
      <c r="D6" t="s">
        <v>31</v>
      </c>
      <c r="E6">
        <f t="shared" si="2"/>
        <v>0.33</v>
      </c>
      <c r="F6" t="s">
        <v>37</v>
      </c>
      <c r="G6">
        <f t="shared" si="3"/>
        <v>0</v>
      </c>
      <c r="H6" t="s">
        <v>32</v>
      </c>
      <c r="I6">
        <f t="shared" si="4"/>
        <v>0.14934817258460112</v>
      </c>
      <c r="J6">
        <v>0.55929399999999996</v>
      </c>
      <c r="K6">
        <f t="shared" si="5"/>
        <v>0.18364956664324197</v>
      </c>
      <c r="L6">
        <v>3.0998000000000001E-2</v>
      </c>
      <c r="M6" t="s">
        <v>35</v>
      </c>
      <c r="O6" t="str">
        <f t="shared" si="6"/>
        <v>insert into dataset values (61,'F','LOW','HIGH',0,559294,0,030998,'drugY')</v>
      </c>
    </row>
    <row r="7" spans="1:15" x14ac:dyDescent="0.25">
      <c r="A7">
        <f t="shared" si="0"/>
        <v>0.11864406779661017</v>
      </c>
      <c r="B7">
        <v>22</v>
      </c>
      <c r="C7">
        <f t="shared" si="1"/>
        <v>1</v>
      </c>
      <c r="D7" t="s">
        <v>31</v>
      </c>
      <c r="E7">
        <f t="shared" si="2"/>
        <v>0.66</v>
      </c>
      <c r="F7" t="s">
        <v>43</v>
      </c>
      <c r="G7">
        <f t="shared" si="3"/>
        <v>0</v>
      </c>
      <c r="H7" t="s">
        <v>32</v>
      </c>
      <c r="I7">
        <f t="shared" si="4"/>
        <v>0.44642031690861284</v>
      </c>
      <c r="J7">
        <v>0.67690099999999997</v>
      </c>
      <c r="K7">
        <f t="shared" si="5"/>
        <v>0.98090887795736703</v>
      </c>
      <c r="L7">
        <v>7.8646999999999995E-2</v>
      </c>
      <c r="M7" t="s">
        <v>46</v>
      </c>
      <c r="O7" t="str">
        <f t="shared" si="6"/>
        <v>insert into dataset values (22,'F','NORMAL','HIGH',0,676901,0,078647,'drugX')</v>
      </c>
    </row>
    <row r="8" spans="1:15" x14ac:dyDescent="0.25">
      <c r="A8">
        <f t="shared" si="0"/>
        <v>0.57627118644067798</v>
      </c>
      <c r="B8">
        <v>49</v>
      </c>
      <c r="C8">
        <f t="shared" si="1"/>
        <v>1</v>
      </c>
      <c r="D8" t="s">
        <v>31</v>
      </c>
      <c r="E8">
        <f t="shared" si="2"/>
        <v>0.66</v>
      </c>
      <c r="F8" t="s">
        <v>43</v>
      </c>
      <c r="G8">
        <f t="shared" si="3"/>
        <v>0</v>
      </c>
      <c r="H8" t="s">
        <v>32</v>
      </c>
      <c r="I8">
        <f t="shared" si="4"/>
        <v>0.73118844518764214</v>
      </c>
      <c r="J8">
        <v>0.78963700000000003</v>
      </c>
      <c r="K8">
        <f t="shared" si="5"/>
        <v>0.47679282535220691</v>
      </c>
      <c r="L8">
        <v>4.8517999999999999E-2</v>
      </c>
      <c r="M8" t="s">
        <v>35</v>
      </c>
      <c r="O8" t="str">
        <f t="shared" si="6"/>
        <v>insert into dataset values (49,'F','NORMAL','HIGH',0,789637,0,048518,'drugY')</v>
      </c>
    </row>
    <row r="9" spans="1:15" x14ac:dyDescent="0.25">
      <c r="A9">
        <f t="shared" si="0"/>
        <v>0.44067796610169491</v>
      </c>
      <c r="B9">
        <v>41</v>
      </c>
      <c r="C9">
        <f t="shared" si="1"/>
        <v>0</v>
      </c>
      <c r="D9" t="s">
        <v>36</v>
      </c>
      <c r="E9">
        <f t="shared" si="2"/>
        <v>0.33</v>
      </c>
      <c r="F9" t="s">
        <v>37</v>
      </c>
      <c r="G9">
        <f t="shared" si="3"/>
        <v>0</v>
      </c>
      <c r="H9" t="s">
        <v>32</v>
      </c>
      <c r="I9">
        <f t="shared" si="4"/>
        <v>0.6730860068655955</v>
      </c>
      <c r="J9">
        <v>0.76663499999999996</v>
      </c>
      <c r="K9">
        <f t="shared" si="5"/>
        <v>0.82720945018907066</v>
      </c>
      <c r="L9">
        <v>6.9460999999999995E-2</v>
      </c>
      <c r="M9" t="s">
        <v>40</v>
      </c>
      <c r="O9" t="str">
        <f t="shared" si="6"/>
        <v>insert into dataset values (41,'M','LOW','HIGH',0,766635,0,069461,'drugC')</v>
      </c>
    </row>
    <row r="10" spans="1:15" x14ac:dyDescent="0.25">
      <c r="A10">
        <f t="shared" si="0"/>
        <v>0.76271186440677963</v>
      </c>
      <c r="B10">
        <v>60</v>
      </c>
      <c r="C10">
        <f t="shared" si="1"/>
        <v>0</v>
      </c>
      <c r="D10" t="s">
        <v>36</v>
      </c>
      <c r="E10">
        <f t="shared" si="2"/>
        <v>0.66</v>
      </c>
      <c r="F10" t="s">
        <v>43</v>
      </c>
      <c r="G10">
        <f t="shared" si="3"/>
        <v>0</v>
      </c>
      <c r="H10" t="s">
        <v>32</v>
      </c>
      <c r="I10">
        <f t="shared" si="4"/>
        <v>0.69978554486507527</v>
      </c>
      <c r="J10">
        <v>0.77720500000000003</v>
      </c>
      <c r="K10">
        <f t="shared" si="5"/>
        <v>0.52216979553592335</v>
      </c>
      <c r="L10">
        <v>5.1229999999999998E-2</v>
      </c>
      <c r="M10" t="s">
        <v>35</v>
      </c>
      <c r="O10" t="str">
        <f t="shared" si="6"/>
        <v>insert into dataset values (60,'M','NORMAL','HIGH',0,777205,0,05123,'drugY')</v>
      </c>
    </row>
    <row r="11" spans="1:15" x14ac:dyDescent="0.25">
      <c r="A11">
        <f t="shared" si="0"/>
        <v>0.47457627118644069</v>
      </c>
      <c r="B11">
        <v>43</v>
      </c>
      <c r="C11">
        <f t="shared" si="1"/>
        <v>0</v>
      </c>
      <c r="D11" t="s">
        <v>36</v>
      </c>
      <c r="E11">
        <f t="shared" si="2"/>
        <v>0.33</v>
      </c>
      <c r="F11" t="s">
        <v>37</v>
      </c>
      <c r="G11">
        <f t="shared" si="3"/>
        <v>1</v>
      </c>
      <c r="H11" t="s">
        <v>43</v>
      </c>
      <c r="I11">
        <f t="shared" si="4"/>
        <v>6.5506066124929554E-2</v>
      </c>
      <c r="J11">
        <v>0.52610199999999996</v>
      </c>
      <c r="K11">
        <f t="shared" si="5"/>
        <v>0.1194993809189171</v>
      </c>
      <c r="L11">
        <v>2.7164000000000001E-2</v>
      </c>
      <c r="M11" t="s">
        <v>35</v>
      </c>
      <c r="O11" t="str">
        <f t="shared" si="6"/>
        <v>insert into dataset values (43,'M','LOW','NORMAL',0,526102,0,027164,'drugY')</v>
      </c>
    </row>
    <row r="12" spans="1:15" x14ac:dyDescent="0.25">
      <c r="A12">
        <f t="shared" si="0"/>
        <v>0.5423728813559322</v>
      </c>
      <c r="B12">
        <v>47</v>
      </c>
      <c r="C12">
        <f t="shared" si="1"/>
        <v>1</v>
      </c>
      <c r="D12" t="s">
        <v>31</v>
      </c>
      <c r="E12">
        <f t="shared" si="2"/>
        <v>0.33</v>
      </c>
      <c r="F12" t="s">
        <v>37</v>
      </c>
      <c r="G12">
        <f t="shared" si="3"/>
        <v>0</v>
      </c>
      <c r="H12" t="s">
        <v>32</v>
      </c>
      <c r="I12">
        <f t="shared" si="4"/>
        <v>1</v>
      </c>
      <c r="J12">
        <v>0.89605599999999996</v>
      </c>
      <c r="K12">
        <f t="shared" si="5"/>
        <v>0.93907907505939847</v>
      </c>
      <c r="L12">
        <v>7.6147000000000006E-2</v>
      </c>
      <c r="M12" t="s">
        <v>40</v>
      </c>
      <c r="O12" t="str">
        <f t="shared" si="6"/>
        <v>insert into dataset values (47,'F','LOW','HIGH',0,896056,0,076147,'drugC')</v>
      </c>
    </row>
    <row r="13" spans="1:15" x14ac:dyDescent="0.25">
      <c r="A13">
        <f t="shared" si="0"/>
        <v>0.32203389830508472</v>
      </c>
      <c r="B13">
        <v>34</v>
      </c>
      <c r="C13">
        <f t="shared" si="1"/>
        <v>1</v>
      </c>
      <c r="D13" t="s">
        <v>31</v>
      </c>
      <c r="E13">
        <f t="shared" si="2"/>
        <v>0.99</v>
      </c>
      <c r="F13" t="s">
        <v>32</v>
      </c>
      <c r="G13">
        <f t="shared" si="3"/>
        <v>1</v>
      </c>
      <c r="H13" t="s">
        <v>43</v>
      </c>
      <c r="I13">
        <f t="shared" si="4"/>
        <v>0.42336828438418045</v>
      </c>
      <c r="J13">
        <v>0.66777500000000001</v>
      </c>
      <c r="K13">
        <f t="shared" si="5"/>
        <v>0.24696315630960744</v>
      </c>
      <c r="L13">
        <v>3.4782E-2</v>
      </c>
      <c r="M13" t="s">
        <v>35</v>
      </c>
      <c r="O13" t="str">
        <f t="shared" si="6"/>
        <v>insert into dataset values (34,'F','HIGH','NORMAL',0,667775,0,034782,'drugY')</v>
      </c>
    </row>
    <row r="14" spans="1:15" x14ac:dyDescent="0.25">
      <c r="A14">
        <f t="shared" si="0"/>
        <v>0.47457627118644069</v>
      </c>
      <c r="B14">
        <v>43</v>
      </c>
      <c r="C14">
        <f t="shared" si="1"/>
        <v>0</v>
      </c>
      <c r="D14" t="s">
        <v>36</v>
      </c>
      <c r="E14">
        <f t="shared" si="2"/>
        <v>0.33</v>
      </c>
      <c r="F14" t="s">
        <v>37</v>
      </c>
      <c r="G14">
        <f t="shared" si="3"/>
        <v>0</v>
      </c>
      <c r="H14" t="s">
        <v>32</v>
      </c>
      <c r="I14">
        <f t="shared" si="4"/>
        <v>0.31917693685319287</v>
      </c>
      <c r="J14">
        <v>0.62652699999999995</v>
      </c>
      <c r="K14">
        <f t="shared" si="5"/>
        <v>0.34675233410300166</v>
      </c>
      <c r="L14">
        <v>4.0745999999999997E-2</v>
      </c>
      <c r="M14" t="s">
        <v>35</v>
      </c>
      <c r="O14" t="str">
        <f t="shared" si="6"/>
        <v>insert into dataset values (43,'M','LOW','HIGH',0,626527,0,040746,'drugY')</v>
      </c>
    </row>
    <row r="15" spans="1:15" x14ac:dyDescent="0.25">
      <c r="A15">
        <f t="shared" si="0"/>
        <v>1</v>
      </c>
      <c r="B15">
        <v>74</v>
      </c>
      <c r="C15">
        <f t="shared" si="1"/>
        <v>1</v>
      </c>
      <c r="D15" t="s">
        <v>31</v>
      </c>
      <c r="E15">
        <f t="shared" si="2"/>
        <v>0.33</v>
      </c>
      <c r="F15" t="s">
        <v>37</v>
      </c>
      <c r="G15">
        <f t="shared" si="3"/>
        <v>0</v>
      </c>
      <c r="H15" t="s">
        <v>32</v>
      </c>
      <c r="I15">
        <f t="shared" si="4"/>
        <v>0.73885982616251611</v>
      </c>
      <c r="J15">
        <v>0.79267399999999999</v>
      </c>
      <c r="K15">
        <f t="shared" si="5"/>
        <v>0.29831342234715391</v>
      </c>
      <c r="L15">
        <v>3.7851000000000003E-2</v>
      </c>
      <c r="M15" t="s">
        <v>35</v>
      </c>
      <c r="O15" t="str">
        <f t="shared" si="6"/>
        <v>insert into dataset values (74,'F','LOW','HIGH',0,792674,0,037851,'drugY')</v>
      </c>
    </row>
    <row r="16" spans="1:15" x14ac:dyDescent="0.25">
      <c r="A16">
        <f t="shared" si="0"/>
        <v>0.59322033898305082</v>
      </c>
      <c r="B16">
        <v>50</v>
      </c>
      <c r="C16">
        <f t="shared" si="1"/>
        <v>1</v>
      </c>
      <c r="D16" t="s">
        <v>31</v>
      </c>
      <c r="E16">
        <f t="shared" si="2"/>
        <v>0.66</v>
      </c>
      <c r="F16" t="s">
        <v>43</v>
      </c>
      <c r="G16">
        <f t="shared" si="3"/>
        <v>0</v>
      </c>
      <c r="H16" t="s">
        <v>32</v>
      </c>
      <c r="I16">
        <f t="shared" si="4"/>
        <v>0.82753664555794959</v>
      </c>
      <c r="J16">
        <v>0.82777999999999996</v>
      </c>
      <c r="K16">
        <f t="shared" si="5"/>
        <v>0.75534584881036049</v>
      </c>
      <c r="L16">
        <v>6.5166000000000002E-2</v>
      </c>
      <c r="M16" t="s">
        <v>46</v>
      </c>
      <c r="O16" t="str">
        <f t="shared" si="6"/>
        <v>insert into dataset values (50,'F','NORMAL','HIGH',0,82778,0,065166,'drugX')</v>
      </c>
    </row>
    <row r="17" spans="1:15" x14ac:dyDescent="0.25">
      <c r="A17">
        <f t="shared" si="0"/>
        <v>1.6949152542372881E-2</v>
      </c>
      <c r="B17">
        <v>16</v>
      </c>
      <c r="C17">
        <f t="shared" si="1"/>
        <v>1</v>
      </c>
      <c r="D17" t="s">
        <v>31</v>
      </c>
      <c r="E17">
        <f t="shared" si="2"/>
        <v>0.99</v>
      </c>
      <c r="F17" t="s">
        <v>32</v>
      </c>
      <c r="G17">
        <f t="shared" si="3"/>
        <v>1</v>
      </c>
      <c r="H17" t="s">
        <v>43</v>
      </c>
      <c r="I17">
        <f t="shared" si="4"/>
        <v>0.84283646596124673</v>
      </c>
      <c r="J17">
        <v>0.83383700000000005</v>
      </c>
      <c r="K17">
        <f t="shared" si="5"/>
        <v>0.56420038148780238</v>
      </c>
      <c r="L17">
        <v>5.3741999999999998E-2</v>
      </c>
      <c r="M17" t="s">
        <v>35</v>
      </c>
      <c r="O17" t="str">
        <f t="shared" si="6"/>
        <v>insert into dataset values (16,'F','HIGH','NORMAL',0,833837,0,053742,'drugY')</v>
      </c>
    </row>
    <row r="18" spans="1:15" x14ac:dyDescent="0.25">
      <c r="A18">
        <f t="shared" si="0"/>
        <v>0.9152542372881356</v>
      </c>
      <c r="B18">
        <v>69</v>
      </c>
      <c r="C18">
        <f t="shared" si="1"/>
        <v>0</v>
      </c>
      <c r="D18" t="s">
        <v>36</v>
      </c>
      <c r="E18">
        <f t="shared" si="2"/>
        <v>0.33</v>
      </c>
      <c r="F18" t="s">
        <v>37</v>
      </c>
      <c r="G18">
        <f t="shared" si="3"/>
        <v>1</v>
      </c>
      <c r="H18" t="s">
        <v>43</v>
      </c>
      <c r="I18">
        <f t="shared" si="4"/>
        <v>0.88100644880988788</v>
      </c>
      <c r="J18">
        <v>0.84894800000000004</v>
      </c>
      <c r="K18">
        <f t="shared" si="5"/>
        <v>0.90501288357929255</v>
      </c>
      <c r="L18">
        <v>7.4110999999999996E-2</v>
      </c>
      <c r="M18" t="s">
        <v>46</v>
      </c>
      <c r="O18" t="str">
        <f t="shared" si="6"/>
        <v>insert into dataset values (69,'M','LOW','NORMAL',0,848948,0,074111,'drugX')</v>
      </c>
    </row>
    <row r="19" spans="1:15" x14ac:dyDescent="0.25">
      <c r="A19">
        <f t="shared" si="0"/>
        <v>0.47457627118644069</v>
      </c>
      <c r="B19">
        <v>43</v>
      </c>
      <c r="C19">
        <f t="shared" si="1"/>
        <v>0</v>
      </c>
      <c r="D19" t="s">
        <v>36</v>
      </c>
      <c r="E19">
        <f t="shared" si="2"/>
        <v>0.99</v>
      </c>
      <c r="F19" t="s">
        <v>32</v>
      </c>
      <c r="G19">
        <f t="shared" si="3"/>
        <v>0</v>
      </c>
      <c r="H19" t="s">
        <v>32</v>
      </c>
      <c r="I19">
        <f t="shared" si="4"/>
        <v>0.39456208463526227</v>
      </c>
      <c r="J19">
        <v>0.65637100000000004</v>
      </c>
      <c r="K19">
        <f t="shared" si="5"/>
        <v>0.45104239868821738</v>
      </c>
      <c r="L19">
        <v>4.6979E-2</v>
      </c>
      <c r="M19" t="s">
        <v>75</v>
      </c>
      <c r="O19" t="str">
        <f t="shared" si="6"/>
        <v>insert into dataset values (43,'M','HIGH','HIGH',0,656371,0,046979,'drugA')</v>
      </c>
    </row>
    <row r="20" spans="1:15" x14ac:dyDescent="0.25">
      <c r="A20">
        <f t="shared" si="0"/>
        <v>0.13559322033898305</v>
      </c>
      <c r="B20">
        <v>23</v>
      </c>
      <c r="C20">
        <f t="shared" si="1"/>
        <v>0</v>
      </c>
      <c r="D20" t="s">
        <v>36</v>
      </c>
      <c r="E20">
        <f t="shared" si="2"/>
        <v>0.33</v>
      </c>
      <c r="F20" t="s">
        <v>37</v>
      </c>
      <c r="G20">
        <f t="shared" si="3"/>
        <v>0</v>
      </c>
      <c r="H20" t="s">
        <v>32</v>
      </c>
      <c r="I20">
        <f t="shared" si="4"/>
        <v>0.1487570948275645</v>
      </c>
      <c r="J20">
        <v>0.55906</v>
      </c>
      <c r="K20">
        <f t="shared" si="5"/>
        <v>0.94680922263494294</v>
      </c>
      <c r="L20">
        <v>7.6608999999999997E-2</v>
      </c>
      <c r="M20" t="s">
        <v>40</v>
      </c>
      <c r="O20" t="str">
        <f t="shared" si="6"/>
        <v>insert into dataset values (23,'M','LOW','HIGH',0,55906,0,076609,'drugC')</v>
      </c>
    </row>
    <row r="21" spans="1:15" x14ac:dyDescent="0.25">
      <c r="A21">
        <f t="shared" si="0"/>
        <v>0.28813559322033899</v>
      </c>
      <c r="B21">
        <v>32</v>
      </c>
      <c r="C21">
        <f t="shared" si="1"/>
        <v>1</v>
      </c>
      <c r="D21" t="s">
        <v>31</v>
      </c>
      <c r="E21">
        <f t="shared" si="2"/>
        <v>0.99</v>
      </c>
      <c r="F21" t="s">
        <v>32</v>
      </c>
      <c r="G21">
        <f t="shared" si="3"/>
        <v>1</v>
      </c>
      <c r="H21" t="s">
        <v>43</v>
      </c>
      <c r="I21">
        <f t="shared" si="4"/>
        <v>0.3619366132254912</v>
      </c>
      <c r="J21">
        <v>0.643455</v>
      </c>
      <c r="K21">
        <f t="shared" si="5"/>
        <v>7.9493357427299779E-2</v>
      </c>
      <c r="L21">
        <v>2.4773E-2</v>
      </c>
      <c r="M21" t="s">
        <v>35</v>
      </c>
      <c r="O21" t="str">
        <f t="shared" si="6"/>
        <v>insert into dataset values (32,'F','HIGH','NORMAL',0,643455,0,024773,'drugY')</v>
      </c>
    </row>
    <row r="22" spans="1:15" x14ac:dyDescent="0.25">
      <c r="A22">
        <f t="shared" si="0"/>
        <v>0.71186440677966101</v>
      </c>
      <c r="B22">
        <v>57</v>
      </c>
      <c r="C22">
        <f t="shared" si="1"/>
        <v>0</v>
      </c>
      <c r="D22" t="s">
        <v>36</v>
      </c>
      <c r="E22">
        <f t="shared" si="2"/>
        <v>0.33</v>
      </c>
      <c r="F22" t="s">
        <v>37</v>
      </c>
      <c r="G22">
        <f t="shared" si="3"/>
        <v>1</v>
      </c>
      <c r="H22" t="s">
        <v>43</v>
      </c>
      <c r="I22">
        <f t="shared" si="4"/>
        <v>9.2392526150138737E-2</v>
      </c>
      <c r="J22">
        <v>0.53674599999999995</v>
      </c>
      <c r="K22">
        <f t="shared" si="5"/>
        <v>0.13450791419870825</v>
      </c>
      <c r="L22">
        <v>2.8060999999999999E-2</v>
      </c>
      <c r="M22" t="s">
        <v>35</v>
      </c>
      <c r="O22" t="str">
        <f t="shared" si="6"/>
        <v>insert into dataset values (57,'M','LOW','NORMAL',0,536746,0,028061,'drugY')</v>
      </c>
    </row>
    <row r="23" spans="1:15" x14ac:dyDescent="0.25">
      <c r="A23">
        <f t="shared" si="0"/>
        <v>0.81355932203389836</v>
      </c>
      <c r="B23">
        <v>63</v>
      </c>
      <c r="C23">
        <f t="shared" si="1"/>
        <v>0</v>
      </c>
      <c r="D23" t="s">
        <v>36</v>
      </c>
      <c r="E23">
        <f t="shared" si="2"/>
        <v>0.66</v>
      </c>
      <c r="F23" t="s">
        <v>43</v>
      </c>
      <c r="G23">
        <f t="shared" si="3"/>
        <v>0</v>
      </c>
      <c r="H23" t="s">
        <v>32</v>
      </c>
      <c r="I23">
        <f t="shared" si="4"/>
        <v>0.29288155458502063</v>
      </c>
      <c r="J23">
        <v>0.61611700000000003</v>
      </c>
      <c r="K23">
        <f t="shared" si="5"/>
        <v>6.2761436268112258E-2</v>
      </c>
      <c r="L23">
        <v>2.3772999999999999E-2</v>
      </c>
      <c r="M23" t="s">
        <v>35</v>
      </c>
      <c r="O23" t="str">
        <f t="shared" si="6"/>
        <v>insert into dataset values (63,'M','NORMAL','HIGH',0,616117,0,023773,'drugY')</v>
      </c>
    </row>
    <row r="24" spans="1:15" x14ac:dyDescent="0.25">
      <c r="A24">
        <f t="shared" si="0"/>
        <v>0.5423728813559322</v>
      </c>
      <c r="B24">
        <v>47</v>
      </c>
      <c r="C24">
        <f t="shared" si="1"/>
        <v>0</v>
      </c>
      <c r="D24" t="s">
        <v>36</v>
      </c>
      <c r="E24">
        <f t="shared" si="2"/>
        <v>0.33</v>
      </c>
      <c r="F24" t="s">
        <v>37</v>
      </c>
      <c r="G24">
        <f t="shared" si="3"/>
        <v>1</v>
      </c>
      <c r="H24" t="s">
        <v>43</v>
      </c>
      <c r="I24">
        <f t="shared" si="4"/>
        <v>0.78060153528658438</v>
      </c>
      <c r="J24">
        <v>0.809199</v>
      </c>
      <c r="K24">
        <f t="shared" si="5"/>
        <v>0.10792089147675932</v>
      </c>
      <c r="L24">
        <v>2.6471999999999999E-2</v>
      </c>
      <c r="M24" t="s">
        <v>35</v>
      </c>
      <c r="O24" t="str">
        <f t="shared" si="6"/>
        <v>insert into dataset values (47,'M','LOW','NORMAL',0,809199,0,026472,'drugY')</v>
      </c>
    </row>
    <row r="25" spans="1:15" x14ac:dyDescent="0.25">
      <c r="A25">
        <f t="shared" si="0"/>
        <v>0.55932203389830504</v>
      </c>
      <c r="B25">
        <v>48</v>
      </c>
      <c r="C25">
        <f t="shared" si="1"/>
        <v>1</v>
      </c>
      <c r="D25" t="s">
        <v>31</v>
      </c>
      <c r="E25">
        <f t="shared" si="2"/>
        <v>0.33</v>
      </c>
      <c r="F25" t="s">
        <v>37</v>
      </c>
      <c r="G25">
        <f t="shared" si="3"/>
        <v>0</v>
      </c>
      <c r="H25" t="s">
        <v>32</v>
      </c>
      <c r="I25">
        <f t="shared" si="4"/>
        <v>0.94539856070040196</v>
      </c>
      <c r="J25">
        <v>0.87444</v>
      </c>
      <c r="K25">
        <f t="shared" si="5"/>
        <v>0.63803834956329686</v>
      </c>
      <c r="L25">
        <v>5.8154999999999998E-2</v>
      </c>
      <c r="M25" t="s">
        <v>35</v>
      </c>
      <c r="O25" t="str">
        <f t="shared" si="6"/>
        <v>insert into dataset values (48,'F','LOW','HIGH',0,87444,0,058155,'drugY')</v>
      </c>
    </row>
    <row r="26" spans="1:15" x14ac:dyDescent="0.25">
      <c r="A26">
        <f t="shared" si="0"/>
        <v>0.30508474576271188</v>
      </c>
      <c r="B26">
        <v>33</v>
      </c>
      <c r="C26">
        <f t="shared" si="1"/>
        <v>1</v>
      </c>
      <c r="D26" t="s">
        <v>31</v>
      </c>
      <c r="E26">
        <f t="shared" si="2"/>
        <v>0.33</v>
      </c>
      <c r="F26" t="s">
        <v>37</v>
      </c>
      <c r="G26">
        <f t="shared" si="3"/>
        <v>0</v>
      </c>
      <c r="H26" t="s">
        <v>32</v>
      </c>
      <c r="I26">
        <f t="shared" si="4"/>
        <v>0.90484911098368992</v>
      </c>
      <c r="J26">
        <v>0.85838700000000001</v>
      </c>
      <c r="K26">
        <f t="shared" si="5"/>
        <v>9.3899541545360218E-2</v>
      </c>
      <c r="L26">
        <v>2.5634000000000001E-2</v>
      </c>
      <c r="M26" t="s">
        <v>35</v>
      </c>
      <c r="O26" t="str">
        <f t="shared" si="6"/>
        <v>insert into dataset values (33,'F','LOW','HIGH',0,858387,0,025634,'drugY')</v>
      </c>
    </row>
    <row r="27" spans="1:15" x14ac:dyDescent="0.25">
      <c r="A27">
        <f t="shared" si="0"/>
        <v>0.22033898305084745</v>
      </c>
      <c r="B27">
        <v>28</v>
      </c>
      <c r="C27">
        <f t="shared" si="1"/>
        <v>1</v>
      </c>
      <c r="D27" t="s">
        <v>31</v>
      </c>
      <c r="E27">
        <f t="shared" si="2"/>
        <v>0.99</v>
      </c>
      <c r="F27" t="s">
        <v>32</v>
      </c>
      <c r="G27">
        <f t="shared" si="3"/>
        <v>1</v>
      </c>
      <c r="H27" t="s">
        <v>43</v>
      </c>
      <c r="I27">
        <f t="shared" si="4"/>
        <v>0.14313175224243294</v>
      </c>
      <c r="J27">
        <v>0.55683300000000002</v>
      </c>
      <c r="K27">
        <f t="shared" si="5"/>
        <v>0.16032526854733456</v>
      </c>
      <c r="L27">
        <v>2.9603999999999998E-2</v>
      </c>
      <c r="M27" t="s">
        <v>35</v>
      </c>
      <c r="O27" t="str">
        <f t="shared" si="6"/>
        <v>insert into dataset values (28,'F','HIGH','NORMAL',0,556833,0,029604,'drugY')</v>
      </c>
    </row>
    <row r="28" spans="1:15" x14ac:dyDescent="0.25">
      <c r="A28">
        <f t="shared" si="0"/>
        <v>0.2711864406779661</v>
      </c>
      <c r="B28">
        <v>31</v>
      </c>
      <c r="C28">
        <f t="shared" si="1"/>
        <v>0</v>
      </c>
      <c r="D28" t="s">
        <v>36</v>
      </c>
      <c r="E28">
        <f t="shared" si="2"/>
        <v>0.99</v>
      </c>
      <c r="F28" t="s">
        <v>32</v>
      </c>
      <c r="G28">
        <f t="shared" si="3"/>
        <v>0</v>
      </c>
      <c r="H28" t="s">
        <v>32</v>
      </c>
      <c r="I28">
        <f t="shared" si="4"/>
        <v>0.60817101849770283</v>
      </c>
      <c r="J28">
        <v>0.74093600000000004</v>
      </c>
      <c r="K28">
        <f t="shared" si="5"/>
        <v>7.3252350834922861E-2</v>
      </c>
      <c r="L28">
        <v>2.4400000000000002E-2</v>
      </c>
      <c r="M28" t="s">
        <v>35</v>
      </c>
      <c r="O28" t="str">
        <f t="shared" si="6"/>
        <v>insert into dataset values (31,'M','HIGH','HIGH',0,740936,0,0244,'drugY')</v>
      </c>
    </row>
    <row r="29" spans="1:15" x14ac:dyDescent="0.25">
      <c r="A29">
        <f t="shared" si="0"/>
        <v>0.57627118644067798</v>
      </c>
      <c r="B29">
        <v>49</v>
      </c>
      <c r="C29">
        <f t="shared" si="1"/>
        <v>1</v>
      </c>
      <c r="D29" t="s">
        <v>31</v>
      </c>
      <c r="E29">
        <f t="shared" si="2"/>
        <v>0.66</v>
      </c>
      <c r="F29" t="s">
        <v>43</v>
      </c>
      <c r="G29">
        <f t="shared" si="3"/>
        <v>1</v>
      </c>
      <c r="H29" t="s">
        <v>43</v>
      </c>
      <c r="I29">
        <f t="shared" si="4"/>
        <v>0.49135233033668707</v>
      </c>
      <c r="J29">
        <v>0.694689</v>
      </c>
      <c r="K29">
        <f t="shared" si="5"/>
        <v>0.90407589599437799</v>
      </c>
      <c r="L29">
        <v>7.4054999999999996E-2</v>
      </c>
      <c r="M29" t="s">
        <v>46</v>
      </c>
      <c r="O29" t="str">
        <f t="shared" si="6"/>
        <v>insert into dataset values (49,'F','NORMAL','NORMAL',0,694689,0,074055,'drugX')</v>
      </c>
    </row>
    <row r="30" spans="1:15" x14ac:dyDescent="0.25">
      <c r="A30">
        <f t="shared" si="0"/>
        <v>0.40677966101694918</v>
      </c>
      <c r="B30">
        <v>39</v>
      </c>
      <c r="C30">
        <f t="shared" si="1"/>
        <v>1</v>
      </c>
      <c r="D30" t="s">
        <v>31</v>
      </c>
      <c r="E30">
        <f t="shared" si="2"/>
        <v>0.33</v>
      </c>
      <c r="F30" t="s">
        <v>37</v>
      </c>
      <c r="G30">
        <f t="shared" si="3"/>
        <v>1</v>
      </c>
      <c r="H30" t="s">
        <v>43</v>
      </c>
      <c r="I30">
        <f t="shared" si="4"/>
        <v>0.37618562872738948</v>
      </c>
      <c r="J30">
        <v>0.64909600000000001</v>
      </c>
      <c r="K30">
        <f t="shared" si="5"/>
        <v>0.14349295586119193</v>
      </c>
      <c r="L30">
        <v>2.8597999999999998E-2</v>
      </c>
      <c r="M30" t="s">
        <v>35</v>
      </c>
      <c r="O30" t="str">
        <f t="shared" si="6"/>
        <v>insert into dataset values (39,'F','LOW','NORMAL',0,649096,0,028598,'drugY')</v>
      </c>
    </row>
    <row r="31" spans="1:15" x14ac:dyDescent="0.25">
      <c r="A31">
        <f t="shared" si="0"/>
        <v>0.50847457627118642</v>
      </c>
      <c r="B31">
        <v>45</v>
      </c>
      <c r="C31">
        <f t="shared" si="1"/>
        <v>0</v>
      </c>
      <c r="D31" t="s">
        <v>36</v>
      </c>
      <c r="E31">
        <f t="shared" si="2"/>
        <v>0.33</v>
      </c>
      <c r="F31" t="s">
        <v>37</v>
      </c>
      <c r="G31">
        <f t="shared" si="3"/>
        <v>0</v>
      </c>
      <c r="H31" t="s">
        <v>32</v>
      </c>
      <c r="I31">
        <f t="shared" si="4"/>
        <v>0.63991745119188048</v>
      </c>
      <c r="J31">
        <v>0.75350399999999995</v>
      </c>
      <c r="K31">
        <f t="shared" si="5"/>
        <v>0.36733259712880229</v>
      </c>
      <c r="L31">
        <v>4.1975999999999999E-2</v>
      </c>
      <c r="M31" t="s">
        <v>35</v>
      </c>
      <c r="O31" t="str">
        <f t="shared" si="6"/>
        <v>insert into dataset values (45,'M','LOW','HIGH',0,753504,0,041976,'drugY')</v>
      </c>
    </row>
    <row r="32" spans="1:15" x14ac:dyDescent="0.25">
      <c r="A32">
        <f t="shared" si="0"/>
        <v>5.0847457627118647E-2</v>
      </c>
      <c r="B32">
        <v>18</v>
      </c>
      <c r="C32">
        <f t="shared" si="1"/>
        <v>1</v>
      </c>
      <c r="D32" t="s">
        <v>31</v>
      </c>
      <c r="E32">
        <f t="shared" si="2"/>
        <v>0.66</v>
      </c>
      <c r="F32" t="s">
        <v>43</v>
      </c>
      <c r="G32">
        <f t="shared" si="3"/>
        <v>1</v>
      </c>
      <c r="H32" t="s">
        <v>43</v>
      </c>
      <c r="I32">
        <f t="shared" si="4"/>
        <v>0.13488192337712543</v>
      </c>
      <c r="J32">
        <v>0.55356700000000003</v>
      </c>
      <c r="K32">
        <f t="shared" si="5"/>
        <v>0.72353846668674504</v>
      </c>
      <c r="L32">
        <v>6.3265000000000002E-2</v>
      </c>
      <c r="M32" t="s">
        <v>46</v>
      </c>
      <c r="O32" t="str">
        <f t="shared" si="6"/>
        <v>insert into dataset values (18,'F','NORMAL','NORMAL',0,553567,0,063265,'drugX')</v>
      </c>
    </row>
    <row r="33" spans="1:22" x14ac:dyDescent="0.25">
      <c r="A33">
        <f t="shared" si="0"/>
        <v>1</v>
      </c>
      <c r="B33">
        <v>74</v>
      </c>
      <c r="C33">
        <f t="shared" si="1"/>
        <v>0</v>
      </c>
      <c r="D33" t="s">
        <v>36</v>
      </c>
      <c r="E33">
        <f t="shared" si="2"/>
        <v>0.99</v>
      </c>
      <c r="F33" t="s">
        <v>32</v>
      </c>
      <c r="G33">
        <f t="shared" si="3"/>
        <v>0</v>
      </c>
      <c r="H33" t="s">
        <v>32</v>
      </c>
      <c r="I33">
        <f t="shared" si="4"/>
        <v>0.54350862746187678</v>
      </c>
      <c r="J33">
        <v>0.715337</v>
      </c>
      <c r="K33">
        <f t="shared" si="5"/>
        <v>0.91608941538667488</v>
      </c>
      <c r="L33">
        <v>7.4773000000000006E-2</v>
      </c>
      <c r="M33" t="s">
        <v>104</v>
      </c>
      <c r="O33" t="str">
        <f t="shared" si="6"/>
        <v>insert into dataset values (74,'M','HIGH','HIGH',0,715337,0,074773,'drugB')</v>
      </c>
    </row>
    <row r="34" spans="1:22" x14ac:dyDescent="0.25">
      <c r="A34">
        <f t="shared" si="0"/>
        <v>0.57627118644067798</v>
      </c>
      <c r="B34">
        <v>49</v>
      </c>
      <c r="C34">
        <f t="shared" si="1"/>
        <v>0</v>
      </c>
      <c r="D34" t="s">
        <v>36</v>
      </c>
      <c r="E34">
        <f t="shared" si="2"/>
        <v>0.33</v>
      </c>
      <c r="F34" t="s">
        <v>37</v>
      </c>
      <c r="G34">
        <f t="shared" si="3"/>
        <v>1</v>
      </c>
      <c r="H34" t="s">
        <v>43</v>
      </c>
      <c r="I34">
        <f t="shared" si="4"/>
        <v>0.31756536587460577</v>
      </c>
      <c r="J34">
        <v>0.62588900000000003</v>
      </c>
      <c r="K34">
        <f t="shared" si="5"/>
        <v>0.61583509018505489</v>
      </c>
      <c r="L34">
        <v>5.6827999999999997E-2</v>
      </c>
      <c r="M34" t="s">
        <v>46</v>
      </c>
      <c r="O34" t="str">
        <f t="shared" si="6"/>
        <v>insert into dataset values (49,'M','LOW','NORMAL',0,625889,0,056828,'drugX')</v>
      </c>
    </row>
    <row r="35" spans="1:22" x14ac:dyDescent="0.25">
      <c r="A35">
        <f t="shared" si="0"/>
        <v>0.84745762711864403</v>
      </c>
      <c r="B35">
        <v>65</v>
      </c>
      <c r="C35">
        <f t="shared" si="1"/>
        <v>1</v>
      </c>
      <c r="D35" t="s">
        <v>31</v>
      </c>
      <c r="E35">
        <f t="shared" si="2"/>
        <v>0.99</v>
      </c>
      <c r="F35" t="s">
        <v>32</v>
      </c>
      <c r="G35">
        <f t="shared" si="3"/>
        <v>1</v>
      </c>
      <c r="H35" t="s">
        <v>43</v>
      </c>
      <c r="I35">
        <f t="shared" si="4"/>
        <v>0.83036068373045857</v>
      </c>
      <c r="J35">
        <v>0.82889800000000002</v>
      </c>
      <c r="K35">
        <f t="shared" si="5"/>
        <v>0.10009035237425958</v>
      </c>
      <c r="L35">
        <v>2.6003999999999999E-2</v>
      </c>
      <c r="M35" t="s">
        <v>35</v>
      </c>
      <c r="O35" t="str">
        <f t="shared" si="6"/>
        <v>insert into dataset values (65,'F','HIGH','NORMAL',0,828898,0,026004,'drugY')</v>
      </c>
    </row>
    <row r="36" spans="1:22" x14ac:dyDescent="0.25">
      <c r="A36">
        <f t="shared" si="0"/>
        <v>0.64406779661016944</v>
      </c>
      <c r="B36">
        <v>53</v>
      </c>
      <c r="C36">
        <f t="shared" si="1"/>
        <v>0</v>
      </c>
      <c r="D36" t="s">
        <v>36</v>
      </c>
      <c r="E36">
        <f t="shared" si="2"/>
        <v>0.66</v>
      </c>
      <c r="F36" t="s">
        <v>43</v>
      </c>
      <c r="G36">
        <f t="shared" si="3"/>
        <v>0</v>
      </c>
      <c r="H36" t="s">
        <v>32</v>
      </c>
      <c r="I36">
        <f t="shared" si="4"/>
        <v>0.36567757971340303</v>
      </c>
      <c r="J36">
        <v>0.64493599999999995</v>
      </c>
      <c r="K36">
        <f t="shared" si="5"/>
        <v>0.42850450088679176</v>
      </c>
      <c r="L36">
        <v>4.5631999999999999E-2</v>
      </c>
      <c r="M36" t="s">
        <v>46</v>
      </c>
      <c r="O36" t="str">
        <f t="shared" si="6"/>
        <v>insert into dataset values (53,'M','NORMAL','HIGH',0,644936,0,045632,'drugX')</v>
      </c>
    </row>
    <row r="37" spans="1:22" x14ac:dyDescent="0.25">
      <c r="A37">
        <f t="shared" si="0"/>
        <v>0.52542372881355937</v>
      </c>
      <c r="B37">
        <v>46</v>
      </c>
      <c r="C37">
        <f t="shared" si="1"/>
        <v>0</v>
      </c>
      <c r="D37" t="s">
        <v>36</v>
      </c>
      <c r="E37">
        <f t="shared" si="2"/>
        <v>0.66</v>
      </c>
      <c r="F37" t="s">
        <v>43</v>
      </c>
      <c r="G37">
        <f t="shared" si="3"/>
        <v>1</v>
      </c>
      <c r="H37" t="s">
        <v>43</v>
      </c>
      <c r="I37">
        <f t="shared" si="4"/>
        <v>6.5819286816692635E-2</v>
      </c>
      <c r="J37">
        <v>0.52622599999999997</v>
      </c>
      <c r="K37">
        <f t="shared" si="5"/>
        <v>0.87360706756349782</v>
      </c>
      <c r="L37">
        <v>7.2234000000000007E-2</v>
      </c>
      <c r="M37" t="s">
        <v>46</v>
      </c>
      <c r="O37" t="str">
        <f t="shared" si="6"/>
        <v>insert into dataset values (46,'M','NORMAL','NORMAL',0,526226,0,072234,'drugX')</v>
      </c>
      <c r="V37">
        <f>STDEV(B5:B201)</f>
        <v>16.598364308285205</v>
      </c>
    </row>
    <row r="38" spans="1:22" x14ac:dyDescent="0.25">
      <c r="A38">
        <f t="shared" si="0"/>
        <v>0.28813559322033899</v>
      </c>
      <c r="B38">
        <v>32</v>
      </c>
      <c r="C38">
        <f t="shared" si="1"/>
        <v>0</v>
      </c>
      <c r="D38" t="s">
        <v>36</v>
      </c>
      <c r="E38">
        <f t="shared" si="2"/>
        <v>0.99</v>
      </c>
      <c r="F38" t="s">
        <v>32</v>
      </c>
      <c r="G38">
        <f t="shared" si="3"/>
        <v>1</v>
      </c>
      <c r="H38" t="s">
        <v>43</v>
      </c>
      <c r="I38">
        <f t="shared" si="4"/>
        <v>7.4720816798733172E-2</v>
      </c>
      <c r="J38">
        <v>0.52975000000000005</v>
      </c>
      <c r="K38">
        <f t="shared" si="5"/>
        <v>0.60343673660609709</v>
      </c>
      <c r="L38">
        <v>5.6086999999999998E-2</v>
      </c>
      <c r="M38" t="s">
        <v>75</v>
      </c>
      <c r="O38" t="str">
        <f t="shared" si="6"/>
        <v>insert into dataset values (32,'M','HIGH','NORMAL',0,52975,0,056087,'drugA')</v>
      </c>
    </row>
    <row r="39" spans="1:22" x14ac:dyDescent="0.25">
      <c r="A39">
        <f t="shared" si="0"/>
        <v>0.40677966101694918</v>
      </c>
      <c r="B39">
        <v>39</v>
      </c>
      <c r="C39">
        <f t="shared" si="1"/>
        <v>0</v>
      </c>
      <c r="D39" t="s">
        <v>36</v>
      </c>
      <c r="E39">
        <f t="shared" si="2"/>
        <v>0.33</v>
      </c>
      <c r="F39" t="s">
        <v>37</v>
      </c>
      <c r="G39">
        <f t="shared" si="3"/>
        <v>1</v>
      </c>
      <c r="H39" t="s">
        <v>43</v>
      </c>
      <c r="I39">
        <f t="shared" si="4"/>
        <v>0.26473210789947638</v>
      </c>
      <c r="J39">
        <v>0.60497299999999998</v>
      </c>
      <c r="K39">
        <f t="shared" si="5"/>
        <v>0.39122578054412199</v>
      </c>
      <c r="L39">
        <v>4.3403999999999998E-2</v>
      </c>
      <c r="M39" t="s">
        <v>46</v>
      </c>
      <c r="O39" t="str">
        <f t="shared" si="6"/>
        <v>insert into dataset values (39,'M','LOW','NORMAL',0,604973,0,043404,'drugX')</v>
      </c>
    </row>
    <row r="40" spans="1:22" x14ac:dyDescent="0.25">
      <c r="A40">
        <f t="shared" si="0"/>
        <v>0.40677966101694918</v>
      </c>
      <c r="B40">
        <v>39</v>
      </c>
      <c r="C40">
        <f t="shared" si="1"/>
        <v>1</v>
      </c>
      <c r="D40" t="s">
        <v>31</v>
      </c>
      <c r="E40">
        <f t="shared" si="2"/>
        <v>0.66</v>
      </c>
      <c r="F40" t="s">
        <v>43</v>
      </c>
      <c r="G40">
        <f t="shared" si="3"/>
        <v>1</v>
      </c>
      <c r="H40" t="s">
        <v>43</v>
      </c>
      <c r="I40">
        <f t="shared" si="4"/>
        <v>4.3815533220338057E-2</v>
      </c>
      <c r="J40">
        <v>0.51751499999999995</v>
      </c>
      <c r="K40">
        <f t="shared" si="5"/>
        <v>0.55682160425660077</v>
      </c>
      <c r="L40">
        <v>5.3301000000000001E-2</v>
      </c>
      <c r="M40" t="s">
        <v>46</v>
      </c>
      <c r="O40" t="str">
        <f t="shared" si="6"/>
        <v>insert into dataset values (39,'F','NORMAL','NORMAL',0,517515,0,053301,'drugX')</v>
      </c>
      <c r="V40">
        <f>AVERAGE(B5:B201)</f>
        <v>44.395939086294419</v>
      </c>
    </row>
    <row r="41" spans="1:22" x14ac:dyDescent="0.25">
      <c r="A41">
        <f t="shared" si="0"/>
        <v>0</v>
      </c>
      <c r="B41">
        <v>15</v>
      </c>
      <c r="C41">
        <f t="shared" si="1"/>
        <v>0</v>
      </c>
      <c r="D41" t="s">
        <v>36</v>
      </c>
      <c r="E41">
        <f t="shared" si="2"/>
        <v>0.66</v>
      </c>
      <c r="F41" t="s">
        <v>43</v>
      </c>
      <c r="G41">
        <f t="shared" si="3"/>
        <v>0</v>
      </c>
      <c r="H41" t="s">
        <v>32</v>
      </c>
      <c r="I41">
        <f t="shared" si="4"/>
        <v>0.35917067243935785</v>
      </c>
      <c r="J41">
        <v>0.64236000000000004</v>
      </c>
      <c r="K41">
        <f t="shared" si="5"/>
        <v>0.84810761971689586</v>
      </c>
      <c r="L41">
        <v>7.0709999999999995E-2</v>
      </c>
      <c r="M41" t="s">
        <v>46</v>
      </c>
      <c r="O41" t="str">
        <f t="shared" si="6"/>
        <v>insert into dataset values (15,'M','NORMAL','HIGH',0,64236,0,07071,'drugX')</v>
      </c>
    </row>
    <row r="42" spans="1:22" x14ac:dyDescent="0.25">
      <c r="A42">
        <f t="shared" si="0"/>
        <v>0.98305084745762716</v>
      </c>
      <c r="B42">
        <v>73</v>
      </c>
      <c r="C42">
        <f t="shared" si="1"/>
        <v>1</v>
      </c>
      <c r="D42" t="s">
        <v>31</v>
      </c>
      <c r="E42">
        <f t="shared" si="2"/>
        <v>0.66</v>
      </c>
      <c r="F42" t="s">
        <v>43</v>
      </c>
      <c r="G42">
        <f t="shared" si="3"/>
        <v>0</v>
      </c>
      <c r="H42" t="s">
        <v>32</v>
      </c>
      <c r="I42">
        <f t="shared" si="4"/>
        <v>0.83992149274919359</v>
      </c>
      <c r="J42">
        <v>0.83268299999999995</v>
      </c>
      <c r="K42">
        <f t="shared" si="5"/>
        <v>0.38983703108790946</v>
      </c>
      <c r="L42">
        <v>4.3320999999999998E-2</v>
      </c>
      <c r="M42" t="s">
        <v>35</v>
      </c>
      <c r="O42" t="str">
        <f t="shared" si="6"/>
        <v>insert into dataset values (73,'F','NORMAL','HIGH',0,832683,0,043321,'drugY')</v>
      </c>
    </row>
    <row r="43" spans="1:22" x14ac:dyDescent="0.25">
      <c r="A43">
        <f t="shared" si="0"/>
        <v>0.72881355932203384</v>
      </c>
      <c r="B43">
        <v>58</v>
      </c>
      <c r="C43">
        <f t="shared" si="1"/>
        <v>1</v>
      </c>
      <c r="D43" t="s">
        <v>31</v>
      </c>
      <c r="E43">
        <f t="shared" si="2"/>
        <v>0.99</v>
      </c>
      <c r="F43" t="s">
        <v>32</v>
      </c>
      <c r="G43">
        <f t="shared" si="3"/>
        <v>1</v>
      </c>
      <c r="H43" t="s">
        <v>43</v>
      </c>
      <c r="I43">
        <f t="shared" si="4"/>
        <v>0.93146529186358751</v>
      </c>
      <c r="J43">
        <v>0.86892400000000003</v>
      </c>
      <c r="K43">
        <f t="shared" si="5"/>
        <v>0.68602549944784652</v>
      </c>
      <c r="L43">
        <v>6.1023000000000001E-2</v>
      </c>
      <c r="M43" t="s">
        <v>104</v>
      </c>
      <c r="O43" t="str">
        <f t="shared" si="6"/>
        <v>insert into dataset values (58,'F','HIGH','NORMAL',0,868924,0,061023,'drugB')</v>
      </c>
    </row>
    <row r="44" spans="1:22" x14ac:dyDescent="0.25">
      <c r="A44">
        <f t="shared" si="0"/>
        <v>0.59322033898305082</v>
      </c>
      <c r="B44">
        <v>50</v>
      </c>
      <c r="C44">
        <f t="shared" si="1"/>
        <v>0</v>
      </c>
      <c r="D44" t="s">
        <v>36</v>
      </c>
      <c r="E44">
        <f t="shared" si="2"/>
        <v>0.66</v>
      </c>
      <c r="F44" t="s">
        <v>43</v>
      </c>
      <c r="G44">
        <f t="shared" si="3"/>
        <v>1</v>
      </c>
      <c r="H44" t="s">
        <v>43</v>
      </c>
      <c r="I44">
        <f t="shared" si="4"/>
        <v>0.62554718897059014</v>
      </c>
      <c r="J44">
        <v>0.74781500000000001</v>
      </c>
      <c r="K44">
        <f t="shared" si="5"/>
        <v>0.45741726064986776</v>
      </c>
      <c r="L44">
        <v>4.7359999999999999E-2</v>
      </c>
      <c r="M44" t="s">
        <v>35</v>
      </c>
      <c r="O44" t="str">
        <f t="shared" si="6"/>
        <v>insert into dataset values (50,'M','NORMAL','NORMAL',0,747815,0,04736,'drugY')</v>
      </c>
    </row>
    <row r="45" spans="1:22" x14ac:dyDescent="0.25">
      <c r="A45">
        <f t="shared" si="0"/>
        <v>0.13559322033898305</v>
      </c>
      <c r="B45">
        <v>23</v>
      </c>
      <c r="C45">
        <f t="shared" si="1"/>
        <v>0</v>
      </c>
      <c r="D45" t="s">
        <v>36</v>
      </c>
      <c r="E45">
        <f t="shared" si="2"/>
        <v>0.66</v>
      </c>
      <c r="F45" t="s">
        <v>43</v>
      </c>
      <c r="G45">
        <f t="shared" si="3"/>
        <v>0</v>
      </c>
      <c r="H45" t="s">
        <v>32</v>
      </c>
      <c r="I45">
        <f t="shared" si="4"/>
        <v>0.23599410943021629</v>
      </c>
      <c r="J45">
        <v>0.59359600000000001</v>
      </c>
      <c r="K45">
        <f t="shared" si="5"/>
        <v>0.475102901315129</v>
      </c>
      <c r="L45">
        <v>4.8417000000000002E-2</v>
      </c>
      <c r="M45" t="s">
        <v>46</v>
      </c>
      <c r="O45" t="str">
        <f t="shared" si="6"/>
        <v>insert into dataset values (23,'M','NORMAL','HIGH',0,593596,0,048417,'drugX')</v>
      </c>
    </row>
    <row r="46" spans="1:22" x14ac:dyDescent="0.25">
      <c r="A46">
        <f t="shared" si="0"/>
        <v>0.59322033898305082</v>
      </c>
      <c r="B46">
        <v>50</v>
      </c>
      <c r="C46">
        <f t="shared" si="1"/>
        <v>1</v>
      </c>
      <c r="D46" t="s">
        <v>31</v>
      </c>
      <c r="E46">
        <f t="shared" si="2"/>
        <v>0.66</v>
      </c>
      <c r="F46" t="s">
        <v>43</v>
      </c>
      <c r="G46">
        <f t="shared" si="3"/>
        <v>1</v>
      </c>
      <c r="H46" t="s">
        <v>43</v>
      </c>
      <c r="I46">
        <f t="shared" si="4"/>
        <v>0.25700768148486819</v>
      </c>
      <c r="J46">
        <v>0.60191499999999998</v>
      </c>
      <c r="K46">
        <f t="shared" si="5"/>
        <v>0.48413813874109024</v>
      </c>
      <c r="L46">
        <v>4.8957000000000001E-2</v>
      </c>
      <c r="M46" t="s">
        <v>46</v>
      </c>
      <c r="O46" t="str">
        <f t="shared" si="6"/>
        <v>insert into dataset values (50,'F','NORMAL','NORMAL',0,601915,0,048957,'drugX')</v>
      </c>
    </row>
    <row r="47" spans="1:22" x14ac:dyDescent="0.25">
      <c r="A47">
        <f t="shared" si="0"/>
        <v>0.86440677966101698</v>
      </c>
      <c r="B47">
        <v>66</v>
      </c>
      <c r="C47">
        <f t="shared" si="1"/>
        <v>1</v>
      </c>
      <c r="D47" t="s">
        <v>31</v>
      </c>
      <c r="E47">
        <f t="shared" si="2"/>
        <v>0.66</v>
      </c>
      <c r="F47" t="s">
        <v>43</v>
      </c>
      <c r="G47">
        <f t="shared" si="3"/>
        <v>1</v>
      </c>
      <c r="H47" t="s">
        <v>43</v>
      </c>
      <c r="I47">
        <f t="shared" si="4"/>
        <v>0.28079729821893634</v>
      </c>
      <c r="J47">
        <v>0.61133300000000002</v>
      </c>
      <c r="K47">
        <f t="shared" si="5"/>
        <v>0.92678111300739563</v>
      </c>
      <c r="L47">
        <v>7.5412000000000007E-2</v>
      </c>
      <c r="M47" t="s">
        <v>46</v>
      </c>
      <c r="O47" t="str">
        <f t="shared" si="6"/>
        <v>insert into dataset values (66,'F','NORMAL','NORMAL',0,611333,0,075412,'drugX')</v>
      </c>
    </row>
    <row r="48" spans="1:22" x14ac:dyDescent="0.25">
      <c r="A48">
        <f t="shared" si="0"/>
        <v>0.3728813559322034</v>
      </c>
      <c r="B48">
        <v>37</v>
      </c>
      <c r="C48">
        <f t="shared" si="1"/>
        <v>1</v>
      </c>
      <c r="D48" t="s">
        <v>31</v>
      </c>
      <c r="E48">
        <f t="shared" si="2"/>
        <v>0.99</v>
      </c>
      <c r="F48" t="s">
        <v>32</v>
      </c>
      <c r="G48">
        <f t="shared" si="3"/>
        <v>0</v>
      </c>
      <c r="H48" t="s">
        <v>32</v>
      </c>
      <c r="I48">
        <f t="shared" si="4"/>
        <v>0.14903747786615879</v>
      </c>
      <c r="J48">
        <v>0.55917099999999997</v>
      </c>
      <c r="K48">
        <f t="shared" si="5"/>
        <v>0.37966402302312352</v>
      </c>
      <c r="L48">
        <v>4.2713000000000001E-2</v>
      </c>
      <c r="M48" t="s">
        <v>75</v>
      </c>
      <c r="O48" t="str">
        <f t="shared" si="6"/>
        <v>insert into dataset values (37,'F','HIGH','HIGH',0,559171,0,042713,'drugA')</v>
      </c>
    </row>
    <row r="49" spans="1:15" x14ac:dyDescent="0.25">
      <c r="A49">
        <f t="shared" si="0"/>
        <v>0.89830508474576276</v>
      </c>
      <c r="B49">
        <v>68</v>
      </c>
      <c r="C49">
        <f t="shared" si="1"/>
        <v>0</v>
      </c>
      <c r="D49" t="s">
        <v>36</v>
      </c>
      <c r="E49">
        <f t="shared" si="2"/>
        <v>0.33</v>
      </c>
      <c r="F49" t="s">
        <v>37</v>
      </c>
      <c r="G49">
        <f t="shared" si="3"/>
        <v>0</v>
      </c>
      <c r="H49" t="s">
        <v>32</v>
      </c>
      <c r="I49">
        <f t="shared" si="4"/>
        <v>0.57215316491827228</v>
      </c>
      <c r="J49">
        <v>0.72667700000000002</v>
      </c>
      <c r="K49">
        <f t="shared" si="5"/>
        <v>0.84653481912793227</v>
      </c>
      <c r="L49">
        <v>7.0615999999999998E-2</v>
      </c>
      <c r="M49" t="s">
        <v>40</v>
      </c>
      <c r="O49" t="str">
        <f t="shared" si="6"/>
        <v>insert into dataset values (68,'M','LOW','HIGH',0,726677,0,070616,'drugC')</v>
      </c>
    </row>
    <row r="50" spans="1:15" x14ac:dyDescent="0.25">
      <c r="A50">
        <f t="shared" si="0"/>
        <v>0.13559322033898305</v>
      </c>
      <c r="B50">
        <v>23</v>
      </c>
      <c r="C50">
        <f t="shared" si="1"/>
        <v>0</v>
      </c>
      <c r="D50" t="s">
        <v>36</v>
      </c>
      <c r="E50">
        <f t="shared" si="2"/>
        <v>0.66</v>
      </c>
      <c r="F50" t="s">
        <v>43</v>
      </c>
      <c r="G50">
        <f t="shared" si="3"/>
        <v>0</v>
      </c>
      <c r="H50" t="s">
        <v>32</v>
      </c>
      <c r="I50">
        <f t="shared" si="4"/>
        <v>0.98123959614738554</v>
      </c>
      <c r="J50">
        <v>0.888629</v>
      </c>
      <c r="K50">
        <f t="shared" si="5"/>
        <v>0.13424020346016127</v>
      </c>
      <c r="L50">
        <v>2.8045E-2</v>
      </c>
      <c r="M50" t="s">
        <v>35</v>
      </c>
      <c r="O50" t="str">
        <f t="shared" si="6"/>
        <v>insert into dataset values (23,'M','NORMAL','HIGH',0,888629,0,028045,'drugY')</v>
      </c>
    </row>
    <row r="51" spans="1:15" x14ac:dyDescent="0.25">
      <c r="A51">
        <f t="shared" si="0"/>
        <v>0.22033898305084745</v>
      </c>
      <c r="B51">
        <v>28</v>
      </c>
      <c r="C51">
        <f t="shared" si="1"/>
        <v>1</v>
      </c>
      <c r="D51" t="s">
        <v>31</v>
      </c>
      <c r="E51">
        <f t="shared" si="2"/>
        <v>0.33</v>
      </c>
      <c r="F51" t="s">
        <v>37</v>
      </c>
      <c r="G51">
        <f t="shared" si="3"/>
        <v>0</v>
      </c>
      <c r="H51" t="s">
        <v>32</v>
      </c>
      <c r="I51">
        <f t="shared" si="4"/>
        <v>0.26968301560798907</v>
      </c>
      <c r="J51">
        <v>0.60693299999999994</v>
      </c>
      <c r="K51">
        <f t="shared" si="5"/>
        <v>0.17797744537027738</v>
      </c>
      <c r="L51">
        <v>3.0658999999999999E-2</v>
      </c>
      <c r="M51" t="s">
        <v>35</v>
      </c>
      <c r="O51" t="str">
        <f t="shared" si="6"/>
        <v>insert into dataset values (28,'F','LOW','HIGH',0,606933,0,030659,'drugY')</v>
      </c>
    </row>
    <row r="52" spans="1:15" x14ac:dyDescent="0.25">
      <c r="A52">
        <f t="shared" si="0"/>
        <v>0.72881355932203384</v>
      </c>
      <c r="B52">
        <v>58</v>
      </c>
      <c r="C52">
        <f t="shared" si="1"/>
        <v>1</v>
      </c>
      <c r="D52" t="s">
        <v>31</v>
      </c>
      <c r="E52">
        <f t="shared" si="2"/>
        <v>0.99</v>
      </c>
      <c r="F52" t="s">
        <v>32</v>
      </c>
      <c r="G52">
        <f t="shared" si="3"/>
        <v>0</v>
      </c>
      <c r="H52" t="s">
        <v>32</v>
      </c>
      <c r="I52">
        <f t="shared" si="4"/>
        <v>0.15328869096484601</v>
      </c>
      <c r="J52">
        <v>0.56085399999999996</v>
      </c>
      <c r="K52">
        <f t="shared" si="5"/>
        <v>0.14831174915503792</v>
      </c>
      <c r="L52">
        <v>2.8885999999999998E-2</v>
      </c>
      <c r="M52" t="s">
        <v>35</v>
      </c>
      <c r="O52" t="str">
        <f t="shared" si="6"/>
        <v>insert into dataset values (58,'F','HIGH','HIGH',0,560854,0,028886,'drugY')</v>
      </c>
    </row>
    <row r="53" spans="1:15" x14ac:dyDescent="0.25">
      <c r="A53">
        <f t="shared" si="0"/>
        <v>0.88135593220338981</v>
      </c>
      <c r="B53">
        <v>67</v>
      </c>
      <c r="C53">
        <f t="shared" si="1"/>
        <v>0</v>
      </c>
      <c r="D53" t="s">
        <v>36</v>
      </c>
      <c r="E53">
        <f t="shared" si="2"/>
        <v>0.66</v>
      </c>
      <c r="F53" t="s">
        <v>43</v>
      </c>
      <c r="G53">
        <f t="shared" si="3"/>
        <v>1</v>
      </c>
      <c r="H53" t="s">
        <v>43</v>
      </c>
      <c r="I53">
        <f t="shared" si="4"/>
        <v>0.8758130476625906</v>
      </c>
      <c r="J53">
        <v>0.84689199999999998</v>
      </c>
      <c r="K53">
        <f t="shared" si="5"/>
        <v>0.96524779975236763</v>
      </c>
      <c r="L53">
        <v>7.7711000000000002E-2</v>
      </c>
      <c r="M53" t="s">
        <v>46</v>
      </c>
      <c r="O53" t="str">
        <f t="shared" si="6"/>
        <v>insert into dataset values (67,'M','NORMAL','NORMAL',0,846892,0,077711,'drugX')</v>
      </c>
    </row>
    <row r="54" spans="1:15" x14ac:dyDescent="0.25">
      <c r="A54">
        <f t="shared" si="0"/>
        <v>0.79661016949152541</v>
      </c>
      <c r="B54">
        <v>62</v>
      </c>
      <c r="C54">
        <f t="shared" si="1"/>
        <v>0</v>
      </c>
      <c r="D54" t="s">
        <v>36</v>
      </c>
      <c r="E54">
        <f t="shared" si="2"/>
        <v>0.33</v>
      </c>
      <c r="F54" t="s">
        <v>37</v>
      </c>
      <c r="G54">
        <f t="shared" si="3"/>
        <v>1</v>
      </c>
      <c r="H54" t="s">
        <v>43</v>
      </c>
      <c r="I54">
        <f t="shared" si="4"/>
        <v>0.76790599337689813</v>
      </c>
      <c r="J54">
        <v>0.80417300000000003</v>
      </c>
      <c r="K54">
        <f t="shared" si="5"/>
        <v>0.15999063012415082</v>
      </c>
      <c r="L54">
        <v>2.9583999999999999E-2</v>
      </c>
      <c r="M54" t="s">
        <v>35</v>
      </c>
      <c r="O54" t="str">
        <f t="shared" si="6"/>
        <v>insert into dataset values (62,'M','LOW','NORMAL',0,804173,0,029584,'drugY')</v>
      </c>
    </row>
    <row r="55" spans="1:15" x14ac:dyDescent="0.25">
      <c r="A55">
        <f t="shared" si="0"/>
        <v>0.15254237288135594</v>
      </c>
      <c r="B55">
        <v>24</v>
      </c>
      <c r="C55">
        <f t="shared" si="1"/>
        <v>1</v>
      </c>
      <c r="D55" t="s">
        <v>31</v>
      </c>
      <c r="E55">
        <f t="shared" si="2"/>
        <v>0.99</v>
      </c>
      <c r="F55" t="s">
        <v>32</v>
      </c>
      <c r="G55">
        <f t="shared" si="3"/>
        <v>1</v>
      </c>
      <c r="H55" t="s">
        <v>43</v>
      </c>
      <c r="I55">
        <f t="shared" si="4"/>
        <v>0.37504894073308792</v>
      </c>
      <c r="J55">
        <v>0.64864599999999994</v>
      </c>
      <c r="K55">
        <f t="shared" si="5"/>
        <v>0.25302011176923334</v>
      </c>
      <c r="L55">
        <v>3.5144000000000002E-2</v>
      </c>
      <c r="M55" t="s">
        <v>35</v>
      </c>
      <c r="O55" t="str">
        <f t="shared" si="6"/>
        <v>insert into dataset values (24,'F','HIGH','NORMAL',0,648646,0,035144,'drugY')</v>
      </c>
    </row>
    <row r="56" spans="1:15" x14ac:dyDescent="0.25">
      <c r="A56">
        <f t="shared" si="0"/>
        <v>0.89830508474576276</v>
      </c>
      <c r="B56">
        <v>68</v>
      </c>
      <c r="C56">
        <f t="shared" si="1"/>
        <v>1</v>
      </c>
      <c r="D56" t="s">
        <v>31</v>
      </c>
      <c r="E56">
        <f t="shared" si="2"/>
        <v>0.99</v>
      </c>
      <c r="F56" t="s">
        <v>32</v>
      </c>
      <c r="G56">
        <f t="shared" si="3"/>
        <v>1</v>
      </c>
      <c r="H56" t="s">
        <v>43</v>
      </c>
      <c r="I56">
        <f t="shared" si="4"/>
        <v>0.69525142275447305</v>
      </c>
      <c r="J56">
        <v>0.77541000000000004</v>
      </c>
      <c r="K56">
        <f t="shared" si="5"/>
        <v>0.93829267476491651</v>
      </c>
      <c r="L56">
        <v>7.6100000000000001E-2</v>
      </c>
      <c r="M56" t="s">
        <v>104</v>
      </c>
      <c r="O56" t="str">
        <f t="shared" si="6"/>
        <v>insert into dataset values (68,'F','HIGH','NORMAL',0,77541,0,0761,'drugB')</v>
      </c>
    </row>
    <row r="57" spans="1:15" x14ac:dyDescent="0.25">
      <c r="A57">
        <f t="shared" si="0"/>
        <v>0.1864406779661017</v>
      </c>
      <c r="B57">
        <v>26</v>
      </c>
      <c r="C57">
        <f t="shared" si="1"/>
        <v>1</v>
      </c>
      <c r="D57" t="s">
        <v>31</v>
      </c>
      <c r="E57">
        <f t="shared" si="2"/>
        <v>0.33</v>
      </c>
      <c r="F57" t="s">
        <v>37</v>
      </c>
      <c r="G57">
        <f t="shared" si="3"/>
        <v>0</v>
      </c>
      <c r="H57" t="s">
        <v>32</v>
      </c>
      <c r="I57">
        <f t="shared" si="4"/>
        <v>0.19660408146769165</v>
      </c>
      <c r="J57">
        <v>0.57800200000000002</v>
      </c>
      <c r="K57">
        <f t="shared" si="5"/>
        <v>0.34797376434762239</v>
      </c>
      <c r="L57">
        <v>4.0819000000000001E-2</v>
      </c>
      <c r="M57" t="s">
        <v>40</v>
      </c>
      <c r="O57" t="str">
        <f t="shared" si="6"/>
        <v>insert into dataset values (26,'F','LOW','HIGH',0,578002,0,040819,'drugC')</v>
      </c>
    </row>
    <row r="58" spans="1:15" x14ac:dyDescent="0.25">
      <c r="A58">
        <f t="shared" si="0"/>
        <v>0.84745762711864403</v>
      </c>
      <c r="B58">
        <v>65</v>
      </c>
      <c r="C58">
        <f t="shared" si="1"/>
        <v>0</v>
      </c>
      <c r="D58" t="s">
        <v>36</v>
      </c>
      <c r="E58">
        <f t="shared" si="2"/>
        <v>0.99</v>
      </c>
      <c r="F58" t="s">
        <v>32</v>
      </c>
      <c r="G58">
        <f t="shared" si="3"/>
        <v>1</v>
      </c>
      <c r="H58" t="s">
        <v>43</v>
      </c>
      <c r="I58">
        <f t="shared" si="4"/>
        <v>0.34197132009891712</v>
      </c>
      <c r="J58">
        <v>0.63555099999999998</v>
      </c>
      <c r="K58">
        <f t="shared" si="5"/>
        <v>0.60270053207509278</v>
      </c>
      <c r="L58">
        <v>5.6043000000000003E-2</v>
      </c>
      <c r="M58" t="s">
        <v>104</v>
      </c>
      <c r="O58" t="str">
        <f t="shared" si="6"/>
        <v>insert into dataset values (65,'M','HIGH','NORMAL',0,635551,0,056043,'drugB')</v>
      </c>
    </row>
    <row r="59" spans="1:15" x14ac:dyDescent="0.25">
      <c r="A59">
        <f t="shared" si="0"/>
        <v>0.42372881355932202</v>
      </c>
      <c r="B59">
        <v>40</v>
      </c>
      <c r="C59">
        <f t="shared" si="1"/>
        <v>0</v>
      </c>
      <c r="D59" t="s">
        <v>36</v>
      </c>
      <c r="E59">
        <f t="shared" si="2"/>
        <v>0.99</v>
      </c>
      <c r="F59" t="s">
        <v>32</v>
      </c>
      <c r="G59">
        <f t="shared" si="3"/>
        <v>0</v>
      </c>
      <c r="H59" t="s">
        <v>32</v>
      </c>
      <c r="I59">
        <f t="shared" si="4"/>
        <v>0.14388954423863379</v>
      </c>
      <c r="J59">
        <v>0.55713299999999999</v>
      </c>
      <c r="K59">
        <f t="shared" si="5"/>
        <v>0</v>
      </c>
      <c r="L59">
        <v>2.0022000000000002E-2</v>
      </c>
      <c r="M59" t="s">
        <v>35</v>
      </c>
      <c r="O59" t="str">
        <f t="shared" si="6"/>
        <v>insert into dataset values (40,'M','HIGH','HIGH',0,557133,0,020022,'drugY')</v>
      </c>
    </row>
    <row r="60" spans="1:15" x14ac:dyDescent="0.25">
      <c r="A60">
        <f t="shared" si="0"/>
        <v>0.76271186440677963</v>
      </c>
      <c r="B60">
        <v>60</v>
      </c>
      <c r="C60">
        <f t="shared" si="1"/>
        <v>0</v>
      </c>
      <c r="D60" t="s">
        <v>36</v>
      </c>
      <c r="E60">
        <f t="shared" si="2"/>
        <v>0.66</v>
      </c>
      <c r="F60" t="s">
        <v>43</v>
      </c>
      <c r="G60">
        <f t="shared" si="3"/>
        <v>1</v>
      </c>
      <c r="H60" t="s">
        <v>43</v>
      </c>
      <c r="I60">
        <f t="shared" si="4"/>
        <v>0.36714011826607085</v>
      </c>
      <c r="J60">
        <v>0.64551499999999995</v>
      </c>
      <c r="K60">
        <f t="shared" si="5"/>
        <v>0.73535120302513135</v>
      </c>
      <c r="L60">
        <v>6.3971E-2</v>
      </c>
      <c r="M60" t="s">
        <v>46</v>
      </c>
      <c r="O60" t="str">
        <f t="shared" si="6"/>
        <v>insert into dataset values (60,'M','NORMAL','NORMAL',0,645515,0,063971,'drugX')</v>
      </c>
    </row>
    <row r="61" spans="1:15" x14ac:dyDescent="0.25">
      <c r="A61">
        <f t="shared" si="0"/>
        <v>0.32203389830508472</v>
      </c>
      <c r="B61">
        <v>34</v>
      </c>
      <c r="C61">
        <f t="shared" si="1"/>
        <v>0</v>
      </c>
      <c r="D61" t="s">
        <v>36</v>
      </c>
      <c r="E61">
        <f t="shared" si="2"/>
        <v>0.99</v>
      </c>
      <c r="F61" t="s">
        <v>32</v>
      </c>
      <c r="G61">
        <f t="shared" si="3"/>
        <v>0</v>
      </c>
      <c r="H61" t="s">
        <v>32</v>
      </c>
      <c r="I61">
        <f t="shared" si="4"/>
        <v>0.98001449908686089</v>
      </c>
      <c r="J61">
        <v>0.88814400000000004</v>
      </c>
      <c r="K61">
        <f t="shared" si="5"/>
        <v>0.45952548271592542</v>
      </c>
      <c r="L61">
        <v>4.7486E-2</v>
      </c>
      <c r="M61" t="s">
        <v>35</v>
      </c>
      <c r="O61" t="str">
        <f t="shared" si="6"/>
        <v>insert into dataset values (34,'M','HIGH','HIGH',0,888144,0,047486,'drugY')</v>
      </c>
    </row>
    <row r="62" spans="1:15" x14ac:dyDescent="0.25">
      <c r="A62">
        <f t="shared" si="0"/>
        <v>0.38983050847457629</v>
      </c>
      <c r="B62">
        <v>38</v>
      </c>
      <c r="C62">
        <f t="shared" si="1"/>
        <v>1</v>
      </c>
      <c r="D62" t="s">
        <v>31</v>
      </c>
      <c r="E62">
        <f t="shared" si="2"/>
        <v>0.33</v>
      </c>
      <c r="F62" t="s">
        <v>37</v>
      </c>
      <c r="G62">
        <f t="shared" si="3"/>
        <v>1</v>
      </c>
      <c r="H62" t="s">
        <v>43</v>
      </c>
      <c r="I62">
        <f t="shared" si="4"/>
        <v>0.24902055384491031</v>
      </c>
      <c r="J62">
        <v>0.59875299999999998</v>
      </c>
      <c r="K62">
        <f t="shared" si="5"/>
        <v>3.3463842318373632E-4</v>
      </c>
      <c r="L62">
        <v>2.0042000000000001E-2</v>
      </c>
      <c r="M62" t="s">
        <v>35</v>
      </c>
      <c r="O62" t="str">
        <f t="shared" si="6"/>
        <v>insert into dataset values (38,'F','LOW','NORMAL',0,598753,0,020042,'drugY')</v>
      </c>
    </row>
    <row r="63" spans="1:15" x14ac:dyDescent="0.25">
      <c r="A63">
        <f t="shared" si="0"/>
        <v>0.15254237288135594</v>
      </c>
      <c r="B63">
        <v>24</v>
      </c>
      <c r="C63">
        <f t="shared" si="1"/>
        <v>0</v>
      </c>
      <c r="D63" t="s">
        <v>36</v>
      </c>
      <c r="E63">
        <f t="shared" si="2"/>
        <v>0.99</v>
      </c>
      <c r="F63" t="s">
        <v>32</v>
      </c>
      <c r="G63">
        <f t="shared" si="3"/>
        <v>1</v>
      </c>
      <c r="H63" t="s">
        <v>43</v>
      </c>
      <c r="I63">
        <f t="shared" si="4"/>
        <v>0.28566737478118748</v>
      </c>
      <c r="J63">
        <v>0.61326099999999995</v>
      </c>
      <c r="K63">
        <f t="shared" si="5"/>
        <v>0.74798380350031801</v>
      </c>
      <c r="L63">
        <v>6.4726000000000006E-2</v>
      </c>
      <c r="M63" t="s">
        <v>75</v>
      </c>
      <c r="O63" t="str">
        <f t="shared" si="6"/>
        <v>insert into dataset values (24,'M','HIGH','NORMAL',0,613261,0,064726,'drugA')</v>
      </c>
    </row>
    <row r="64" spans="1:15" x14ac:dyDescent="0.25">
      <c r="A64">
        <f t="shared" si="0"/>
        <v>0.88135593220338981</v>
      </c>
      <c r="B64">
        <v>67</v>
      </c>
      <c r="C64">
        <f t="shared" si="1"/>
        <v>0</v>
      </c>
      <c r="D64" t="s">
        <v>36</v>
      </c>
      <c r="E64">
        <f t="shared" si="2"/>
        <v>0.33</v>
      </c>
      <c r="F64" t="s">
        <v>37</v>
      </c>
      <c r="G64">
        <f t="shared" si="3"/>
        <v>1</v>
      </c>
      <c r="H64" t="s">
        <v>43</v>
      </c>
      <c r="I64">
        <f t="shared" si="4"/>
        <v>0.80949614410172599</v>
      </c>
      <c r="J64">
        <v>0.82063799999999998</v>
      </c>
      <c r="K64">
        <f t="shared" si="5"/>
        <v>0.32853127196064646</v>
      </c>
      <c r="L64">
        <v>3.9656999999999998E-2</v>
      </c>
      <c r="M64" t="s">
        <v>35</v>
      </c>
      <c r="O64" t="str">
        <f t="shared" si="6"/>
        <v>insert into dataset values (67,'M','LOW','NORMAL',0,820638,0,039657,'drugY')</v>
      </c>
    </row>
    <row r="65" spans="1:15" x14ac:dyDescent="0.25">
      <c r="A65">
        <f t="shared" si="0"/>
        <v>0.50847457627118642</v>
      </c>
      <c r="B65">
        <v>45</v>
      </c>
      <c r="C65">
        <f t="shared" si="1"/>
        <v>0</v>
      </c>
      <c r="D65" t="s">
        <v>36</v>
      </c>
      <c r="E65">
        <f t="shared" si="2"/>
        <v>0.33</v>
      </c>
      <c r="F65" t="s">
        <v>37</v>
      </c>
      <c r="G65">
        <f t="shared" si="3"/>
        <v>1</v>
      </c>
      <c r="H65" t="s">
        <v>43</v>
      </c>
      <c r="I65">
        <f t="shared" si="4"/>
        <v>8.2000671908903353E-2</v>
      </c>
      <c r="J65">
        <v>0.53263199999999999</v>
      </c>
      <c r="K65">
        <f t="shared" si="5"/>
        <v>0.72974600943680357</v>
      </c>
      <c r="L65">
        <v>6.3635999999999998E-2</v>
      </c>
      <c r="M65" t="s">
        <v>46</v>
      </c>
      <c r="O65" t="str">
        <f t="shared" si="6"/>
        <v>insert into dataset values (45,'M','LOW','NORMAL',0,532632,0,063636,'drugX')</v>
      </c>
    </row>
    <row r="66" spans="1:15" x14ac:dyDescent="0.25">
      <c r="A66">
        <f t="shared" si="0"/>
        <v>0.76271186440677963</v>
      </c>
      <c r="B66">
        <v>60</v>
      </c>
      <c r="C66">
        <f t="shared" si="1"/>
        <v>1</v>
      </c>
      <c r="D66" t="s">
        <v>31</v>
      </c>
      <c r="E66">
        <f t="shared" si="2"/>
        <v>0.99</v>
      </c>
      <c r="F66" t="s">
        <v>32</v>
      </c>
      <c r="G66">
        <f t="shared" si="3"/>
        <v>0</v>
      </c>
      <c r="H66" t="s">
        <v>32</v>
      </c>
      <c r="I66">
        <f t="shared" si="4"/>
        <v>0.7588983725153895</v>
      </c>
      <c r="J66">
        <v>0.80060699999999996</v>
      </c>
      <c r="K66">
        <f t="shared" si="5"/>
        <v>0.6719372218318107</v>
      </c>
      <c r="L66">
        <v>6.0180999999999998E-2</v>
      </c>
      <c r="M66" t="s">
        <v>104</v>
      </c>
      <c r="O66" t="str">
        <f t="shared" si="6"/>
        <v>insert into dataset values (60,'F','HIGH','HIGH',0,800607,0,060181,'drugB')</v>
      </c>
    </row>
    <row r="67" spans="1:15" x14ac:dyDescent="0.25">
      <c r="A67">
        <f t="shared" ref="A67:A130" si="7">(B67-15)/(74-15)</f>
        <v>0.89830508474576276</v>
      </c>
      <c r="B67">
        <v>68</v>
      </c>
      <c r="C67">
        <f t="shared" ref="C67:C130" si="8">IF(D67="F",1,0)</f>
        <v>1</v>
      </c>
      <c r="D67" t="s">
        <v>31</v>
      </c>
      <c r="E67">
        <f t="shared" ref="E67:E130" si="9">IF(F67="LOW",0.33,IF(F67="NORMAL",0.66,0.99))</f>
        <v>0.66</v>
      </c>
      <c r="F67" t="s">
        <v>43</v>
      </c>
      <c r="G67">
        <f t="shared" ref="G67:G130" si="10">IF(H67="NORMAL",1,0)</f>
        <v>1</v>
      </c>
      <c r="H67" t="s">
        <v>43</v>
      </c>
      <c r="I67">
        <f t="shared" ref="I67:I130" si="11">(J67-J$204)/(J$203-J$204)</f>
        <v>0.8118857148630797</v>
      </c>
      <c r="J67">
        <v>0.82158399999999998</v>
      </c>
      <c r="K67">
        <f t="shared" ref="K67:K130" si="12">(L67-L$204)/(L$203-L$204)</f>
        <v>0.17319211591874978</v>
      </c>
      <c r="L67">
        <v>3.0373000000000001E-2</v>
      </c>
      <c r="M67" t="s">
        <v>35</v>
      </c>
      <c r="O67" t="str">
        <f t="shared" ref="O67:O130" si="13">CONCATENATE("insert into dataset values (",B67,",'",D67,"','",F67,"','",H67,"',",J67,",",L67,",'",M67,"')",)</f>
        <v>insert into dataset values (68,'F','NORMAL','NORMAL',0,821584,0,030373,'drugY')</v>
      </c>
    </row>
    <row r="68" spans="1:15" x14ac:dyDescent="0.25">
      <c r="A68">
        <f t="shared" si="7"/>
        <v>0.23728813559322035</v>
      </c>
      <c r="B68">
        <v>29</v>
      </c>
      <c r="C68">
        <f t="shared" si="8"/>
        <v>0</v>
      </c>
      <c r="D68" t="s">
        <v>36</v>
      </c>
      <c r="E68">
        <f t="shared" si="9"/>
        <v>0.99</v>
      </c>
      <c r="F68" t="s">
        <v>32</v>
      </c>
      <c r="G68">
        <f t="shared" si="10"/>
        <v>0</v>
      </c>
      <c r="H68" t="s">
        <v>32</v>
      </c>
      <c r="I68">
        <f t="shared" si="11"/>
        <v>0.31600684033575255</v>
      </c>
      <c r="J68">
        <v>0.62527200000000005</v>
      </c>
      <c r="K68">
        <f t="shared" si="12"/>
        <v>0.47878392397015024</v>
      </c>
      <c r="L68">
        <v>4.8637E-2</v>
      </c>
      <c r="M68" t="s">
        <v>75</v>
      </c>
      <c r="O68" t="str">
        <f t="shared" si="13"/>
        <v>insert into dataset values (29,'M','HIGH','HIGH',0,625272,0,048637,'drugA')</v>
      </c>
    </row>
    <row r="69" spans="1:15" x14ac:dyDescent="0.25">
      <c r="A69">
        <f t="shared" si="7"/>
        <v>3.3898305084745763E-2</v>
      </c>
      <c r="B69">
        <v>17</v>
      </c>
      <c r="C69">
        <f t="shared" si="8"/>
        <v>0</v>
      </c>
      <c r="D69" t="s">
        <v>36</v>
      </c>
      <c r="E69">
        <f t="shared" si="9"/>
        <v>0.66</v>
      </c>
      <c r="F69" t="s">
        <v>43</v>
      </c>
      <c r="G69">
        <f t="shared" si="10"/>
        <v>1</v>
      </c>
      <c r="H69" t="s">
        <v>43</v>
      </c>
      <c r="I69">
        <f t="shared" si="11"/>
        <v>0.56106161606721117</v>
      </c>
      <c r="J69">
        <v>0.72228599999999998</v>
      </c>
      <c r="K69">
        <f t="shared" si="12"/>
        <v>0.78067797744537037</v>
      </c>
      <c r="L69">
        <v>6.6680000000000003E-2</v>
      </c>
      <c r="M69" t="s">
        <v>46</v>
      </c>
      <c r="O69" t="str">
        <f t="shared" si="13"/>
        <v>insert into dataset values (17,'M','NORMAL','NORMAL',0,722286,0,06668,'drugX')</v>
      </c>
    </row>
    <row r="70" spans="1:15" x14ac:dyDescent="0.25">
      <c r="A70">
        <f t="shared" si="7"/>
        <v>0.66101694915254239</v>
      </c>
      <c r="B70">
        <v>54</v>
      </c>
      <c r="C70">
        <f t="shared" si="8"/>
        <v>0</v>
      </c>
      <c r="D70" t="s">
        <v>36</v>
      </c>
      <c r="E70">
        <f t="shared" si="9"/>
        <v>0.66</v>
      </c>
      <c r="F70" t="s">
        <v>43</v>
      </c>
      <c r="G70">
        <f t="shared" si="10"/>
        <v>0</v>
      </c>
      <c r="H70" t="s">
        <v>32</v>
      </c>
      <c r="I70">
        <f t="shared" si="11"/>
        <v>1.2190347245552385E-2</v>
      </c>
      <c r="J70">
        <v>0.50499499999999997</v>
      </c>
      <c r="K70">
        <f t="shared" si="12"/>
        <v>7.663219890907875E-3</v>
      </c>
      <c r="L70">
        <v>2.0480000000000002E-2</v>
      </c>
      <c r="M70" t="s">
        <v>35</v>
      </c>
      <c r="O70" t="str">
        <f t="shared" si="13"/>
        <v>insert into dataset values (54,'M','NORMAL','HIGH',0,504995,0,02048,'drugY')</v>
      </c>
    </row>
    <row r="71" spans="1:15" x14ac:dyDescent="0.25">
      <c r="A71">
        <f t="shared" si="7"/>
        <v>5.0847457627118647E-2</v>
      </c>
      <c r="B71">
        <v>18</v>
      </c>
      <c r="C71">
        <f t="shared" si="8"/>
        <v>1</v>
      </c>
      <c r="D71" t="s">
        <v>31</v>
      </c>
      <c r="E71">
        <f t="shared" si="9"/>
        <v>0.99</v>
      </c>
      <c r="F71" t="s">
        <v>32</v>
      </c>
      <c r="G71">
        <f t="shared" si="10"/>
        <v>1</v>
      </c>
      <c r="H71" t="s">
        <v>43</v>
      </c>
      <c r="I71">
        <f t="shared" si="11"/>
        <v>0.16328396739473633</v>
      </c>
      <c r="J71">
        <v>0.56481099999999995</v>
      </c>
      <c r="K71">
        <f t="shared" si="12"/>
        <v>5.4278352240404192E-2</v>
      </c>
      <c r="L71">
        <v>2.3265999999999998E-2</v>
      </c>
      <c r="M71" t="s">
        <v>35</v>
      </c>
      <c r="O71" t="str">
        <f t="shared" si="13"/>
        <v>insert into dataset values (18,'F','HIGH','NORMAL',0,564811,0,023266,'drugY')</v>
      </c>
    </row>
    <row r="72" spans="1:15" x14ac:dyDescent="0.25">
      <c r="A72">
        <f t="shared" si="7"/>
        <v>0.93220338983050843</v>
      </c>
      <c r="B72">
        <v>70</v>
      </c>
      <c r="C72">
        <f t="shared" si="8"/>
        <v>0</v>
      </c>
      <c r="D72" t="s">
        <v>36</v>
      </c>
      <c r="E72">
        <f t="shared" si="9"/>
        <v>0.99</v>
      </c>
      <c r="F72" t="s">
        <v>32</v>
      </c>
      <c r="G72">
        <f t="shared" si="10"/>
        <v>0</v>
      </c>
      <c r="H72" t="s">
        <v>32</v>
      </c>
      <c r="I72">
        <f t="shared" si="11"/>
        <v>0.40020763500695922</v>
      </c>
      <c r="J72">
        <v>0.65860600000000002</v>
      </c>
      <c r="K72">
        <f t="shared" si="12"/>
        <v>0.45395375296991597</v>
      </c>
      <c r="L72">
        <v>4.7153E-2</v>
      </c>
      <c r="M72" t="s">
        <v>104</v>
      </c>
      <c r="O72" t="str">
        <f t="shared" si="13"/>
        <v>insert into dataset values (70,'M','HIGH','HIGH',0,658606,0,047153,'drugB')</v>
      </c>
    </row>
    <row r="73" spans="1:15" x14ac:dyDescent="0.25">
      <c r="A73">
        <f t="shared" si="7"/>
        <v>0.22033898305084745</v>
      </c>
      <c r="B73">
        <v>28</v>
      </c>
      <c r="C73">
        <f t="shared" si="8"/>
        <v>1</v>
      </c>
      <c r="D73" t="s">
        <v>31</v>
      </c>
      <c r="E73">
        <f t="shared" si="9"/>
        <v>0.66</v>
      </c>
      <c r="F73" t="s">
        <v>43</v>
      </c>
      <c r="G73">
        <f t="shared" si="10"/>
        <v>0</v>
      </c>
      <c r="H73" t="s">
        <v>32</v>
      </c>
      <c r="I73">
        <f t="shared" si="11"/>
        <v>0.91088113527344927</v>
      </c>
      <c r="J73">
        <v>0.86077499999999996</v>
      </c>
      <c r="K73">
        <f t="shared" si="12"/>
        <v>0.39701502526520088</v>
      </c>
      <c r="L73">
        <v>4.3749999999999997E-2</v>
      </c>
      <c r="M73" t="s">
        <v>35</v>
      </c>
      <c r="O73" t="str">
        <f t="shared" si="13"/>
        <v>insert into dataset values (28,'F','NORMAL','HIGH',0,860775,0,04375,'drugY')</v>
      </c>
    </row>
    <row r="74" spans="1:15" x14ac:dyDescent="0.25">
      <c r="A74">
        <f t="shared" si="7"/>
        <v>0.15254237288135594</v>
      </c>
      <c r="B74">
        <v>24</v>
      </c>
      <c r="C74">
        <f t="shared" si="8"/>
        <v>1</v>
      </c>
      <c r="D74" t="s">
        <v>31</v>
      </c>
      <c r="E74">
        <f t="shared" si="9"/>
        <v>0.66</v>
      </c>
      <c r="F74" t="s">
        <v>43</v>
      </c>
      <c r="G74">
        <f t="shared" si="10"/>
        <v>0</v>
      </c>
      <c r="H74" t="s">
        <v>32</v>
      </c>
      <c r="I74">
        <f t="shared" si="11"/>
        <v>0.7713589989062537</v>
      </c>
      <c r="J74">
        <v>0.80554000000000003</v>
      </c>
      <c r="K74">
        <f t="shared" si="12"/>
        <v>0.93595020580263033</v>
      </c>
      <c r="L74">
        <v>7.596E-2</v>
      </c>
      <c r="M74" t="s">
        <v>46</v>
      </c>
      <c r="O74" t="str">
        <f t="shared" si="13"/>
        <v>insert into dataset values (24,'F','NORMAL','HIGH',0,80554,0,07596,'drugX')</v>
      </c>
    </row>
    <row r="75" spans="1:15" x14ac:dyDescent="0.25">
      <c r="A75">
        <f t="shared" si="7"/>
        <v>0.44067796610169491</v>
      </c>
      <c r="B75">
        <v>41</v>
      </c>
      <c r="C75">
        <f t="shared" si="8"/>
        <v>1</v>
      </c>
      <c r="D75" t="s">
        <v>31</v>
      </c>
      <c r="E75">
        <f t="shared" si="9"/>
        <v>0.66</v>
      </c>
      <c r="F75" t="s">
        <v>43</v>
      </c>
      <c r="G75">
        <f t="shared" si="10"/>
        <v>1</v>
      </c>
      <c r="H75" t="s">
        <v>43</v>
      </c>
      <c r="I75">
        <f t="shared" si="11"/>
        <v>0.86900302359006476</v>
      </c>
      <c r="J75">
        <v>0.84419599999999995</v>
      </c>
      <c r="K75">
        <f t="shared" si="12"/>
        <v>0.2816818927149215</v>
      </c>
      <c r="L75">
        <v>3.6857000000000001E-2</v>
      </c>
      <c r="M75" t="s">
        <v>35</v>
      </c>
      <c r="O75" t="str">
        <f t="shared" si="13"/>
        <v>insert into dataset values (41,'F','NORMAL','NORMAL',0,844196,0,036857,'drugY')</v>
      </c>
    </row>
    <row r="76" spans="1:15" x14ac:dyDescent="0.25">
      <c r="A76">
        <f t="shared" si="7"/>
        <v>0.2711864406779661</v>
      </c>
      <c r="B76">
        <v>31</v>
      </c>
      <c r="C76">
        <f t="shared" si="8"/>
        <v>0</v>
      </c>
      <c r="D76" t="s">
        <v>36</v>
      </c>
      <c r="E76">
        <f t="shared" si="9"/>
        <v>0.99</v>
      </c>
      <c r="F76" t="s">
        <v>32</v>
      </c>
      <c r="G76">
        <f t="shared" si="10"/>
        <v>1</v>
      </c>
      <c r="H76" t="s">
        <v>43</v>
      </c>
      <c r="I76">
        <f t="shared" si="11"/>
        <v>0.97520504588430557</v>
      </c>
      <c r="J76">
        <v>0.88624000000000003</v>
      </c>
      <c r="K76">
        <f t="shared" si="12"/>
        <v>0.53374828497808113</v>
      </c>
      <c r="L76">
        <v>5.1922000000000003E-2</v>
      </c>
      <c r="M76" t="s">
        <v>35</v>
      </c>
      <c r="O76" t="str">
        <f t="shared" si="13"/>
        <v>insert into dataset values (31,'M','HIGH','NORMAL',0,88624,0,051922,'drugY')</v>
      </c>
    </row>
    <row r="77" spans="1:15" x14ac:dyDescent="0.25">
      <c r="A77">
        <f t="shared" si="7"/>
        <v>0.1864406779661017</v>
      </c>
      <c r="B77">
        <v>26</v>
      </c>
      <c r="C77">
        <f t="shared" si="8"/>
        <v>0</v>
      </c>
      <c r="D77" t="s">
        <v>36</v>
      </c>
      <c r="E77">
        <f t="shared" si="9"/>
        <v>0.33</v>
      </c>
      <c r="F77" t="s">
        <v>37</v>
      </c>
      <c r="G77">
        <f t="shared" si="10"/>
        <v>1</v>
      </c>
      <c r="H77" t="s">
        <v>43</v>
      </c>
      <c r="I77">
        <f t="shared" si="11"/>
        <v>0.73378261978796999</v>
      </c>
      <c r="J77">
        <v>0.79066400000000003</v>
      </c>
      <c r="K77">
        <f t="shared" si="12"/>
        <v>0.29771107318542317</v>
      </c>
      <c r="L77">
        <v>3.7815000000000001E-2</v>
      </c>
      <c r="M77" t="s">
        <v>35</v>
      </c>
      <c r="O77" t="str">
        <f t="shared" si="13"/>
        <v>insert into dataset values (26,'M','LOW','NORMAL',0,790664,0,037815,'drugY')</v>
      </c>
    </row>
    <row r="78" spans="1:15" x14ac:dyDescent="0.25">
      <c r="A78">
        <f t="shared" si="7"/>
        <v>0.3559322033898305</v>
      </c>
      <c r="B78">
        <v>36</v>
      </c>
      <c r="C78">
        <f t="shared" si="8"/>
        <v>1</v>
      </c>
      <c r="D78" t="s">
        <v>31</v>
      </c>
      <c r="E78">
        <f t="shared" si="9"/>
        <v>0.99</v>
      </c>
      <c r="F78" t="s">
        <v>32</v>
      </c>
      <c r="G78">
        <f t="shared" si="10"/>
        <v>0</v>
      </c>
      <c r="H78" t="s">
        <v>32</v>
      </c>
      <c r="I78">
        <f t="shared" si="11"/>
        <v>0.59095145837069674</v>
      </c>
      <c r="J78">
        <v>0.73411899999999997</v>
      </c>
      <c r="K78">
        <f t="shared" si="12"/>
        <v>0.76187129806244358</v>
      </c>
      <c r="L78">
        <v>6.5556000000000003E-2</v>
      </c>
      <c r="M78" t="s">
        <v>75</v>
      </c>
      <c r="O78" t="str">
        <f t="shared" si="13"/>
        <v>insert into dataset values (36,'F','HIGH','HIGH',0,734119,0,065556,'drugA')</v>
      </c>
    </row>
    <row r="79" spans="1:15" x14ac:dyDescent="0.25">
      <c r="A79">
        <f t="shared" si="7"/>
        <v>0.1864406779661017</v>
      </c>
      <c r="B79">
        <v>26</v>
      </c>
      <c r="C79">
        <f t="shared" si="8"/>
        <v>1</v>
      </c>
      <c r="D79" t="s">
        <v>31</v>
      </c>
      <c r="E79">
        <f t="shared" si="9"/>
        <v>0.99</v>
      </c>
      <c r="F79" t="s">
        <v>32</v>
      </c>
      <c r="G79">
        <f t="shared" si="10"/>
        <v>1</v>
      </c>
      <c r="H79" t="s">
        <v>43</v>
      </c>
      <c r="I79">
        <f t="shared" si="11"/>
        <v>0.81746558992843921</v>
      </c>
      <c r="J79">
        <v>0.823793</v>
      </c>
      <c r="K79">
        <f t="shared" si="12"/>
        <v>0.38436569286885514</v>
      </c>
      <c r="L79">
        <v>4.2993999999999997E-2</v>
      </c>
      <c r="M79" t="s">
        <v>35</v>
      </c>
      <c r="O79" t="str">
        <f t="shared" si="13"/>
        <v>insert into dataset values (26,'F','HIGH','NORMAL',0,823793,0,042994,'drugY')</v>
      </c>
    </row>
    <row r="80" spans="1:15" x14ac:dyDescent="0.25">
      <c r="A80">
        <f t="shared" si="7"/>
        <v>6.7796610169491525E-2</v>
      </c>
      <c r="B80">
        <v>19</v>
      </c>
      <c r="C80">
        <f t="shared" si="8"/>
        <v>1</v>
      </c>
      <c r="D80" t="s">
        <v>31</v>
      </c>
      <c r="E80">
        <f t="shared" si="9"/>
        <v>0.99</v>
      </c>
      <c r="F80" t="s">
        <v>32</v>
      </c>
      <c r="G80">
        <f t="shared" si="10"/>
        <v>0</v>
      </c>
      <c r="H80" t="s">
        <v>32</v>
      </c>
      <c r="I80">
        <f t="shared" si="11"/>
        <v>4.2446455680535206E-2</v>
      </c>
      <c r="J80">
        <v>0.51697300000000002</v>
      </c>
      <c r="K80">
        <f t="shared" si="12"/>
        <v>0.31472743700431677</v>
      </c>
      <c r="L80">
        <v>3.8831999999999998E-2</v>
      </c>
      <c r="M80" t="s">
        <v>75</v>
      </c>
      <c r="O80" t="str">
        <f t="shared" si="13"/>
        <v>insert into dataset values (19,'F','HIGH','HIGH',0,516973,0,038832,'drugA')</v>
      </c>
    </row>
    <row r="81" spans="1:15" x14ac:dyDescent="0.25">
      <c r="A81">
        <f t="shared" si="7"/>
        <v>0.28813559322033899</v>
      </c>
      <c r="B81">
        <v>32</v>
      </c>
      <c r="C81">
        <f t="shared" si="8"/>
        <v>1</v>
      </c>
      <c r="D81" t="s">
        <v>31</v>
      </c>
      <c r="E81">
        <f t="shared" si="9"/>
        <v>0.33</v>
      </c>
      <c r="F81" t="s">
        <v>37</v>
      </c>
      <c r="G81">
        <f t="shared" si="10"/>
        <v>1</v>
      </c>
      <c r="H81" t="s">
        <v>43</v>
      </c>
      <c r="I81">
        <f t="shared" si="11"/>
        <v>0.56645709508016184</v>
      </c>
      <c r="J81">
        <v>0.72442200000000001</v>
      </c>
      <c r="K81">
        <f t="shared" si="12"/>
        <v>0.78317103369808927</v>
      </c>
      <c r="L81">
        <v>6.6829E-2</v>
      </c>
      <c r="M81" t="s">
        <v>46</v>
      </c>
      <c r="O81" t="str">
        <f t="shared" si="13"/>
        <v>insert into dataset values (32,'F','LOW','NORMAL',0,724422,0,066829,'drugX')</v>
      </c>
    </row>
    <row r="82" spans="1:15" x14ac:dyDescent="0.25">
      <c r="A82">
        <f t="shared" si="7"/>
        <v>0.76271186440677963</v>
      </c>
      <c r="B82">
        <v>60</v>
      </c>
      <c r="C82">
        <f t="shared" si="8"/>
        <v>0</v>
      </c>
      <c r="D82" t="s">
        <v>36</v>
      </c>
      <c r="E82">
        <f t="shared" si="9"/>
        <v>0.99</v>
      </c>
      <c r="F82" t="s">
        <v>32</v>
      </c>
      <c r="G82">
        <f t="shared" si="10"/>
        <v>0</v>
      </c>
      <c r="H82" t="s">
        <v>32</v>
      </c>
      <c r="I82">
        <f t="shared" si="11"/>
        <v>0.77163938194484805</v>
      </c>
      <c r="J82">
        <v>0.80565100000000001</v>
      </c>
      <c r="K82">
        <f t="shared" si="12"/>
        <v>0.63244988789612822</v>
      </c>
      <c r="L82">
        <v>5.7820999999999997E-2</v>
      </c>
      <c r="M82" t="s">
        <v>104</v>
      </c>
      <c r="O82" t="str">
        <f t="shared" si="13"/>
        <v>insert into dataset values (60,'M','HIGH','HIGH',0,805651,0,057821,'drugB')</v>
      </c>
    </row>
    <row r="83" spans="1:15" x14ac:dyDescent="0.25">
      <c r="A83">
        <f t="shared" si="7"/>
        <v>0.83050847457627119</v>
      </c>
      <c r="B83">
        <v>64</v>
      </c>
      <c r="C83">
        <f t="shared" si="8"/>
        <v>0</v>
      </c>
      <c r="D83" t="s">
        <v>36</v>
      </c>
      <c r="E83">
        <f t="shared" si="9"/>
        <v>0.66</v>
      </c>
      <c r="F83" t="s">
        <v>43</v>
      </c>
      <c r="G83">
        <f t="shared" si="10"/>
        <v>0</v>
      </c>
      <c r="H83" t="s">
        <v>32</v>
      </c>
      <c r="I83">
        <f t="shared" si="11"/>
        <v>3.140037434924605E-2</v>
      </c>
      <c r="J83">
        <v>0.51259999999999994</v>
      </c>
      <c r="K83">
        <f t="shared" si="12"/>
        <v>0.77012013519392297</v>
      </c>
      <c r="L83">
        <v>6.6048999999999997E-2</v>
      </c>
      <c r="M83" t="s">
        <v>46</v>
      </c>
      <c r="O83" t="str">
        <f t="shared" si="13"/>
        <v>insert into dataset values (64,'M','NORMAL','HIGH',0,5126,0,066049,'drugX')</v>
      </c>
    </row>
    <row r="84" spans="1:15" x14ac:dyDescent="0.25">
      <c r="A84">
        <f t="shared" si="7"/>
        <v>0.28813559322033899</v>
      </c>
      <c r="B84">
        <v>32</v>
      </c>
      <c r="C84">
        <f t="shared" si="8"/>
        <v>1</v>
      </c>
      <c r="D84" t="s">
        <v>31</v>
      </c>
      <c r="E84">
        <f t="shared" si="9"/>
        <v>0.33</v>
      </c>
      <c r="F84" t="s">
        <v>37</v>
      </c>
      <c r="G84">
        <f t="shared" si="10"/>
        <v>0</v>
      </c>
      <c r="H84" t="s">
        <v>32</v>
      </c>
      <c r="I84">
        <f t="shared" si="11"/>
        <v>0.58270415547870991</v>
      </c>
      <c r="J84">
        <v>0.730854</v>
      </c>
      <c r="K84">
        <f t="shared" si="12"/>
        <v>0.9241709333065623</v>
      </c>
      <c r="L84">
        <v>7.5256000000000003E-2</v>
      </c>
      <c r="M84" t="s">
        <v>40</v>
      </c>
      <c r="O84" t="str">
        <f t="shared" si="13"/>
        <v>insert into dataset values (32,'F','LOW','HIGH',0,730854,0,075256,'drugC')</v>
      </c>
    </row>
    <row r="85" spans="1:15" x14ac:dyDescent="0.25">
      <c r="A85">
        <f t="shared" si="7"/>
        <v>0.38983050847457629</v>
      </c>
      <c r="B85">
        <v>38</v>
      </c>
      <c r="C85">
        <f t="shared" si="8"/>
        <v>1</v>
      </c>
      <c r="D85" t="s">
        <v>31</v>
      </c>
      <c r="E85">
        <f t="shared" si="9"/>
        <v>0.99</v>
      </c>
      <c r="F85" t="s">
        <v>32</v>
      </c>
      <c r="G85">
        <f t="shared" si="10"/>
        <v>1</v>
      </c>
      <c r="H85" t="s">
        <v>43</v>
      </c>
      <c r="I85">
        <f t="shared" si="11"/>
        <v>0.59025176376087118</v>
      </c>
      <c r="J85">
        <v>0.73384199999999999</v>
      </c>
      <c r="K85">
        <f t="shared" si="12"/>
        <v>0.74910484221798357</v>
      </c>
      <c r="L85">
        <v>6.4793000000000003E-2</v>
      </c>
      <c r="M85" t="s">
        <v>75</v>
      </c>
      <c r="O85" t="str">
        <f t="shared" si="13"/>
        <v>insert into dataset values (38,'F','HIGH','NORMAL',0,733842,0,064793,'drugA')</v>
      </c>
    </row>
    <row r="86" spans="1:15" x14ac:dyDescent="0.25">
      <c r="A86">
        <f t="shared" si="7"/>
        <v>0.5423728813559322</v>
      </c>
      <c r="B86">
        <v>47</v>
      </c>
      <c r="C86">
        <f t="shared" si="8"/>
        <v>1</v>
      </c>
      <c r="D86" t="s">
        <v>31</v>
      </c>
      <c r="E86">
        <f t="shared" si="9"/>
        <v>0.33</v>
      </c>
      <c r="F86" t="s">
        <v>37</v>
      </c>
      <c r="G86">
        <f t="shared" si="10"/>
        <v>0</v>
      </c>
      <c r="H86" t="s">
        <v>32</v>
      </c>
      <c r="I86">
        <f t="shared" si="11"/>
        <v>0.10004117336512693</v>
      </c>
      <c r="J86">
        <v>0.53977399999999998</v>
      </c>
      <c r="K86">
        <f t="shared" si="12"/>
        <v>0.56215908710638163</v>
      </c>
      <c r="L86">
        <v>5.3620000000000001E-2</v>
      </c>
      <c r="M86" t="s">
        <v>40</v>
      </c>
      <c r="O86" t="str">
        <f t="shared" si="13"/>
        <v>insert into dataset values (47,'F','LOW','HIGH',0,539774,0,05362,'drugC')</v>
      </c>
    </row>
    <row r="87" spans="1:15" x14ac:dyDescent="0.25">
      <c r="A87">
        <f t="shared" si="7"/>
        <v>0.74576271186440679</v>
      </c>
      <c r="B87">
        <v>59</v>
      </c>
      <c r="C87">
        <f t="shared" si="8"/>
        <v>0</v>
      </c>
      <c r="D87" t="s">
        <v>36</v>
      </c>
      <c r="E87">
        <f t="shared" si="9"/>
        <v>0.99</v>
      </c>
      <c r="F87" t="s">
        <v>32</v>
      </c>
      <c r="G87">
        <f t="shared" si="10"/>
        <v>0</v>
      </c>
      <c r="H87" t="s">
        <v>32</v>
      </c>
      <c r="I87">
        <f t="shared" si="11"/>
        <v>0.79867992634261797</v>
      </c>
      <c r="J87">
        <v>0.81635599999999997</v>
      </c>
      <c r="K87">
        <f t="shared" si="12"/>
        <v>0.64519961181942909</v>
      </c>
      <c r="L87">
        <v>5.8583000000000003E-2</v>
      </c>
      <c r="M87" t="s">
        <v>104</v>
      </c>
      <c r="O87" t="str">
        <f t="shared" si="13"/>
        <v>insert into dataset values (59,'M','HIGH','HIGH',0,816356,0,058583,'drugB')</v>
      </c>
    </row>
    <row r="88" spans="1:15" x14ac:dyDescent="0.25">
      <c r="A88">
        <f t="shared" si="7"/>
        <v>0.61016949152542377</v>
      </c>
      <c r="B88">
        <v>51</v>
      </c>
      <c r="C88">
        <f t="shared" si="8"/>
        <v>1</v>
      </c>
      <c r="D88" t="s">
        <v>31</v>
      </c>
      <c r="E88">
        <f t="shared" si="9"/>
        <v>0.66</v>
      </c>
      <c r="F88" t="s">
        <v>43</v>
      </c>
      <c r="G88">
        <f t="shared" si="10"/>
        <v>0</v>
      </c>
      <c r="H88" t="s">
        <v>32</v>
      </c>
      <c r="I88">
        <f t="shared" si="11"/>
        <v>0.45082814035318158</v>
      </c>
      <c r="J88">
        <v>0.67864599999999997</v>
      </c>
      <c r="K88">
        <f t="shared" si="12"/>
        <v>0.50008365960579593</v>
      </c>
      <c r="L88">
        <v>4.9910000000000003E-2</v>
      </c>
      <c r="M88" t="s">
        <v>46</v>
      </c>
      <c r="O88" t="str">
        <f t="shared" si="13"/>
        <v>insert into dataset values (51,'F','NORMAL','HIGH',0,678646,0,04991,'drugX')</v>
      </c>
    </row>
    <row r="89" spans="1:15" x14ac:dyDescent="0.25">
      <c r="A89">
        <f t="shared" si="7"/>
        <v>0.9152542372881356</v>
      </c>
      <c r="B89">
        <v>69</v>
      </c>
      <c r="C89">
        <f t="shared" si="8"/>
        <v>0</v>
      </c>
      <c r="D89" t="s">
        <v>36</v>
      </c>
      <c r="E89">
        <f t="shared" si="9"/>
        <v>0.33</v>
      </c>
      <c r="F89" t="s">
        <v>37</v>
      </c>
      <c r="G89">
        <f t="shared" si="10"/>
        <v>0</v>
      </c>
      <c r="H89" t="s">
        <v>32</v>
      </c>
      <c r="I89">
        <f t="shared" si="11"/>
        <v>0.89561920446996235</v>
      </c>
      <c r="J89">
        <v>0.85473299999999997</v>
      </c>
      <c r="K89">
        <f t="shared" si="12"/>
        <v>0.58894689288224067</v>
      </c>
      <c r="L89">
        <v>5.5220999999999999E-2</v>
      </c>
      <c r="M89" t="s">
        <v>35</v>
      </c>
      <c r="O89" t="str">
        <f t="shared" si="13"/>
        <v>insert into dataset values (69,'M','LOW','HIGH',0,854733,0,055221,'drugY')</v>
      </c>
    </row>
    <row r="90" spans="1:15" x14ac:dyDescent="0.25">
      <c r="A90">
        <f t="shared" si="7"/>
        <v>0.3728813559322034</v>
      </c>
      <c r="B90">
        <v>37</v>
      </c>
      <c r="C90">
        <f t="shared" si="8"/>
        <v>1</v>
      </c>
      <c r="D90" t="s">
        <v>31</v>
      </c>
      <c r="E90">
        <f t="shared" si="9"/>
        <v>0.99</v>
      </c>
      <c r="F90" t="s">
        <v>32</v>
      </c>
      <c r="G90">
        <f t="shared" si="10"/>
        <v>1</v>
      </c>
      <c r="H90" t="s">
        <v>43</v>
      </c>
      <c r="I90">
        <f t="shared" si="11"/>
        <v>0.74552334378244312</v>
      </c>
      <c r="J90">
        <v>0.79531200000000002</v>
      </c>
      <c r="K90">
        <f t="shared" si="12"/>
        <v>0.2412910350366429</v>
      </c>
      <c r="L90">
        <v>3.4443000000000001E-2</v>
      </c>
      <c r="M90" t="s">
        <v>35</v>
      </c>
      <c r="O90" t="str">
        <f t="shared" si="13"/>
        <v>insert into dataset values (37,'F','HIGH','NORMAL',0,795312,0,034443,'drugY')</v>
      </c>
    </row>
    <row r="91" spans="1:15" x14ac:dyDescent="0.25">
      <c r="A91">
        <f t="shared" si="7"/>
        <v>0.59322033898305082</v>
      </c>
      <c r="B91">
        <v>50</v>
      </c>
      <c r="C91">
        <f t="shared" si="8"/>
        <v>1</v>
      </c>
      <c r="D91" t="s">
        <v>31</v>
      </c>
      <c r="E91">
        <f t="shared" si="9"/>
        <v>0.66</v>
      </c>
      <c r="F91" t="s">
        <v>43</v>
      </c>
      <c r="G91">
        <f t="shared" si="10"/>
        <v>1</v>
      </c>
      <c r="H91" t="s">
        <v>43</v>
      </c>
      <c r="I91">
        <f t="shared" si="11"/>
        <v>0.60482157787449453</v>
      </c>
      <c r="J91">
        <v>0.73960999999999999</v>
      </c>
      <c r="K91">
        <f t="shared" si="12"/>
        <v>0.38399759060335309</v>
      </c>
      <c r="L91">
        <v>4.2972000000000003E-2</v>
      </c>
      <c r="M91" t="s">
        <v>35</v>
      </c>
      <c r="O91" t="str">
        <f t="shared" si="13"/>
        <v>insert into dataset values (50,'F','NORMAL','NORMAL',0,73961,0,042972,'drugY')</v>
      </c>
    </row>
    <row r="92" spans="1:15" x14ac:dyDescent="0.25">
      <c r="A92">
        <f t="shared" si="7"/>
        <v>0.79661016949152541</v>
      </c>
      <c r="B92">
        <v>62</v>
      </c>
      <c r="C92">
        <f t="shared" si="8"/>
        <v>0</v>
      </c>
      <c r="D92" t="s">
        <v>36</v>
      </c>
      <c r="E92">
        <f t="shared" si="9"/>
        <v>0.66</v>
      </c>
      <c r="F92" t="s">
        <v>43</v>
      </c>
      <c r="G92">
        <f t="shared" si="10"/>
        <v>0</v>
      </c>
      <c r="H92" t="s">
        <v>32</v>
      </c>
      <c r="I92">
        <f t="shared" si="11"/>
        <v>0.64590148198854735</v>
      </c>
      <c r="J92">
        <v>0.75587300000000002</v>
      </c>
      <c r="K92">
        <f t="shared" si="12"/>
        <v>0.42714921527289762</v>
      </c>
      <c r="L92">
        <v>4.5551000000000001E-2</v>
      </c>
      <c r="M92" t="s">
        <v>35</v>
      </c>
      <c r="O92" t="str">
        <f t="shared" si="13"/>
        <v>insert into dataset values (62,'M','NORMAL','HIGH',0,755873,0,045551,'drugY')</v>
      </c>
    </row>
    <row r="93" spans="1:15" x14ac:dyDescent="0.25">
      <c r="A93">
        <f t="shared" si="7"/>
        <v>0.44067796610169491</v>
      </c>
      <c r="B93">
        <v>41</v>
      </c>
      <c r="C93">
        <f t="shared" si="8"/>
        <v>0</v>
      </c>
      <c r="D93" t="s">
        <v>36</v>
      </c>
      <c r="E93">
        <f t="shared" si="9"/>
        <v>0.99</v>
      </c>
      <c r="F93" t="s">
        <v>32</v>
      </c>
      <c r="G93">
        <f t="shared" si="10"/>
        <v>1</v>
      </c>
      <c r="H93" t="s">
        <v>43</v>
      </c>
      <c r="I93">
        <f t="shared" si="11"/>
        <v>0.39967970658293916</v>
      </c>
      <c r="J93">
        <v>0.65839700000000001</v>
      </c>
      <c r="K93">
        <f t="shared" si="12"/>
        <v>0.39186159354817118</v>
      </c>
      <c r="L93">
        <v>4.3442000000000001E-2</v>
      </c>
      <c r="M93" t="s">
        <v>35</v>
      </c>
      <c r="O93" t="str">
        <f t="shared" si="13"/>
        <v>insert into dataset values (41,'M','HIGH','NORMAL',0,658397,0,043442,'drugY')</v>
      </c>
    </row>
    <row r="94" spans="1:15" x14ac:dyDescent="0.25">
      <c r="A94">
        <f t="shared" si="7"/>
        <v>0.23728813559322035</v>
      </c>
      <c r="B94">
        <v>29</v>
      </c>
      <c r="C94">
        <f t="shared" si="8"/>
        <v>1</v>
      </c>
      <c r="D94" t="s">
        <v>31</v>
      </c>
      <c r="E94">
        <f t="shared" si="9"/>
        <v>0.99</v>
      </c>
      <c r="F94" t="s">
        <v>32</v>
      </c>
      <c r="G94">
        <f t="shared" si="10"/>
        <v>0</v>
      </c>
      <c r="H94" t="s">
        <v>32</v>
      </c>
      <c r="I94">
        <f t="shared" si="11"/>
        <v>0.90370484506942639</v>
      </c>
      <c r="J94">
        <v>0.85793399999999997</v>
      </c>
      <c r="K94">
        <f t="shared" si="12"/>
        <v>0.1524278017601981</v>
      </c>
      <c r="L94">
        <v>2.9132000000000002E-2</v>
      </c>
      <c r="M94" t="s">
        <v>35</v>
      </c>
      <c r="O94" t="str">
        <f t="shared" si="13"/>
        <v>insert into dataset values (29,'F','HIGH','HIGH',0,857934,0,029132,'drugY')</v>
      </c>
    </row>
    <row r="95" spans="1:15" x14ac:dyDescent="0.25">
      <c r="A95">
        <f t="shared" si="7"/>
        <v>0.4576271186440678</v>
      </c>
      <c r="B95">
        <v>42</v>
      </c>
      <c r="C95">
        <f t="shared" si="8"/>
        <v>1</v>
      </c>
      <c r="D95" t="s">
        <v>31</v>
      </c>
      <c r="E95">
        <f t="shared" si="9"/>
        <v>0.33</v>
      </c>
      <c r="F95" t="s">
        <v>37</v>
      </c>
      <c r="G95">
        <f t="shared" si="10"/>
        <v>1</v>
      </c>
      <c r="H95" t="s">
        <v>43</v>
      </c>
      <c r="I95">
        <f t="shared" si="11"/>
        <v>0.66492458706651136</v>
      </c>
      <c r="J95">
        <v>0.76340399999999997</v>
      </c>
      <c r="K95">
        <f t="shared" si="12"/>
        <v>0.10137871030351703</v>
      </c>
      <c r="L95">
        <v>2.6081E-2</v>
      </c>
      <c r="M95" t="s">
        <v>35</v>
      </c>
      <c r="O95" t="str">
        <f t="shared" si="13"/>
        <v>insert into dataset values (42,'F','LOW','NORMAL',0,763404,0,026081,'drugY')</v>
      </c>
    </row>
    <row r="96" spans="1:15" x14ac:dyDescent="0.25">
      <c r="A96">
        <f t="shared" si="7"/>
        <v>0.69491525423728817</v>
      </c>
      <c r="B96">
        <v>56</v>
      </c>
      <c r="C96">
        <f t="shared" si="8"/>
        <v>0</v>
      </c>
      <c r="D96" t="s">
        <v>36</v>
      </c>
      <c r="E96">
        <f t="shared" si="9"/>
        <v>0.33</v>
      </c>
      <c r="F96" t="s">
        <v>37</v>
      </c>
      <c r="G96">
        <f t="shared" si="10"/>
        <v>0</v>
      </c>
      <c r="H96" t="s">
        <v>32</v>
      </c>
      <c r="I96">
        <f t="shared" si="11"/>
        <v>0.7893515068693846</v>
      </c>
      <c r="J96">
        <v>0.81266300000000002</v>
      </c>
      <c r="K96">
        <f t="shared" si="12"/>
        <v>0.57057524344945276</v>
      </c>
      <c r="L96">
        <v>5.4122999999999998E-2</v>
      </c>
      <c r="M96" t="s">
        <v>35</v>
      </c>
      <c r="O96" t="str">
        <f t="shared" si="13"/>
        <v>insert into dataset values (56,'M','LOW','HIGH',0,812663,0,054123,'drugY')</v>
      </c>
    </row>
    <row r="97" spans="1:15" x14ac:dyDescent="0.25">
      <c r="A97">
        <f t="shared" si="7"/>
        <v>0.3559322033898305</v>
      </c>
      <c r="B97">
        <v>36</v>
      </c>
      <c r="C97">
        <f t="shared" si="8"/>
        <v>0</v>
      </c>
      <c r="D97" t="s">
        <v>36</v>
      </c>
      <c r="E97">
        <f t="shared" si="9"/>
        <v>0.33</v>
      </c>
      <c r="F97" t="s">
        <v>37</v>
      </c>
      <c r="G97">
        <f t="shared" si="10"/>
        <v>1</v>
      </c>
      <c r="H97" t="s">
        <v>43</v>
      </c>
      <c r="I97">
        <f t="shared" si="11"/>
        <v>6.9416272825326364E-2</v>
      </c>
      <c r="J97">
        <v>0.52764999999999995</v>
      </c>
      <c r="K97">
        <f t="shared" si="12"/>
        <v>0.43780744905130003</v>
      </c>
      <c r="L97">
        <v>4.6188E-2</v>
      </c>
      <c r="M97" t="s">
        <v>46</v>
      </c>
      <c r="O97" t="str">
        <f t="shared" si="13"/>
        <v>insert into dataset values (36,'M','LOW','NORMAL',0,52765,0,046188,'drugX')</v>
      </c>
    </row>
    <row r="98" spans="1:15" x14ac:dyDescent="0.25">
      <c r="A98">
        <f t="shared" si="7"/>
        <v>0.72881355932203384</v>
      </c>
      <c r="B98">
        <v>58</v>
      </c>
      <c r="C98">
        <f t="shared" si="8"/>
        <v>1</v>
      </c>
      <c r="D98" t="s">
        <v>31</v>
      </c>
      <c r="E98">
        <f t="shared" si="9"/>
        <v>0.33</v>
      </c>
      <c r="F98" t="s">
        <v>37</v>
      </c>
      <c r="G98">
        <f t="shared" si="10"/>
        <v>0</v>
      </c>
      <c r="H98" t="s">
        <v>32</v>
      </c>
      <c r="I98">
        <f t="shared" si="11"/>
        <v>0.97678377920972415</v>
      </c>
      <c r="J98">
        <v>0.88686500000000001</v>
      </c>
      <c r="K98">
        <f t="shared" si="12"/>
        <v>5.2973262389987598E-2</v>
      </c>
      <c r="L98">
        <v>2.3188E-2</v>
      </c>
      <c r="M98" t="s">
        <v>35</v>
      </c>
      <c r="O98" t="str">
        <f t="shared" si="13"/>
        <v>insert into dataset values (58,'F','LOW','HIGH',0,886865,0,023188,'drugY')</v>
      </c>
    </row>
    <row r="99" spans="1:15" x14ac:dyDescent="0.25">
      <c r="A99">
        <f t="shared" si="7"/>
        <v>0.69491525423728817</v>
      </c>
      <c r="B99">
        <v>56</v>
      </c>
      <c r="C99">
        <f t="shared" si="8"/>
        <v>1</v>
      </c>
      <c r="D99" t="s">
        <v>31</v>
      </c>
      <c r="E99">
        <f t="shared" si="9"/>
        <v>0.99</v>
      </c>
      <c r="F99" t="s">
        <v>32</v>
      </c>
      <c r="G99">
        <f t="shared" si="10"/>
        <v>0</v>
      </c>
      <c r="H99" t="s">
        <v>32</v>
      </c>
      <c r="I99">
        <f t="shared" si="11"/>
        <v>0.63349642701073805</v>
      </c>
      <c r="J99">
        <v>0.75096200000000002</v>
      </c>
      <c r="K99">
        <f t="shared" si="12"/>
        <v>0.15977311514908138</v>
      </c>
      <c r="L99">
        <v>2.9571E-2</v>
      </c>
      <c r="M99" t="s">
        <v>35</v>
      </c>
      <c r="O99" t="str">
        <f t="shared" si="13"/>
        <v>insert into dataset values (56,'F','HIGH','HIGH',0,750962,0,029571,'drugY')</v>
      </c>
    </row>
    <row r="100" spans="1:15" x14ac:dyDescent="0.25">
      <c r="A100">
        <f t="shared" si="7"/>
        <v>8.4745762711864403E-2</v>
      </c>
      <c r="B100">
        <v>20</v>
      </c>
      <c r="C100">
        <f t="shared" si="8"/>
        <v>0</v>
      </c>
      <c r="D100" t="s">
        <v>36</v>
      </c>
      <c r="E100">
        <f t="shared" si="9"/>
        <v>0.99</v>
      </c>
      <c r="F100" t="s">
        <v>32</v>
      </c>
      <c r="G100">
        <f t="shared" si="10"/>
        <v>1</v>
      </c>
      <c r="H100" t="s">
        <v>43</v>
      </c>
      <c r="I100">
        <f t="shared" si="11"/>
        <v>0.66659930737811568</v>
      </c>
      <c r="J100">
        <v>0.76406700000000005</v>
      </c>
      <c r="K100">
        <f t="shared" si="12"/>
        <v>2.3709132282568653E-2</v>
      </c>
      <c r="L100">
        <v>2.1439E-2</v>
      </c>
      <c r="M100" t="s">
        <v>35</v>
      </c>
      <c r="O100" t="str">
        <f t="shared" si="13"/>
        <v>insert into dataset values (20,'M','HIGH','NORMAL',0,764067,0,021439,'drugY')</v>
      </c>
    </row>
    <row r="101" spans="1:15" x14ac:dyDescent="0.25">
      <c r="A101">
        <f t="shared" si="7"/>
        <v>0</v>
      </c>
      <c r="B101">
        <v>15</v>
      </c>
      <c r="C101">
        <f t="shared" si="8"/>
        <v>1</v>
      </c>
      <c r="D101" t="s">
        <v>31</v>
      </c>
      <c r="E101">
        <f t="shared" si="9"/>
        <v>0.99</v>
      </c>
      <c r="F101" t="s">
        <v>32</v>
      </c>
      <c r="G101">
        <f t="shared" si="10"/>
        <v>1</v>
      </c>
      <c r="H101" t="s">
        <v>43</v>
      </c>
      <c r="I101">
        <f t="shared" si="11"/>
        <v>0.49732120529342977</v>
      </c>
      <c r="J101">
        <v>0.697052</v>
      </c>
      <c r="K101">
        <f t="shared" si="12"/>
        <v>0.36232975270220524</v>
      </c>
      <c r="L101">
        <v>4.1676999999999999E-2</v>
      </c>
      <c r="M101" t="s">
        <v>35</v>
      </c>
      <c r="O101" t="str">
        <f t="shared" si="13"/>
        <v>insert into dataset values (15,'F','HIGH','NORMAL',0,697052,0,041677,'drugY')</v>
      </c>
    </row>
    <row r="102" spans="1:15" x14ac:dyDescent="0.25">
      <c r="A102">
        <f t="shared" si="7"/>
        <v>0.2711864406779661</v>
      </c>
      <c r="B102">
        <v>31</v>
      </c>
      <c r="C102">
        <f t="shared" si="8"/>
        <v>0</v>
      </c>
      <c r="D102" t="s">
        <v>36</v>
      </c>
      <c r="E102">
        <f t="shared" si="9"/>
        <v>0.99</v>
      </c>
      <c r="F102" t="s">
        <v>32</v>
      </c>
      <c r="G102">
        <f t="shared" si="10"/>
        <v>1</v>
      </c>
      <c r="H102" t="s">
        <v>43</v>
      </c>
      <c r="I102">
        <f t="shared" si="11"/>
        <v>0.49260016115709793</v>
      </c>
      <c r="J102">
        <v>0.695183</v>
      </c>
      <c r="K102">
        <f t="shared" si="12"/>
        <v>0.64479804571160859</v>
      </c>
      <c r="L102">
        <v>5.8559E-2</v>
      </c>
      <c r="M102" t="s">
        <v>75</v>
      </c>
      <c r="O102" t="str">
        <f t="shared" si="13"/>
        <v>insert into dataset values (31,'M','HIGH','NORMAL',0,695183,0,058559,'drugA')</v>
      </c>
    </row>
    <row r="103" spans="1:15" x14ac:dyDescent="0.25">
      <c r="A103">
        <f t="shared" si="7"/>
        <v>0.50847457627118642</v>
      </c>
      <c r="B103">
        <v>45</v>
      </c>
      <c r="C103">
        <f t="shared" si="8"/>
        <v>1</v>
      </c>
      <c r="D103" t="s">
        <v>31</v>
      </c>
      <c r="E103">
        <f t="shared" si="9"/>
        <v>0.99</v>
      </c>
      <c r="F103" t="s">
        <v>32</v>
      </c>
      <c r="G103">
        <f t="shared" si="10"/>
        <v>0</v>
      </c>
      <c r="H103" t="s">
        <v>32</v>
      </c>
      <c r="I103">
        <f t="shared" si="11"/>
        <v>0.12036768067655677</v>
      </c>
      <c r="J103">
        <v>0.547821</v>
      </c>
      <c r="K103">
        <f t="shared" si="12"/>
        <v>0.37809122243415982</v>
      </c>
      <c r="L103">
        <v>4.2618999999999997E-2</v>
      </c>
      <c r="M103" t="s">
        <v>75</v>
      </c>
      <c r="O103" t="str">
        <f t="shared" si="13"/>
        <v>insert into dataset values (45,'F','HIGH','HIGH',0,547821,0,042619,'drugA')</v>
      </c>
    </row>
    <row r="104" spans="1:15" x14ac:dyDescent="0.25">
      <c r="A104">
        <f t="shared" si="7"/>
        <v>0.22033898305084745</v>
      </c>
      <c r="B104">
        <v>28</v>
      </c>
      <c r="C104">
        <f t="shared" si="8"/>
        <v>1</v>
      </c>
      <c r="D104" t="s">
        <v>31</v>
      </c>
      <c r="E104">
        <f t="shared" si="9"/>
        <v>0.33</v>
      </c>
      <c r="F104" t="s">
        <v>37</v>
      </c>
      <c r="G104">
        <f t="shared" si="10"/>
        <v>0</v>
      </c>
      <c r="H104" t="s">
        <v>32</v>
      </c>
      <c r="I104">
        <f t="shared" si="11"/>
        <v>0.39436253274292921</v>
      </c>
      <c r="J104">
        <v>0.65629199999999999</v>
      </c>
      <c r="K104">
        <f t="shared" si="12"/>
        <v>0.50153933674664519</v>
      </c>
      <c r="L104">
        <v>4.9997E-2</v>
      </c>
      <c r="M104" t="s">
        <v>40</v>
      </c>
      <c r="O104" t="str">
        <f t="shared" si="13"/>
        <v>insert into dataset values (28,'F','LOW','HIGH',0,656292,0,049997,'drugC')</v>
      </c>
    </row>
    <row r="105" spans="1:15" x14ac:dyDescent="0.25">
      <c r="A105">
        <f t="shared" si="7"/>
        <v>0.69491525423728817</v>
      </c>
      <c r="B105">
        <v>56</v>
      </c>
      <c r="C105">
        <f t="shared" si="8"/>
        <v>0</v>
      </c>
      <c r="D105" t="s">
        <v>36</v>
      </c>
      <c r="E105">
        <f t="shared" si="9"/>
        <v>0.66</v>
      </c>
      <c r="F105" t="s">
        <v>43</v>
      </c>
      <c r="G105">
        <f t="shared" si="10"/>
        <v>0</v>
      </c>
      <c r="H105" t="s">
        <v>32</v>
      </c>
      <c r="I105">
        <f t="shared" si="11"/>
        <v>0.32255921512956998</v>
      </c>
      <c r="J105">
        <v>0.62786600000000004</v>
      </c>
      <c r="K105">
        <f t="shared" si="12"/>
        <v>0.83666298564401176</v>
      </c>
      <c r="L105">
        <v>7.0026000000000005E-2</v>
      </c>
      <c r="M105" t="s">
        <v>46</v>
      </c>
      <c r="O105" t="str">
        <f t="shared" si="13"/>
        <v>insert into dataset values (56,'M','NORMAL','HIGH',0,627866,0,070026,'drugX')</v>
      </c>
    </row>
    <row r="106" spans="1:15" x14ac:dyDescent="0.25">
      <c r="A106">
        <f t="shared" si="7"/>
        <v>0.11864406779661017</v>
      </c>
      <c r="B106">
        <v>22</v>
      </c>
      <c r="C106">
        <f t="shared" si="8"/>
        <v>0</v>
      </c>
      <c r="D106" t="s">
        <v>36</v>
      </c>
      <c r="E106">
        <f t="shared" si="9"/>
        <v>0.99</v>
      </c>
      <c r="F106" t="s">
        <v>32</v>
      </c>
      <c r="G106">
        <f t="shared" si="10"/>
        <v>1</v>
      </c>
      <c r="H106" t="s">
        <v>43</v>
      </c>
      <c r="I106">
        <f t="shared" si="11"/>
        <v>0.91049213538206608</v>
      </c>
      <c r="J106">
        <v>0.86062099999999997</v>
      </c>
      <c r="K106">
        <f t="shared" si="12"/>
        <v>0.17392832044975401</v>
      </c>
      <c r="L106">
        <v>3.0417E-2</v>
      </c>
      <c r="M106" t="s">
        <v>35</v>
      </c>
      <c r="O106" t="str">
        <f t="shared" si="13"/>
        <v>insert into dataset values (22,'M','HIGH','NORMAL',0,860621,0,030417,'drugY')</v>
      </c>
    </row>
    <row r="107" spans="1:15" x14ac:dyDescent="0.25">
      <c r="A107">
        <f t="shared" si="7"/>
        <v>0.3728813559322034</v>
      </c>
      <c r="B107">
        <v>37</v>
      </c>
      <c r="C107">
        <f t="shared" si="8"/>
        <v>0</v>
      </c>
      <c r="D107" t="s">
        <v>36</v>
      </c>
      <c r="E107">
        <f t="shared" si="9"/>
        <v>0.33</v>
      </c>
      <c r="F107" t="s">
        <v>37</v>
      </c>
      <c r="G107">
        <f t="shared" si="10"/>
        <v>1</v>
      </c>
      <c r="H107" t="s">
        <v>43</v>
      </c>
      <c r="I107">
        <f t="shared" si="11"/>
        <v>0.29433398924440574</v>
      </c>
      <c r="J107">
        <v>0.61669200000000002</v>
      </c>
      <c r="K107">
        <f t="shared" si="12"/>
        <v>0.81556403306227632</v>
      </c>
      <c r="L107">
        <v>6.8765000000000007E-2</v>
      </c>
      <c r="M107" t="s">
        <v>46</v>
      </c>
      <c r="O107" t="str">
        <f t="shared" si="13"/>
        <v>insert into dataset values (37,'M','LOW','NORMAL',0,616692,0,068765,'drugX')</v>
      </c>
    </row>
    <row r="108" spans="1:15" x14ac:dyDescent="0.25">
      <c r="A108">
        <f t="shared" si="7"/>
        <v>0.11864406779661017</v>
      </c>
      <c r="B108">
        <v>22</v>
      </c>
      <c r="C108">
        <f t="shared" si="8"/>
        <v>0</v>
      </c>
      <c r="D108" t="s">
        <v>36</v>
      </c>
      <c r="E108">
        <f t="shared" si="9"/>
        <v>0.66</v>
      </c>
      <c r="F108" t="s">
        <v>43</v>
      </c>
      <c r="G108">
        <f t="shared" si="10"/>
        <v>0</v>
      </c>
      <c r="H108" t="s">
        <v>32</v>
      </c>
      <c r="I108">
        <f t="shared" si="11"/>
        <v>9.1326565408816271E-2</v>
      </c>
      <c r="J108">
        <v>0.53632400000000002</v>
      </c>
      <c r="K108">
        <f t="shared" si="12"/>
        <v>0.41577150888465014</v>
      </c>
      <c r="L108">
        <v>4.4871000000000001E-2</v>
      </c>
      <c r="M108" t="s">
        <v>46</v>
      </c>
      <c r="O108" t="str">
        <f t="shared" si="13"/>
        <v>insert into dataset values (22,'M','NORMAL','HIGH',0,536324,0,044871,'drugX')</v>
      </c>
    </row>
    <row r="109" spans="1:15" x14ac:dyDescent="0.25">
      <c r="A109">
        <f t="shared" si="7"/>
        <v>0.4576271186440678</v>
      </c>
      <c r="B109">
        <v>42</v>
      </c>
      <c r="C109">
        <f t="shared" si="8"/>
        <v>0</v>
      </c>
      <c r="D109" t="s">
        <v>36</v>
      </c>
      <c r="E109">
        <f t="shared" si="9"/>
        <v>0.33</v>
      </c>
      <c r="F109" t="s">
        <v>37</v>
      </c>
      <c r="G109">
        <f t="shared" si="10"/>
        <v>0</v>
      </c>
      <c r="H109" t="s">
        <v>32</v>
      </c>
      <c r="I109">
        <f t="shared" si="11"/>
        <v>0.6464673000123774</v>
      </c>
      <c r="J109">
        <v>0.75609700000000002</v>
      </c>
      <c r="K109">
        <f t="shared" si="12"/>
        <v>0.29712545594485157</v>
      </c>
      <c r="L109">
        <v>3.7780000000000001E-2</v>
      </c>
      <c r="M109" t="s">
        <v>35</v>
      </c>
      <c r="O109" t="str">
        <f t="shared" si="13"/>
        <v>insert into dataset values (42,'M','LOW','HIGH',0,756097,0,03778,'drugY')</v>
      </c>
    </row>
    <row r="110" spans="1:15" x14ac:dyDescent="0.25">
      <c r="A110">
        <f t="shared" si="7"/>
        <v>0.96610169491525422</v>
      </c>
      <c r="B110">
        <v>72</v>
      </c>
      <c r="C110">
        <f t="shared" si="8"/>
        <v>0</v>
      </c>
      <c r="D110" t="s">
        <v>36</v>
      </c>
      <c r="E110">
        <f t="shared" si="9"/>
        <v>0.99</v>
      </c>
      <c r="F110" t="s">
        <v>32</v>
      </c>
      <c r="G110">
        <f t="shared" si="10"/>
        <v>1</v>
      </c>
      <c r="H110" t="s">
        <v>43</v>
      </c>
      <c r="I110">
        <f t="shared" si="11"/>
        <v>0.55887412317151097</v>
      </c>
      <c r="J110">
        <v>0.72141999999999995</v>
      </c>
      <c r="K110">
        <f t="shared" si="12"/>
        <v>0.91239166081049417</v>
      </c>
      <c r="L110">
        <v>7.4551999999999993E-2</v>
      </c>
      <c r="M110" t="s">
        <v>104</v>
      </c>
      <c r="O110" t="str">
        <f t="shared" si="13"/>
        <v>insert into dataset values (72,'M','HIGH','NORMAL',0,72142,0,074552,'drugB')</v>
      </c>
    </row>
    <row r="111" spans="1:15" x14ac:dyDescent="0.25">
      <c r="A111">
        <f t="shared" si="7"/>
        <v>0.13559322033898305</v>
      </c>
      <c r="B111">
        <v>23</v>
      </c>
      <c r="C111">
        <f t="shared" si="8"/>
        <v>0</v>
      </c>
      <c r="D111" t="s">
        <v>36</v>
      </c>
      <c r="E111">
        <f t="shared" si="9"/>
        <v>0.66</v>
      </c>
      <c r="F111" t="s">
        <v>43</v>
      </c>
      <c r="G111">
        <f t="shared" si="10"/>
        <v>0</v>
      </c>
      <c r="H111" t="s">
        <v>32</v>
      </c>
      <c r="I111">
        <f t="shared" si="11"/>
        <v>0.10908668382644557</v>
      </c>
      <c r="J111">
        <v>0.54335500000000003</v>
      </c>
      <c r="K111">
        <f t="shared" si="12"/>
        <v>0.20454773617106711</v>
      </c>
      <c r="L111">
        <v>3.2246999999999998E-2</v>
      </c>
      <c r="M111" t="s">
        <v>35</v>
      </c>
      <c r="O111" t="str">
        <f t="shared" si="13"/>
        <v>insert into dataset values (23,'M','NORMAL','HIGH',0,543355,0,032247,'drugY')</v>
      </c>
    </row>
    <row r="112" spans="1:15" x14ac:dyDescent="0.25">
      <c r="A112">
        <f t="shared" si="7"/>
        <v>0.59322033898305082</v>
      </c>
      <c r="B112">
        <v>50</v>
      </c>
      <c r="C112">
        <f t="shared" si="8"/>
        <v>0</v>
      </c>
      <c r="D112" t="s">
        <v>36</v>
      </c>
      <c r="E112">
        <f t="shared" si="9"/>
        <v>0.99</v>
      </c>
      <c r="F112" t="s">
        <v>32</v>
      </c>
      <c r="G112">
        <f t="shared" si="10"/>
        <v>0</v>
      </c>
      <c r="H112" t="s">
        <v>32</v>
      </c>
      <c r="I112">
        <f t="shared" si="11"/>
        <v>4.5760532677253919E-2</v>
      </c>
      <c r="J112">
        <v>0.518285</v>
      </c>
      <c r="K112">
        <f t="shared" si="12"/>
        <v>0.82272529531840854</v>
      </c>
      <c r="L112">
        <v>6.9193000000000005E-2</v>
      </c>
      <c r="M112" t="s">
        <v>75</v>
      </c>
      <c r="O112" t="str">
        <f t="shared" si="13"/>
        <v>insert into dataset values (50,'M','HIGH','HIGH',0,518285,0,069193,'drugA')</v>
      </c>
    </row>
    <row r="113" spans="1:15" x14ac:dyDescent="0.25">
      <c r="A113">
        <f t="shared" si="7"/>
        <v>0.5423728813559322</v>
      </c>
      <c r="B113">
        <v>47</v>
      </c>
      <c r="C113">
        <f t="shared" si="8"/>
        <v>1</v>
      </c>
      <c r="D113" t="s">
        <v>31</v>
      </c>
      <c r="E113">
        <f t="shared" si="9"/>
        <v>0.66</v>
      </c>
      <c r="F113" t="s">
        <v>43</v>
      </c>
      <c r="G113">
        <f t="shared" si="10"/>
        <v>1</v>
      </c>
      <c r="H113" t="s">
        <v>43</v>
      </c>
      <c r="I113">
        <f t="shared" si="11"/>
        <v>6.7357604568980739E-2</v>
      </c>
      <c r="J113">
        <v>0.52683500000000005</v>
      </c>
      <c r="K113">
        <f t="shared" si="12"/>
        <v>0.98393735568717999</v>
      </c>
      <c r="L113">
        <v>7.8827999999999995E-2</v>
      </c>
      <c r="M113" t="s">
        <v>46</v>
      </c>
      <c r="O113" t="str">
        <f t="shared" si="13"/>
        <v>insert into dataset values (47,'F','NORMAL','NORMAL',0,526835,0,078828,'drugX')</v>
      </c>
    </row>
    <row r="114" spans="1:15" x14ac:dyDescent="0.25">
      <c r="A114">
        <f t="shared" si="7"/>
        <v>0.33898305084745761</v>
      </c>
      <c r="B114">
        <v>35</v>
      </c>
      <c r="C114">
        <f t="shared" si="8"/>
        <v>0</v>
      </c>
      <c r="D114" t="s">
        <v>36</v>
      </c>
      <c r="E114">
        <f t="shared" si="9"/>
        <v>0.33</v>
      </c>
      <c r="F114" t="s">
        <v>37</v>
      </c>
      <c r="G114">
        <f t="shared" si="10"/>
        <v>1</v>
      </c>
      <c r="H114" t="s">
        <v>43</v>
      </c>
      <c r="I114">
        <f t="shared" si="11"/>
        <v>0.46723938901757311</v>
      </c>
      <c r="J114">
        <v>0.68514299999999995</v>
      </c>
      <c r="K114">
        <f t="shared" si="12"/>
        <v>0.91515242780176032</v>
      </c>
      <c r="L114">
        <v>7.4717000000000006E-2</v>
      </c>
      <c r="M114" t="s">
        <v>46</v>
      </c>
      <c r="O114" t="str">
        <f t="shared" si="13"/>
        <v>insert into dataset values (35,'M','LOW','NORMAL',0,685143,0,074717,'drugX')</v>
      </c>
    </row>
    <row r="115" spans="1:15" x14ac:dyDescent="0.25">
      <c r="A115">
        <f t="shared" si="7"/>
        <v>0.84745762711864403</v>
      </c>
      <c r="B115">
        <v>65</v>
      </c>
      <c r="C115">
        <f t="shared" si="8"/>
        <v>1</v>
      </c>
      <c r="D115" t="s">
        <v>31</v>
      </c>
      <c r="E115">
        <f t="shared" si="9"/>
        <v>0.33</v>
      </c>
      <c r="F115" t="s">
        <v>37</v>
      </c>
      <c r="G115">
        <f t="shared" si="10"/>
        <v>1</v>
      </c>
      <c r="H115" t="s">
        <v>43</v>
      </c>
      <c r="I115">
        <f t="shared" si="11"/>
        <v>0.65688441398681963</v>
      </c>
      <c r="J115">
        <v>0.76022100000000004</v>
      </c>
      <c r="K115">
        <f t="shared" si="12"/>
        <v>0.58882976943412646</v>
      </c>
      <c r="L115">
        <v>5.5213999999999999E-2</v>
      </c>
      <c r="M115" t="s">
        <v>46</v>
      </c>
      <c r="O115" t="str">
        <f t="shared" si="13"/>
        <v>insert into dataset values (65,'F','LOW','NORMAL',0,760221,0,055214,'drugX')</v>
      </c>
    </row>
    <row r="116" spans="1:15" x14ac:dyDescent="0.25">
      <c r="A116">
        <f t="shared" si="7"/>
        <v>8.4745762711864403E-2</v>
      </c>
      <c r="B116">
        <v>20</v>
      </c>
      <c r="C116">
        <f t="shared" si="8"/>
        <v>1</v>
      </c>
      <c r="D116" t="s">
        <v>31</v>
      </c>
      <c r="E116">
        <f t="shared" si="9"/>
        <v>0.66</v>
      </c>
      <c r="F116" t="s">
        <v>43</v>
      </c>
      <c r="G116">
        <f t="shared" si="10"/>
        <v>1</v>
      </c>
      <c r="H116" t="s">
        <v>43</v>
      </c>
      <c r="I116">
        <f t="shared" si="11"/>
        <v>0.20566979971557539</v>
      </c>
      <c r="J116">
        <v>0.58159099999999997</v>
      </c>
      <c r="K116">
        <f t="shared" si="12"/>
        <v>0.71353277783355085</v>
      </c>
      <c r="L116">
        <v>6.2667E-2</v>
      </c>
      <c r="M116" t="s">
        <v>46</v>
      </c>
      <c r="O116" t="str">
        <f t="shared" si="13"/>
        <v>insert into dataset values (20,'F','NORMAL','NORMAL',0,581591,0,062667,'drugX')</v>
      </c>
    </row>
    <row r="117" spans="1:15" x14ac:dyDescent="0.25">
      <c r="A117">
        <f t="shared" si="7"/>
        <v>0.61016949152542377</v>
      </c>
      <c r="B117">
        <v>51</v>
      </c>
      <c r="C117">
        <f t="shared" si="8"/>
        <v>0</v>
      </c>
      <c r="D117" t="s">
        <v>36</v>
      </c>
      <c r="E117">
        <f t="shared" si="9"/>
        <v>0.99</v>
      </c>
      <c r="F117" t="s">
        <v>32</v>
      </c>
      <c r="G117">
        <f t="shared" si="10"/>
        <v>0</v>
      </c>
      <c r="H117" t="s">
        <v>32</v>
      </c>
      <c r="I117">
        <f t="shared" si="11"/>
        <v>0.85458981982232307</v>
      </c>
      <c r="J117">
        <v>0.83848999999999996</v>
      </c>
      <c r="K117">
        <f t="shared" si="12"/>
        <v>0.43183415319747004</v>
      </c>
      <c r="L117">
        <v>4.5830999999999997E-2</v>
      </c>
      <c r="M117" t="s">
        <v>35</v>
      </c>
      <c r="O117" t="str">
        <f t="shared" si="13"/>
        <v>insert into dataset values (51,'M','HIGH','HIGH',0,83849,0,045831,'drugY')</v>
      </c>
    </row>
    <row r="118" spans="1:15" x14ac:dyDescent="0.25">
      <c r="A118">
        <f t="shared" si="7"/>
        <v>0.88135593220338981</v>
      </c>
      <c r="B118">
        <v>67</v>
      </c>
      <c r="C118">
        <f t="shared" si="8"/>
        <v>0</v>
      </c>
      <c r="D118" t="s">
        <v>36</v>
      </c>
      <c r="E118">
        <f t="shared" si="9"/>
        <v>0.66</v>
      </c>
      <c r="F118" t="s">
        <v>43</v>
      </c>
      <c r="G118">
        <f t="shared" si="10"/>
        <v>1</v>
      </c>
      <c r="H118" t="s">
        <v>43</v>
      </c>
      <c r="I118">
        <f t="shared" si="11"/>
        <v>0.55846238952024208</v>
      </c>
      <c r="J118">
        <v>0.72125700000000004</v>
      </c>
      <c r="K118">
        <f t="shared" si="12"/>
        <v>0.93340695378643379</v>
      </c>
      <c r="L118">
        <v>7.5808E-2</v>
      </c>
      <c r="M118" t="s">
        <v>46</v>
      </c>
      <c r="O118" t="str">
        <f t="shared" si="13"/>
        <v>insert into dataset values (67,'M','NORMAL','NORMAL',0,721257,0,075808,'drugX')</v>
      </c>
    </row>
    <row r="119" spans="1:15" x14ac:dyDescent="0.25">
      <c r="A119">
        <f t="shared" si="7"/>
        <v>0.42372881355932202</v>
      </c>
      <c r="B119">
        <v>40</v>
      </c>
      <c r="C119">
        <f t="shared" si="8"/>
        <v>1</v>
      </c>
      <c r="D119" t="s">
        <v>31</v>
      </c>
      <c r="E119">
        <f t="shared" si="9"/>
        <v>0.66</v>
      </c>
      <c r="F119" t="s">
        <v>43</v>
      </c>
      <c r="G119">
        <f t="shared" si="10"/>
        <v>0</v>
      </c>
      <c r="H119" t="s">
        <v>32</v>
      </c>
      <c r="I119">
        <f t="shared" si="11"/>
        <v>3.1190718563630596E-2</v>
      </c>
      <c r="J119">
        <v>0.512517</v>
      </c>
      <c r="K119">
        <f t="shared" si="12"/>
        <v>0.51380383495632964</v>
      </c>
      <c r="L119">
        <v>5.0729999999999997E-2</v>
      </c>
      <c r="M119" t="s">
        <v>46</v>
      </c>
      <c r="O119" t="str">
        <f t="shared" si="13"/>
        <v>insert into dataset values (40,'F','NORMAL','HIGH',0,512517,0,05073,'drugX')</v>
      </c>
    </row>
    <row r="120" spans="1:15" x14ac:dyDescent="0.25">
      <c r="A120">
        <f t="shared" si="7"/>
        <v>0.28813559322033899</v>
      </c>
      <c r="B120">
        <v>32</v>
      </c>
      <c r="C120">
        <f t="shared" si="8"/>
        <v>1</v>
      </c>
      <c r="D120" t="s">
        <v>31</v>
      </c>
      <c r="E120">
        <f t="shared" si="9"/>
        <v>0.99</v>
      </c>
      <c r="F120" t="s">
        <v>32</v>
      </c>
      <c r="G120">
        <f t="shared" si="10"/>
        <v>1</v>
      </c>
      <c r="H120" t="s">
        <v>43</v>
      </c>
      <c r="I120">
        <f t="shared" si="11"/>
        <v>0.56633837433409029</v>
      </c>
      <c r="J120">
        <v>0.72437499999999999</v>
      </c>
      <c r="K120">
        <f t="shared" si="12"/>
        <v>0.84263628149784164</v>
      </c>
      <c r="L120">
        <v>7.0383000000000001E-2</v>
      </c>
      <c r="M120" t="s">
        <v>75</v>
      </c>
      <c r="O120" t="str">
        <f t="shared" si="13"/>
        <v>insert into dataset values (32,'F','HIGH','NORMAL',0,724375,0,070383,'drugA')</v>
      </c>
    </row>
    <row r="121" spans="1:15" x14ac:dyDescent="0.25">
      <c r="A121">
        <f t="shared" si="7"/>
        <v>0.77966101694915257</v>
      </c>
      <c r="B121">
        <v>61</v>
      </c>
      <c r="C121">
        <f t="shared" si="8"/>
        <v>1</v>
      </c>
      <c r="D121" t="s">
        <v>31</v>
      </c>
      <c r="E121">
        <f t="shared" si="9"/>
        <v>0.99</v>
      </c>
      <c r="F121" t="s">
        <v>32</v>
      </c>
      <c r="G121">
        <f t="shared" si="10"/>
        <v>0</v>
      </c>
      <c r="H121" t="s">
        <v>32</v>
      </c>
      <c r="I121">
        <f t="shared" si="11"/>
        <v>0.33113236857992323</v>
      </c>
      <c r="J121">
        <v>0.63126000000000004</v>
      </c>
      <c r="K121">
        <f t="shared" si="12"/>
        <v>7.9610480875414086E-2</v>
      </c>
      <c r="L121">
        <v>2.478E-2</v>
      </c>
      <c r="M121" t="s">
        <v>35</v>
      </c>
      <c r="O121" t="str">
        <f t="shared" si="13"/>
        <v>insert into dataset values (61,'F','HIGH','HIGH',0,63126,0,02478,'drugY')</v>
      </c>
    </row>
    <row r="122" spans="1:15" x14ac:dyDescent="0.25">
      <c r="A122">
        <f t="shared" si="7"/>
        <v>0.22033898305084745</v>
      </c>
      <c r="B122">
        <v>28</v>
      </c>
      <c r="C122">
        <f t="shared" si="8"/>
        <v>0</v>
      </c>
      <c r="D122" t="s">
        <v>36</v>
      </c>
      <c r="E122">
        <f t="shared" si="9"/>
        <v>0.66</v>
      </c>
      <c r="F122" t="s">
        <v>43</v>
      </c>
      <c r="G122">
        <f t="shared" si="10"/>
        <v>0</v>
      </c>
      <c r="H122" t="s">
        <v>32</v>
      </c>
      <c r="I122">
        <f t="shared" si="11"/>
        <v>0.21220701866946889</v>
      </c>
      <c r="J122">
        <v>0.584179</v>
      </c>
      <c r="K122">
        <f t="shared" si="12"/>
        <v>2.6151992771810031E-2</v>
      </c>
      <c r="L122">
        <v>2.1585E-2</v>
      </c>
      <c r="M122" t="s">
        <v>35</v>
      </c>
      <c r="O122" t="str">
        <f t="shared" si="13"/>
        <v>insert into dataset values (28,'M','NORMAL','HIGH',0,584179,0,021585,'drugY')</v>
      </c>
    </row>
    <row r="123" spans="1:15" x14ac:dyDescent="0.25">
      <c r="A123">
        <f t="shared" si="7"/>
        <v>0</v>
      </c>
      <c r="B123">
        <v>15</v>
      </c>
      <c r="C123">
        <f t="shared" si="8"/>
        <v>0</v>
      </c>
      <c r="D123" t="s">
        <v>36</v>
      </c>
      <c r="E123">
        <f t="shared" si="9"/>
        <v>0.99</v>
      </c>
      <c r="F123" t="s">
        <v>32</v>
      </c>
      <c r="G123">
        <f t="shared" si="10"/>
        <v>1</v>
      </c>
      <c r="H123" t="s">
        <v>43</v>
      </c>
      <c r="I123">
        <f t="shared" si="11"/>
        <v>0.20925415585760598</v>
      </c>
      <c r="J123">
        <v>0.58301000000000003</v>
      </c>
      <c r="K123">
        <f t="shared" si="12"/>
        <v>0.23195462302981623</v>
      </c>
      <c r="L123">
        <v>3.3884999999999998E-2</v>
      </c>
      <c r="M123" t="s">
        <v>35</v>
      </c>
      <c r="O123" t="str">
        <f t="shared" si="13"/>
        <v>insert into dataset values (15,'M','HIGH','NORMAL',0,58301,0,033885,'drugY')</v>
      </c>
    </row>
    <row r="124" spans="1:15" x14ac:dyDescent="0.25">
      <c r="A124">
        <f t="shared" si="7"/>
        <v>0.32203389830508472</v>
      </c>
      <c r="B124">
        <v>34</v>
      </c>
      <c r="C124">
        <f t="shared" si="8"/>
        <v>0</v>
      </c>
      <c r="D124" t="s">
        <v>36</v>
      </c>
      <c r="E124">
        <f t="shared" si="9"/>
        <v>0.66</v>
      </c>
      <c r="F124" t="s">
        <v>43</v>
      </c>
      <c r="G124">
        <f t="shared" si="10"/>
        <v>0</v>
      </c>
      <c r="H124" t="s">
        <v>32</v>
      </c>
      <c r="I124">
        <f t="shared" si="11"/>
        <v>0.25862935635673823</v>
      </c>
      <c r="J124">
        <v>0.60255700000000001</v>
      </c>
      <c r="K124">
        <f t="shared" si="12"/>
        <v>0.113961115015226</v>
      </c>
      <c r="L124">
        <v>2.6832999999999999E-2</v>
      </c>
      <c r="M124" t="s">
        <v>35</v>
      </c>
      <c r="O124" t="str">
        <f t="shared" si="13"/>
        <v>insert into dataset values (34,'M','NORMAL','HIGH',0,602557,0,026833,'drugY')</v>
      </c>
    </row>
    <row r="125" spans="1:15" x14ac:dyDescent="0.25">
      <c r="A125">
        <f t="shared" si="7"/>
        <v>0.3559322033898305</v>
      </c>
      <c r="B125">
        <v>36</v>
      </c>
      <c r="C125">
        <f t="shared" si="8"/>
        <v>1</v>
      </c>
      <c r="D125" t="s">
        <v>31</v>
      </c>
      <c r="E125">
        <f t="shared" si="9"/>
        <v>0.66</v>
      </c>
      <c r="F125" t="s">
        <v>43</v>
      </c>
      <c r="G125">
        <f t="shared" si="10"/>
        <v>0</v>
      </c>
      <c r="H125" t="s">
        <v>32</v>
      </c>
      <c r="I125">
        <f t="shared" si="11"/>
        <v>0.15925756592158871</v>
      </c>
      <c r="J125">
        <v>0.56321699999999997</v>
      </c>
      <c r="K125">
        <f t="shared" si="12"/>
        <v>0.22748720008031323</v>
      </c>
      <c r="L125">
        <v>3.3618000000000002E-2</v>
      </c>
      <c r="M125" t="s">
        <v>35</v>
      </c>
      <c r="O125" t="str">
        <f t="shared" si="13"/>
        <v>insert into dataset values (36,'F','NORMAL','HIGH',0,563217,0,033618,'drugY')</v>
      </c>
    </row>
    <row r="126" spans="1:15" x14ac:dyDescent="0.25">
      <c r="A126">
        <f t="shared" si="7"/>
        <v>0.64406779661016944</v>
      </c>
      <c r="B126">
        <v>53</v>
      </c>
      <c r="C126">
        <f t="shared" si="8"/>
        <v>1</v>
      </c>
      <c r="D126" t="s">
        <v>31</v>
      </c>
      <c r="E126">
        <f t="shared" si="9"/>
        <v>0.99</v>
      </c>
      <c r="F126" t="s">
        <v>32</v>
      </c>
      <c r="G126">
        <f t="shared" si="10"/>
        <v>1</v>
      </c>
      <c r="H126" t="s">
        <v>43</v>
      </c>
      <c r="I126">
        <f t="shared" si="11"/>
        <v>0.65836968629937331</v>
      </c>
      <c r="J126">
        <v>0.76080899999999996</v>
      </c>
      <c r="K126">
        <f t="shared" si="12"/>
        <v>0.68378342201251552</v>
      </c>
      <c r="L126">
        <v>6.0888999999999999E-2</v>
      </c>
      <c r="M126" t="s">
        <v>104</v>
      </c>
      <c r="O126" t="str">
        <f t="shared" si="13"/>
        <v>insert into dataset values (53,'F','HIGH','NORMAL',0,760809,0,060889,'drugB')</v>
      </c>
    </row>
    <row r="127" spans="1:15" x14ac:dyDescent="0.25">
      <c r="A127">
        <f t="shared" si="7"/>
        <v>6.7796610169491525E-2</v>
      </c>
      <c r="B127">
        <v>19</v>
      </c>
      <c r="C127">
        <f t="shared" si="8"/>
        <v>1</v>
      </c>
      <c r="D127" t="s">
        <v>31</v>
      </c>
      <c r="E127">
        <f t="shared" si="9"/>
        <v>0.99</v>
      </c>
      <c r="F127" t="s">
        <v>32</v>
      </c>
      <c r="G127">
        <f t="shared" si="10"/>
        <v>1</v>
      </c>
      <c r="H127" t="s">
        <v>43</v>
      </c>
      <c r="I127">
        <f t="shared" si="11"/>
        <v>0.61109104365639688</v>
      </c>
      <c r="J127">
        <v>0.74209199999999997</v>
      </c>
      <c r="K127">
        <f t="shared" si="12"/>
        <v>0.14312485359568985</v>
      </c>
      <c r="L127">
        <v>2.8576000000000001E-2</v>
      </c>
      <c r="M127" t="s">
        <v>35</v>
      </c>
      <c r="O127" t="str">
        <f t="shared" si="13"/>
        <v>insert into dataset values (19,'F','HIGH','NORMAL',0,742092,0,028576,'drugY')</v>
      </c>
    </row>
    <row r="128" spans="1:15" x14ac:dyDescent="0.25">
      <c r="A128">
        <f t="shared" si="7"/>
        <v>0.86440677966101698</v>
      </c>
      <c r="B128">
        <v>66</v>
      </c>
      <c r="C128">
        <f t="shared" si="8"/>
        <v>0</v>
      </c>
      <c r="D128" t="s">
        <v>36</v>
      </c>
      <c r="E128">
        <f t="shared" si="9"/>
        <v>0.99</v>
      </c>
      <c r="F128" t="s">
        <v>32</v>
      </c>
      <c r="G128">
        <f t="shared" si="10"/>
        <v>0</v>
      </c>
      <c r="H128" t="s">
        <v>32</v>
      </c>
      <c r="I128">
        <f t="shared" si="11"/>
        <v>0.8832848767451319</v>
      </c>
      <c r="J128">
        <v>0.84984999999999999</v>
      </c>
      <c r="K128">
        <f t="shared" si="12"/>
        <v>0.53485259177458744</v>
      </c>
      <c r="L128">
        <v>5.1987999999999999E-2</v>
      </c>
      <c r="M128" t="s">
        <v>35</v>
      </c>
      <c r="O128" t="str">
        <f t="shared" si="13"/>
        <v>insert into dataset values (66,'M','HIGH','HIGH',0,84985,0,051988,'drugY')</v>
      </c>
    </row>
    <row r="129" spans="1:15" x14ac:dyDescent="0.25">
      <c r="A129">
        <f t="shared" si="7"/>
        <v>0.33898305084745761</v>
      </c>
      <c r="B129">
        <v>35</v>
      </c>
      <c r="C129">
        <f t="shared" si="8"/>
        <v>0</v>
      </c>
      <c r="D129" t="s">
        <v>36</v>
      </c>
      <c r="E129">
        <f t="shared" si="9"/>
        <v>0.66</v>
      </c>
      <c r="F129" t="s">
        <v>43</v>
      </c>
      <c r="G129">
        <f t="shared" si="10"/>
        <v>1</v>
      </c>
      <c r="H129" t="s">
        <v>43</v>
      </c>
      <c r="I129">
        <f t="shared" si="11"/>
        <v>5.9244178262989125E-2</v>
      </c>
      <c r="J129">
        <v>0.52362299999999995</v>
      </c>
      <c r="K129">
        <f t="shared" si="12"/>
        <v>0.78176555232071743</v>
      </c>
      <c r="L129">
        <v>6.6744999999999999E-2</v>
      </c>
      <c r="M129" t="s">
        <v>46</v>
      </c>
      <c r="O129" t="str">
        <f t="shared" si="13"/>
        <v>insert into dataset values (35,'M','NORMAL','NORMAL',0,523623,0,066745,'drugX')</v>
      </c>
    </row>
    <row r="130" spans="1:15" x14ac:dyDescent="0.25">
      <c r="A130">
        <f t="shared" si="7"/>
        <v>0.5423728813559322</v>
      </c>
      <c r="B130">
        <v>47</v>
      </c>
      <c r="C130">
        <f t="shared" si="8"/>
        <v>0</v>
      </c>
      <c r="D130" t="s">
        <v>36</v>
      </c>
      <c r="E130">
        <f t="shared" si="9"/>
        <v>0.33</v>
      </c>
      <c r="F130" t="s">
        <v>37</v>
      </c>
      <c r="G130">
        <f t="shared" si="10"/>
        <v>1</v>
      </c>
      <c r="H130" t="s">
        <v>43</v>
      </c>
      <c r="I130">
        <f t="shared" si="11"/>
        <v>0.87792981330531195</v>
      </c>
      <c r="J130">
        <v>0.84772999999999998</v>
      </c>
      <c r="K130">
        <f t="shared" si="12"/>
        <v>8.787604992805273E-2</v>
      </c>
      <c r="L130">
        <v>2.5274000000000001E-2</v>
      </c>
      <c r="M130" t="s">
        <v>35</v>
      </c>
      <c r="O130" t="str">
        <f t="shared" si="13"/>
        <v>insert into dataset values (47,'M','LOW','NORMAL',0,84773,0,025274,'drugY')</v>
      </c>
    </row>
    <row r="131" spans="1:15" x14ac:dyDescent="0.25">
      <c r="A131">
        <f t="shared" ref="A131:A194" si="14">(B131-15)/(74-15)</f>
        <v>0.28813559322033899</v>
      </c>
      <c r="B131">
        <v>32</v>
      </c>
      <c r="C131">
        <f t="shared" ref="C131:C194" si="15">IF(D131="F",1,0)</f>
        <v>1</v>
      </c>
      <c r="D131" t="s">
        <v>31</v>
      </c>
      <c r="E131">
        <f t="shared" ref="E131:E194" si="16">IF(F131="LOW",0.33,IF(F131="NORMAL",0.66,0.99))</f>
        <v>0.66</v>
      </c>
      <c r="F131" t="s">
        <v>43</v>
      </c>
      <c r="G131">
        <f t="shared" ref="G131:G194" si="17">IF(H131="NORMAL",1,0)</f>
        <v>0</v>
      </c>
      <c r="H131" t="s">
        <v>32</v>
      </c>
      <c r="I131">
        <f t="shared" ref="I131:I194" si="18">(J131-J$204)/(J$203-J$204)</f>
        <v>0.12429304321687748</v>
      </c>
      <c r="J131">
        <v>0.54937499999999995</v>
      </c>
      <c r="K131">
        <f t="shared" ref="K131:K194" si="19">(L131-L$204)/(L$203-L$204)</f>
        <v>0.89435464980089019</v>
      </c>
      <c r="L131">
        <v>7.3473999999999998E-2</v>
      </c>
      <c r="M131" t="s">
        <v>46</v>
      </c>
      <c r="O131" t="str">
        <f t="shared" ref="O131:O194" si="20">CONCATENATE("insert into dataset values (",B131,",'",D131,"','",F131,"','",H131,"',",J131,",",L131,",'",M131,"')",)</f>
        <v>insert into dataset values (32,'F','NORMAL','HIGH',0,549375,0,073474,'drugX')</v>
      </c>
    </row>
    <row r="132" spans="1:15" x14ac:dyDescent="0.25">
      <c r="A132">
        <f t="shared" si="14"/>
        <v>0.93220338983050843</v>
      </c>
      <c r="B132">
        <v>70</v>
      </c>
      <c r="C132">
        <f t="shared" si="15"/>
        <v>1</v>
      </c>
      <c r="D132" t="s">
        <v>31</v>
      </c>
      <c r="E132">
        <f t="shared" si="16"/>
        <v>0.66</v>
      </c>
      <c r="F132" t="s">
        <v>43</v>
      </c>
      <c r="G132">
        <f t="shared" si="17"/>
        <v>0</v>
      </c>
      <c r="H132" t="s">
        <v>32</v>
      </c>
      <c r="I132">
        <f t="shared" si="18"/>
        <v>0.56898812034747281</v>
      </c>
      <c r="J132">
        <v>0.72542399999999996</v>
      </c>
      <c r="K132">
        <f t="shared" si="19"/>
        <v>0.25740387511294044</v>
      </c>
      <c r="L132">
        <v>3.5406E-2</v>
      </c>
      <c r="M132" t="s">
        <v>35</v>
      </c>
      <c r="O132" t="str">
        <f t="shared" si="20"/>
        <v>insert into dataset values (70,'F','NORMAL','HIGH',0,725424,0,035406,'drugY')</v>
      </c>
    </row>
    <row r="133" spans="1:15" x14ac:dyDescent="0.25">
      <c r="A133">
        <f t="shared" si="14"/>
        <v>0.6271186440677966</v>
      </c>
      <c r="B133">
        <v>52</v>
      </c>
      <c r="C133">
        <f t="shared" si="15"/>
        <v>0</v>
      </c>
      <c r="D133" t="s">
        <v>36</v>
      </c>
      <c r="E133">
        <f t="shared" si="16"/>
        <v>0.33</v>
      </c>
      <c r="F133" t="s">
        <v>37</v>
      </c>
      <c r="G133">
        <f t="shared" si="17"/>
        <v>1</v>
      </c>
      <c r="H133" t="s">
        <v>43</v>
      </c>
      <c r="I133">
        <f t="shared" si="18"/>
        <v>0.41167555388279997</v>
      </c>
      <c r="J133">
        <v>0.66314600000000001</v>
      </c>
      <c r="K133">
        <f t="shared" si="19"/>
        <v>2.02456246026168E-3</v>
      </c>
      <c r="L133">
        <v>2.0143000000000001E-2</v>
      </c>
      <c r="M133" t="s">
        <v>35</v>
      </c>
      <c r="O133" t="str">
        <f t="shared" si="20"/>
        <v>insert into dataset values (52,'M','LOW','NORMAL',0,663146,0,020143,'drugY')</v>
      </c>
    </row>
    <row r="134" spans="1:15" x14ac:dyDescent="0.25">
      <c r="A134">
        <f t="shared" si="14"/>
        <v>0.57627118644067798</v>
      </c>
      <c r="B134">
        <v>49</v>
      </c>
      <c r="C134">
        <f t="shared" si="15"/>
        <v>0</v>
      </c>
      <c r="D134" t="s">
        <v>36</v>
      </c>
      <c r="E134">
        <f t="shared" si="16"/>
        <v>0.33</v>
      </c>
      <c r="F134" t="s">
        <v>37</v>
      </c>
      <c r="G134">
        <f t="shared" si="17"/>
        <v>1</v>
      </c>
      <c r="H134" t="s">
        <v>43</v>
      </c>
      <c r="I134">
        <f t="shared" si="18"/>
        <v>2.6027629096181434E-2</v>
      </c>
      <c r="J134">
        <v>0.51047299999999995</v>
      </c>
      <c r="K134">
        <f t="shared" si="19"/>
        <v>0.29309306294548743</v>
      </c>
      <c r="L134">
        <v>3.7539000000000003E-2</v>
      </c>
      <c r="M134" t="s">
        <v>46</v>
      </c>
      <c r="O134" t="str">
        <f t="shared" si="20"/>
        <v>insert into dataset values (49,'M','LOW','NORMAL',0,510473,0,037539,'drugX')</v>
      </c>
    </row>
    <row r="135" spans="1:15" x14ac:dyDescent="0.25">
      <c r="A135">
        <f t="shared" si="14"/>
        <v>0.15254237288135594</v>
      </c>
      <c r="B135">
        <v>24</v>
      </c>
      <c r="C135">
        <f t="shared" si="15"/>
        <v>0</v>
      </c>
      <c r="D135" t="s">
        <v>36</v>
      </c>
      <c r="E135">
        <f t="shared" si="16"/>
        <v>0.66</v>
      </c>
      <c r="F135" t="s">
        <v>43</v>
      </c>
      <c r="G135">
        <f t="shared" si="17"/>
        <v>0</v>
      </c>
      <c r="H135" t="s">
        <v>32</v>
      </c>
      <c r="I135">
        <f t="shared" si="18"/>
        <v>0.89526051625842729</v>
      </c>
      <c r="J135">
        <v>0.85459099999999999</v>
      </c>
      <c r="K135">
        <f t="shared" si="19"/>
        <v>0.2195228056085399</v>
      </c>
      <c r="L135">
        <v>3.3141999999999998E-2</v>
      </c>
      <c r="M135" t="s">
        <v>35</v>
      </c>
      <c r="O135" t="str">
        <f t="shared" si="20"/>
        <v>insert into dataset values (24,'M','NORMAL','HIGH',0,854591,0,033142,'drugY')</v>
      </c>
    </row>
    <row r="136" spans="1:15" x14ac:dyDescent="0.25">
      <c r="A136">
        <f t="shared" si="14"/>
        <v>0.4576271186440678</v>
      </c>
      <c r="B136">
        <v>42</v>
      </c>
      <c r="C136">
        <f t="shared" si="15"/>
        <v>1</v>
      </c>
      <c r="D136" t="s">
        <v>31</v>
      </c>
      <c r="E136">
        <f t="shared" si="16"/>
        <v>0.99</v>
      </c>
      <c r="F136" t="s">
        <v>32</v>
      </c>
      <c r="G136">
        <f t="shared" si="17"/>
        <v>0</v>
      </c>
      <c r="H136" t="s">
        <v>32</v>
      </c>
      <c r="I136">
        <f t="shared" si="18"/>
        <v>8.3506152008022652E-2</v>
      </c>
      <c r="J136">
        <v>0.53322800000000004</v>
      </c>
      <c r="K136">
        <f t="shared" si="19"/>
        <v>8.9114212093832565E-2</v>
      </c>
      <c r="L136">
        <v>2.5347999999999999E-2</v>
      </c>
      <c r="M136" t="s">
        <v>35</v>
      </c>
      <c r="O136" t="str">
        <f t="shared" si="20"/>
        <v>insert into dataset values (42,'F','HIGH','HIGH',0,533228,0,025348,'drugY')</v>
      </c>
    </row>
    <row r="137" spans="1:15" x14ac:dyDescent="0.25">
      <c r="A137">
        <f t="shared" si="14"/>
        <v>1</v>
      </c>
      <c r="B137">
        <v>74</v>
      </c>
      <c r="C137">
        <f t="shared" si="15"/>
        <v>0</v>
      </c>
      <c r="D137" t="s">
        <v>36</v>
      </c>
      <c r="E137">
        <f t="shared" si="16"/>
        <v>0.33</v>
      </c>
      <c r="F137" t="s">
        <v>37</v>
      </c>
      <c r="G137">
        <f t="shared" si="17"/>
        <v>1</v>
      </c>
      <c r="H137" t="s">
        <v>43</v>
      </c>
      <c r="I137">
        <f t="shared" si="18"/>
        <v>0.72657854387741949</v>
      </c>
      <c r="J137">
        <v>0.78781199999999996</v>
      </c>
      <c r="K137">
        <f t="shared" si="19"/>
        <v>0.76903256031857581</v>
      </c>
      <c r="L137">
        <v>6.5984000000000001E-2</v>
      </c>
      <c r="M137" t="s">
        <v>46</v>
      </c>
      <c r="O137" t="str">
        <f t="shared" si="20"/>
        <v>insert into dataset values (74,'M','LOW','NORMAL',0,787812,0,065984,'drugX')</v>
      </c>
    </row>
    <row r="138" spans="1:15" x14ac:dyDescent="0.25">
      <c r="A138">
        <f t="shared" si="14"/>
        <v>0.67796610169491522</v>
      </c>
      <c r="B138">
        <v>55</v>
      </c>
      <c r="C138">
        <f t="shared" si="15"/>
        <v>1</v>
      </c>
      <c r="D138" t="s">
        <v>31</v>
      </c>
      <c r="E138">
        <f t="shared" si="16"/>
        <v>0.99</v>
      </c>
      <c r="F138" t="s">
        <v>32</v>
      </c>
      <c r="G138">
        <f t="shared" si="17"/>
        <v>0</v>
      </c>
      <c r="H138" t="s">
        <v>32</v>
      </c>
      <c r="I138">
        <f t="shared" si="18"/>
        <v>0.3462149552776424</v>
      </c>
      <c r="J138">
        <v>0.63723099999999999</v>
      </c>
      <c r="K138">
        <f t="shared" si="19"/>
        <v>0.63634842552621884</v>
      </c>
      <c r="L138">
        <v>5.8054000000000001E-2</v>
      </c>
      <c r="M138" t="s">
        <v>104</v>
      </c>
      <c r="O138" t="str">
        <f t="shared" si="20"/>
        <v>insert into dataset values (55,'F','HIGH','HIGH',0,637231,0,058054,'drugB')</v>
      </c>
    </row>
    <row r="139" spans="1:15" x14ac:dyDescent="0.25">
      <c r="A139">
        <f t="shared" si="14"/>
        <v>0.33898305084745761</v>
      </c>
      <c r="B139">
        <v>35</v>
      </c>
      <c r="C139">
        <f t="shared" si="15"/>
        <v>1</v>
      </c>
      <c r="D139" t="s">
        <v>31</v>
      </c>
      <c r="E139">
        <f t="shared" si="16"/>
        <v>0.99</v>
      </c>
      <c r="F139" t="s">
        <v>32</v>
      </c>
      <c r="G139">
        <f t="shared" si="17"/>
        <v>0</v>
      </c>
      <c r="H139" t="s">
        <v>32</v>
      </c>
      <c r="I139">
        <f t="shared" si="18"/>
        <v>0.93381444705181038</v>
      </c>
      <c r="J139">
        <v>0.86985400000000002</v>
      </c>
      <c r="K139">
        <f t="shared" si="19"/>
        <v>0.79372887594953667</v>
      </c>
      <c r="L139">
        <v>6.7460000000000006E-2</v>
      </c>
      <c r="M139" t="s">
        <v>75</v>
      </c>
      <c r="O139" t="str">
        <f t="shared" si="20"/>
        <v>insert into dataset values (35,'F','HIGH','HIGH',0,869854,0,06746,'drugA')</v>
      </c>
    </row>
    <row r="140" spans="1:15" x14ac:dyDescent="0.25">
      <c r="A140">
        <f t="shared" si="14"/>
        <v>0.61016949152542377</v>
      </c>
      <c r="B140">
        <v>51</v>
      </c>
      <c r="C140">
        <f t="shared" si="15"/>
        <v>0</v>
      </c>
      <c r="D140" t="s">
        <v>36</v>
      </c>
      <c r="E140">
        <f t="shared" si="16"/>
        <v>0.99</v>
      </c>
      <c r="F140" t="s">
        <v>32</v>
      </c>
      <c r="G140">
        <f t="shared" si="17"/>
        <v>1</v>
      </c>
      <c r="H140" t="s">
        <v>43</v>
      </c>
      <c r="I140">
        <f t="shared" si="18"/>
        <v>0.83937588251192885</v>
      </c>
      <c r="J140">
        <v>0.83246699999999996</v>
      </c>
      <c r="K140">
        <f t="shared" si="19"/>
        <v>0.89298263226583674</v>
      </c>
      <c r="L140">
        <v>7.3391999999999999E-2</v>
      </c>
      <c r="M140" t="s">
        <v>104</v>
      </c>
      <c r="O140" t="str">
        <f t="shared" si="20"/>
        <v>insert into dataset values (51,'M','HIGH','NORMAL',0,832467,0,073392,'drugB')</v>
      </c>
    </row>
    <row r="141" spans="1:15" x14ac:dyDescent="0.25">
      <c r="A141">
        <f t="shared" si="14"/>
        <v>0.9152542372881356</v>
      </c>
      <c r="B141">
        <v>69</v>
      </c>
      <c r="C141">
        <f t="shared" si="15"/>
        <v>1</v>
      </c>
      <c r="D141" t="s">
        <v>31</v>
      </c>
      <c r="E141">
        <f t="shared" si="16"/>
        <v>0.66</v>
      </c>
      <c r="F141" t="s">
        <v>43</v>
      </c>
      <c r="G141">
        <f t="shared" si="17"/>
        <v>0</v>
      </c>
      <c r="H141" t="s">
        <v>32</v>
      </c>
      <c r="I141">
        <f t="shared" si="18"/>
        <v>0.69117955376155327</v>
      </c>
      <c r="J141">
        <v>0.77379799999999999</v>
      </c>
      <c r="K141">
        <f t="shared" si="19"/>
        <v>0.95137703711140131</v>
      </c>
      <c r="L141">
        <v>7.6882000000000006E-2</v>
      </c>
      <c r="M141" t="s">
        <v>46</v>
      </c>
      <c r="O141" t="str">
        <f t="shared" si="20"/>
        <v>insert into dataset values (69,'F','NORMAL','HIGH',0,773798,0,076882,'drugX')</v>
      </c>
    </row>
    <row r="142" spans="1:15" x14ac:dyDescent="0.25">
      <c r="A142">
        <f t="shared" si="14"/>
        <v>0.57627118644067798</v>
      </c>
      <c r="B142">
        <v>49</v>
      </c>
      <c r="C142">
        <f t="shared" si="15"/>
        <v>0</v>
      </c>
      <c r="D142" t="s">
        <v>36</v>
      </c>
      <c r="E142">
        <f t="shared" si="16"/>
        <v>0.99</v>
      </c>
      <c r="F142" t="s">
        <v>32</v>
      </c>
      <c r="G142">
        <f t="shared" si="17"/>
        <v>1</v>
      </c>
      <c r="H142" t="s">
        <v>43</v>
      </c>
      <c r="I142">
        <f t="shared" si="18"/>
        <v>0</v>
      </c>
      <c r="J142">
        <v>0.50016899999999997</v>
      </c>
      <c r="K142">
        <f t="shared" si="19"/>
        <v>1</v>
      </c>
      <c r="L142">
        <v>7.9787999999999998E-2</v>
      </c>
      <c r="M142" t="s">
        <v>75</v>
      </c>
      <c r="O142" t="str">
        <f t="shared" si="20"/>
        <v>insert into dataset values (49,'M','HIGH','NORMAL',0,500169,0,079788,'drugA')</v>
      </c>
    </row>
    <row r="143" spans="1:15" x14ac:dyDescent="0.25">
      <c r="A143">
        <f t="shared" si="14"/>
        <v>0.83050847457627119</v>
      </c>
      <c r="B143">
        <v>64</v>
      </c>
      <c r="C143">
        <f t="shared" si="15"/>
        <v>1</v>
      </c>
      <c r="D143" t="s">
        <v>31</v>
      </c>
      <c r="E143">
        <f t="shared" si="16"/>
        <v>0.33</v>
      </c>
      <c r="F143" t="s">
        <v>37</v>
      </c>
      <c r="G143">
        <f t="shared" si="17"/>
        <v>1</v>
      </c>
      <c r="H143" t="s">
        <v>43</v>
      </c>
      <c r="I143">
        <f t="shared" si="18"/>
        <v>0.13643539696933715</v>
      </c>
      <c r="J143">
        <v>0.55418199999999995</v>
      </c>
      <c r="K143">
        <f t="shared" si="19"/>
        <v>2.5215005186895526E-2</v>
      </c>
      <c r="L143">
        <v>2.1529E-2</v>
      </c>
      <c r="M143" t="s">
        <v>35</v>
      </c>
      <c r="O143" t="str">
        <f t="shared" si="20"/>
        <v>insert into dataset values (64,'F','LOW','NORMAL',0,554182,0,021529,'drugY')</v>
      </c>
    </row>
    <row r="144" spans="1:15" x14ac:dyDescent="0.25">
      <c r="A144">
        <f t="shared" si="14"/>
        <v>0.76271186440677963</v>
      </c>
      <c r="B144">
        <v>60</v>
      </c>
      <c r="C144">
        <f t="shared" si="15"/>
        <v>0</v>
      </c>
      <c r="D144" t="s">
        <v>36</v>
      </c>
      <c r="E144">
        <f t="shared" si="16"/>
        <v>0.99</v>
      </c>
      <c r="F144" t="s">
        <v>32</v>
      </c>
      <c r="G144">
        <f t="shared" si="17"/>
        <v>1</v>
      </c>
      <c r="H144" t="s">
        <v>43</v>
      </c>
      <c r="I144">
        <f t="shared" si="18"/>
        <v>0.34250430046957864</v>
      </c>
      <c r="J144">
        <v>0.63576200000000005</v>
      </c>
      <c r="K144">
        <f t="shared" si="19"/>
        <v>0.89887226851387092</v>
      </c>
      <c r="L144">
        <v>7.3744000000000004E-2</v>
      </c>
      <c r="M144" t="s">
        <v>104</v>
      </c>
      <c r="O144" t="str">
        <f t="shared" si="20"/>
        <v>insert into dataset values (60,'M','HIGH','NORMAL',0,635762,0,073744,'drugB')</v>
      </c>
    </row>
    <row r="145" spans="1:15" x14ac:dyDescent="0.25">
      <c r="A145">
        <f t="shared" si="14"/>
        <v>1</v>
      </c>
      <c r="B145">
        <v>74</v>
      </c>
      <c r="C145">
        <f t="shared" si="15"/>
        <v>0</v>
      </c>
      <c r="D145" t="s">
        <v>36</v>
      </c>
      <c r="E145">
        <f t="shared" si="16"/>
        <v>0.99</v>
      </c>
      <c r="F145" t="s">
        <v>32</v>
      </c>
      <c r="G145">
        <f t="shared" si="17"/>
        <v>1</v>
      </c>
      <c r="H145" t="s">
        <v>43</v>
      </c>
      <c r="I145">
        <f t="shared" si="18"/>
        <v>0.80535607382914842</v>
      </c>
      <c r="J145">
        <v>0.81899900000000003</v>
      </c>
      <c r="K145">
        <f t="shared" si="19"/>
        <v>0.55273901549375892</v>
      </c>
      <c r="L145">
        <v>5.3057E-2</v>
      </c>
      <c r="M145" t="s">
        <v>35</v>
      </c>
      <c r="O145" t="str">
        <f t="shared" si="20"/>
        <v>insert into dataset values (74,'M','HIGH','NORMAL',0,818999,0,053057,'drugY')</v>
      </c>
    </row>
    <row r="146" spans="1:15" x14ac:dyDescent="0.25">
      <c r="A146">
        <f t="shared" si="14"/>
        <v>0.40677966101694918</v>
      </c>
      <c r="B146">
        <v>39</v>
      </c>
      <c r="C146">
        <f t="shared" si="15"/>
        <v>0</v>
      </c>
      <c r="D146" t="s">
        <v>36</v>
      </c>
      <c r="E146">
        <f t="shared" si="16"/>
        <v>0.99</v>
      </c>
      <c r="F146" t="s">
        <v>32</v>
      </c>
      <c r="G146">
        <f t="shared" si="17"/>
        <v>0</v>
      </c>
      <c r="H146" t="s">
        <v>32</v>
      </c>
      <c r="I146">
        <f t="shared" si="18"/>
        <v>0.58330281115570881</v>
      </c>
      <c r="J146">
        <v>0.73109100000000005</v>
      </c>
      <c r="K146">
        <f t="shared" si="19"/>
        <v>0.93079677408560046</v>
      </c>
      <c r="L146">
        <v>7.5651999999999997E-2</v>
      </c>
      <c r="M146" t="s">
        <v>75</v>
      </c>
      <c r="O146" t="str">
        <f t="shared" si="20"/>
        <v>insert into dataset values (39,'M','HIGH','HIGH',0,731091,0,075652,'drugA')</v>
      </c>
    </row>
    <row r="147" spans="1:15" x14ac:dyDescent="0.25">
      <c r="A147">
        <f t="shared" si="14"/>
        <v>0.77966101694915257</v>
      </c>
      <c r="B147">
        <v>61</v>
      </c>
      <c r="C147">
        <f t="shared" si="15"/>
        <v>0</v>
      </c>
      <c r="D147" t="s">
        <v>36</v>
      </c>
      <c r="E147">
        <f t="shared" si="16"/>
        <v>0.66</v>
      </c>
      <c r="F147" t="s">
        <v>43</v>
      </c>
      <c r="G147">
        <f t="shared" si="17"/>
        <v>0</v>
      </c>
      <c r="H147" t="s">
        <v>32</v>
      </c>
      <c r="I147">
        <f t="shared" si="18"/>
        <v>0.618747268791347</v>
      </c>
      <c r="J147">
        <v>0.74512299999999998</v>
      </c>
      <c r="K147">
        <f t="shared" si="19"/>
        <v>0.98524244553759677</v>
      </c>
      <c r="L147">
        <v>7.8906000000000004E-2</v>
      </c>
      <c r="M147" t="s">
        <v>46</v>
      </c>
      <c r="O147" t="str">
        <f t="shared" si="20"/>
        <v>insert into dataset values (61,'M','NORMAL','HIGH',0,745123,0,078906,'drugX')</v>
      </c>
    </row>
    <row r="148" spans="1:15" x14ac:dyDescent="0.25">
      <c r="A148">
        <f t="shared" si="14"/>
        <v>0.3728813559322034</v>
      </c>
      <c r="B148">
        <v>37</v>
      </c>
      <c r="C148">
        <f t="shared" si="15"/>
        <v>1</v>
      </c>
      <c r="D148" t="s">
        <v>31</v>
      </c>
      <c r="E148">
        <f t="shared" si="16"/>
        <v>0.33</v>
      </c>
      <c r="F148" t="s">
        <v>37</v>
      </c>
      <c r="G148">
        <f t="shared" si="17"/>
        <v>1</v>
      </c>
      <c r="H148" t="s">
        <v>43</v>
      </c>
      <c r="I148">
        <f t="shared" si="18"/>
        <v>0.76786052585712583</v>
      </c>
      <c r="J148">
        <v>0.80415499999999995</v>
      </c>
      <c r="K148">
        <f t="shared" si="19"/>
        <v>0.7857142857142857</v>
      </c>
      <c r="L148">
        <v>6.6980999999999999E-2</v>
      </c>
      <c r="M148" t="s">
        <v>46</v>
      </c>
      <c r="O148" t="str">
        <f t="shared" si="20"/>
        <v>insert into dataset values (37,'F','LOW','NORMAL',0,804155,0,066981,'drugX')</v>
      </c>
    </row>
    <row r="149" spans="1:15" x14ac:dyDescent="0.25">
      <c r="A149">
        <f t="shared" si="14"/>
        <v>0.1864406779661017</v>
      </c>
      <c r="B149">
        <v>26</v>
      </c>
      <c r="C149">
        <f t="shared" si="15"/>
        <v>1</v>
      </c>
      <c r="D149" t="s">
        <v>31</v>
      </c>
      <c r="E149">
        <f t="shared" si="16"/>
        <v>0.99</v>
      </c>
      <c r="F149" t="s">
        <v>32</v>
      </c>
      <c r="G149">
        <f t="shared" si="17"/>
        <v>1</v>
      </c>
      <c r="H149" t="s">
        <v>43</v>
      </c>
      <c r="I149">
        <f t="shared" si="18"/>
        <v>0.71171571685859847</v>
      </c>
      <c r="J149">
        <v>0.78192799999999996</v>
      </c>
      <c r="K149">
        <f t="shared" si="19"/>
        <v>0.72805608539972555</v>
      </c>
      <c r="L149">
        <v>6.3534999999999994E-2</v>
      </c>
      <c r="M149" t="s">
        <v>75</v>
      </c>
      <c r="O149" t="str">
        <f t="shared" si="20"/>
        <v>insert into dataset values (26,'F','HIGH','NORMAL',0,781928,0,063535,'drugA')</v>
      </c>
    </row>
    <row r="150" spans="1:15" x14ac:dyDescent="0.25">
      <c r="A150">
        <f t="shared" si="14"/>
        <v>0.77966101694915257</v>
      </c>
      <c r="B150">
        <v>61</v>
      </c>
      <c r="C150">
        <f t="shared" si="15"/>
        <v>1</v>
      </c>
      <c r="D150" t="s">
        <v>31</v>
      </c>
      <c r="E150">
        <f t="shared" si="16"/>
        <v>0.33</v>
      </c>
      <c r="F150" t="s">
        <v>37</v>
      </c>
      <c r="G150">
        <f t="shared" si="17"/>
        <v>1</v>
      </c>
      <c r="H150" t="s">
        <v>43</v>
      </c>
      <c r="I150">
        <f t="shared" si="18"/>
        <v>5.7395165792258951E-2</v>
      </c>
      <c r="J150">
        <v>0.52289099999999999</v>
      </c>
      <c r="K150">
        <f t="shared" si="19"/>
        <v>0.85694207408894685</v>
      </c>
      <c r="L150">
        <v>7.1237999999999996E-2</v>
      </c>
      <c r="M150" t="s">
        <v>46</v>
      </c>
      <c r="O150" t="str">
        <f t="shared" si="20"/>
        <v>insert into dataset values (61,'F','LOW','NORMAL',0,522891,0,071238,'drugX')</v>
      </c>
    </row>
    <row r="151" spans="1:15" x14ac:dyDescent="0.25">
      <c r="A151">
        <f t="shared" si="14"/>
        <v>0.11864406779661017</v>
      </c>
      <c r="B151">
        <v>22</v>
      </c>
      <c r="C151">
        <f t="shared" si="15"/>
        <v>0</v>
      </c>
      <c r="D151" t="s">
        <v>36</v>
      </c>
      <c r="E151">
        <f t="shared" si="16"/>
        <v>0.33</v>
      </c>
      <c r="F151" t="s">
        <v>37</v>
      </c>
      <c r="G151">
        <f t="shared" si="17"/>
        <v>0</v>
      </c>
      <c r="H151" t="s">
        <v>32</v>
      </c>
      <c r="I151">
        <f t="shared" si="18"/>
        <v>6.6945870917711509E-2</v>
      </c>
      <c r="J151">
        <v>0.52667200000000003</v>
      </c>
      <c r="K151">
        <f t="shared" si="19"/>
        <v>0.74616002409396642</v>
      </c>
      <c r="L151">
        <v>6.4616999999999994E-2</v>
      </c>
      <c r="M151" t="s">
        <v>40</v>
      </c>
      <c r="O151" t="str">
        <f t="shared" si="20"/>
        <v>insert into dataset values (22,'M','LOW','HIGH',0,526672,0,064617,'drugC')</v>
      </c>
    </row>
    <row r="152" spans="1:15" x14ac:dyDescent="0.25">
      <c r="A152">
        <f t="shared" si="14"/>
        <v>0.57627118644067798</v>
      </c>
      <c r="B152">
        <v>49</v>
      </c>
      <c r="C152">
        <f t="shared" si="15"/>
        <v>0</v>
      </c>
      <c r="D152" t="s">
        <v>36</v>
      </c>
      <c r="E152">
        <f t="shared" si="16"/>
        <v>0.99</v>
      </c>
      <c r="F152" t="s">
        <v>32</v>
      </c>
      <c r="G152">
        <f t="shared" si="17"/>
        <v>1</v>
      </c>
      <c r="H152" t="s">
        <v>43</v>
      </c>
      <c r="I152">
        <f t="shared" si="18"/>
        <v>9.6022349811941271E-2</v>
      </c>
      <c r="J152">
        <v>0.53818299999999997</v>
      </c>
      <c r="K152">
        <f t="shared" si="19"/>
        <v>0.70001338553692738</v>
      </c>
      <c r="L152">
        <v>6.1858999999999997E-2</v>
      </c>
      <c r="M152" t="s">
        <v>75</v>
      </c>
      <c r="O152" t="str">
        <f t="shared" si="20"/>
        <v>insert into dataset values (49,'M','HIGH','NORMAL',0,538183,0,061859,'drugA')</v>
      </c>
    </row>
    <row r="153" spans="1:15" x14ac:dyDescent="0.25">
      <c r="A153">
        <f t="shared" si="14"/>
        <v>0.89830508474576276</v>
      </c>
      <c r="B153">
        <v>68</v>
      </c>
      <c r="C153">
        <f t="shared" si="15"/>
        <v>0</v>
      </c>
      <c r="D153" t="s">
        <v>36</v>
      </c>
      <c r="E153">
        <f t="shared" si="16"/>
        <v>0.99</v>
      </c>
      <c r="F153" t="s">
        <v>32</v>
      </c>
      <c r="G153">
        <f t="shared" si="17"/>
        <v>0</v>
      </c>
      <c r="H153" t="s">
        <v>32</v>
      </c>
      <c r="I153">
        <f t="shared" si="18"/>
        <v>0.35292646639066211</v>
      </c>
      <c r="J153">
        <v>0.63988800000000001</v>
      </c>
      <c r="K153">
        <f t="shared" si="19"/>
        <v>0.63750292808620279</v>
      </c>
      <c r="L153">
        <v>5.8123000000000001E-2</v>
      </c>
      <c r="M153" t="s">
        <v>104</v>
      </c>
      <c r="O153" t="str">
        <f t="shared" si="20"/>
        <v>insert into dataset values (68,'M','HIGH','HIGH',0,639888,0,058123,'drugB')</v>
      </c>
    </row>
    <row r="154" spans="1:15" x14ac:dyDescent="0.25">
      <c r="A154">
        <f t="shared" si="14"/>
        <v>0.67796610169491522</v>
      </c>
      <c r="B154">
        <v>55</v>
      </c>
      <c r="C154">
        <f t="shared" si="15"/>
        <v>0</v>
      </c>
      <c r="D154" t="s">
        <v>36</v>
      </c>
      <c r="E154">
        <f t="shared" si="16"/>
        <v>0.66</v>
      </c>
      <c r="F154" t="s">
        <v>43</v>
      </c>
      <c r="G154">
        <f t="shared" si="17"/>
        <v>1</v>
      </c>
      <c r="H154" t="s">
        <v>43</v>
      </c>
      <c r="I154">
        <f t="shared" si="18"/>
        <v>2.2764071565876173E-2</v>
      </c>
      <c r="J154">
        <v>0.50918099999999999</v>
      </c>
      <c r="K154">
        <f t="shared" si="19"/>
        <v>0.8383361777599303</v>
      </c>
      <c r="L154">
        <v>7.0125999999999994E-2</v>
      </c>
      <c r="M154" t="s">
        <v>46</v>
      </c>
      <c r="O154" t="str">
        <f t="shared" si="20"/>
        <v>insert into dataset values (55,'M','NORMAL','NORMAL',0,509181,0,070126,'drugX')</v>
      </c>
    </row>
    <row r="155" spans="1:15" x14ac:dyDescent="0.25">
      <c r="A155">
        <f t="shared" si="14"/>
        <v>0.96610169491525422</v>
      </c>
      <c r="B155">
        <v>72</v>
      </c>
      <c r="C155">
        <f t="shared" si="15"/>
        <v>1</v>
      </c>
      <c r="D155" t="s">
        <v>31</v>
      </c>
      <c r="E155">
        <f t="shared" si="16"/>
        <v>0.33</v>
      </c>
      <c r="F155" t="s">
        <v>37</v>
      </c>
      <c r="G155">
        <f t="shared" si="17"/>
        <v>1</v>
      </c>
      <c r="H155" t="s">
        <v>43</v>
      </c>
      <c r="I155">
        <f t="shared" si="18"/>
        <v>0.65278981123401392</v>
      </c>
      <c r="J155">
        <v>0.75860000000000005</v>
      </c>
      <c r="K155">
        <f t="shared" si="19"/>
        <v>0.53187430980825212</v>
      </c>
      <c r="L155">
        <v>5.1810000000000002E-2</v>
      </c>
      <c r="M155" t="s">
        <v>46</v>
      </c>
      <c r="O155" t="str">
        <f t="shared" si="20"/>
        <v>insert into dataset values (72,'F','LOW','NORMAL',0,7586,0,05181,'drugX')</v>
      </c>
    </row>
    <row r="156" spans="1:15" x14ac:dyDescent="0.25">
      <c r="A156">
        <f t="shared" si="14"/>
        <v>0.3728813559322034</v>
      </c>
      <c r="B156">
        <v>37</v>
      </c>
      <c r="C156">
        <f t="shared" si="15"/>
        <v>0</v>
      </c>
      <c r="D156" t="s">
        <v>36</v>
      </c>
      <c r="E156">
        <f t="shared" si="16"/>
        <v>0.33</v>
      </c>
      <c r="F156" t="s">
        <v>37</v>
      </c>
      <c r="G156">
        <f t="shared" si="17"/>
        <v>1</v>
      </c>
      <c r="H156" t="s">
        <v>43</v>
      </c>
      <c r="I156">
        <f t="shared" si="18"/>
        <v>0.5844369731766893</v>
      </c>
      <c r="J156">
        <v>0.73153999999999997</v>
      </c>
      <c r="K156">
        <f t="shared" si="19"/>
        <v>0.39689790181708656</v>
      </c>
      <c r="L156">
        <v>4.3742999999999997E-2</v>
      </c>
      <c r="M156" t="s">
        <v>35</v>
      </c>
      <c r="O156" t="str">
        <f t="shared" si="20"/>
        <v>insert into dataset values (37,'M','LOW','NORMAL',0,73154,0,043743,'drugY')</v>
      </c>
    </row>
    <row r="157" spans="1:15" x14ac:dyDescent="0.25">
      <c r="A157">
        <f t="shared" si="14"/>
        <v>0.57627118644067798</v>
      </c>
      <c r="B157">
        <v>49</v>
      </c>
      <c r="C157">
        <f t="shared" si="15"/>
        <v>0</v>
      </c>
      <c r="D157" t="s">
        <v>36</v>
      </c>
      <c r="E157">
        <f t="shared" si="16"/>
        <v>0.33</v>
      </c>
      <c r="F157" t="s">
        <v>37</v>
      </c>
      <c r="G157">
        <f t="shared" si="17"/>
        <v>0</v>
      </c>
      <c r="H157" t="s">
        <v>32</v>
      </c>
      <c r="I157">
        <f t="shared" si="18"/>
        <v>0.39165974128981251</v>
      </c>
      <c r="J157">
        <v>0.65522199999999997</v>
      </c>
      <c r="K157">
        <f t="shared" si="19"/>
        <v>0.70540106415018577</v>
      </c>
      <c r="L157">
        <v>6.2181E-2</v>
      </c>
      <c r="M157" t="s">
        <v>40</v>
      </c>
      <c r="O157" t="str">
        <f t="shared" si="20"/>
        <v>insert into dataset values (49,'M','LOW','HIGH',0,655222,0,062181,'drugC')</v>
      </c>
    </row>
    <row r="158" spans="1:15" x14ac:dyDescent="0.25">
      <c r="A158">
        <f t="shared" si="14"/>
        <v>0.2711864406779661</v>
      </c>
      <c r="B158">
        <v>31</v>
      </c>
      <c r="C158">
        <f t="shared" si="15"/>
        <v>0</v>
      </c>
      <c r="D158" t="s">
        <v>36</v>
      </c>
      <c r="E158">
        <f t="shared" si="16"/>
        <v>0.99</v>
      </c>
      <c r="F158" t="s">
        <v>32</v>
      </c>
      <c r="G158">
        <f t="shared" si="17"/>
        <v>1</v>
      </c>
      <c r="H158" t="s">
        <v>43</v>
      </c>
      <c r="I158">
        <f t="shared" si="18"/>
        <v>0.630351590226504</v>
      </c>
      <c r="J158">
        <v>0.74971699999999997</v>
      </c>
      <c r="K158">
        <f t="shared" si="19"/>
        <v>0.78235116956128914</v>
      </c>
      <c r="L158">
        <v>6.6780000000000006E-2</v>
      </c>
      <c r="M158" t="s">
        <v>75</v>
      </c>
      <c r="O158" t="str">
        <f t="shared" si="20"/>
        <v>insert into dataset values (31,'M','HIGH','NORMAL',0,749717,0,06678,'drugA')</v>
      </c>
    </row>
    <row r="159" spans="1:15" x14ac:dyDescent="0.25">
      <c r="A159">
        <f t="shared" si="14"/>
        <v>0.64406779661016944</v>
      </c>
      <c r="B159">
        <v>53</v>
      </c>
      <c r="C159">
        <f t="shared" si="15"/>
        <v>0</v>
      </c>
      <c r="D159" t="s">
        <v>36</v>
      </c>
      <c r="E159">
        <f t="shared" si="16"/>
        <v>0.33</v>
      </c>
      <c r="F159" t="s">
        <v>37</v>
      </c>
      <c r="G159">
        <f t="shared" si="17"/>
        <v>0</v>
      </c>
      <c r="H159" t="s">
        <v>32</v>
      </c>
      <c r="I159">
        <f t="shared" si="18"/>
        <v>0.29916112426020569</v>
      </c>
      <c r="J159">
        <v>0.61860300000000001</v>
      </c>
      <c r="K159">
        <f t="shared" si="19"/>
        <v>0.11573469865809992</v>
      </c>
      <c r="L159">
        <v>2.6939000000000001E-2</v>
      </c>
      <c r="M159" t="s">
        <v>35</v>
      </c>
      <c r="O159" t="str">
        <f t="shared" si="20"/>
        <v>insert into dataset values (53,'M','LOW','HIGH',0,618603,0,026939,'drugY')</v>
      </c>
    </row>
    <row r="160" spans="1:15" x14ac:dyDescent="0.25">
      <c r="A160">
        <f t="shared" si="14"/>
        <v>0.74576271186440679</v>
      </c>
      <c r="B160">
        <v>59</v>
      </c>
      <c r="C160">
        <f t="shared" si="15"/>
        <v>1</v>
      </c>
      <c r="D160" t="s">
        <v>31</v>
      </c>
      <c r="E160">
        <f t="shared" si="16"/>
        <v>0.33</v>
      </c>
      <c r="F160" t="s">
        <v>37</v>
      </c>
      <c r="G160">
        <f t="shared" si="17"/>
        <v>0</v>
      </c>
      <c r="H160" t="s">
        <v>32</v>
      </c>
      <c r="I160">
        <f t="shared" si="18"/>
        <v>0.35435869326348179</v>
      </c>
      <c r="J160">
        <v>0.640455</v>
      </c>
      <c r="K160">
        <f t="shared" si="19"/>
        <v>0.69099488003212528</v>
      </c>
      <c r="L160">
        <v>6.132E-2</v>
      </c>
      <c r="M160" t="s">
        <v>40</v>
      </c>
      <c r="O160" t="str">
        <f t="shared" si="20"/>
        <v>insert into dataset values (59,'F','LOW','HIGH',0,640455,0,06132,'drugC')</v>
      </c>
    </row>
    <row r="161" spans="1:15" x14ac:dyDescent="0.25">
      <c r="A161">
        <f t="shared" si="14"/>
        <v>0.32203389830508472</v>
      </c>
      <c r="B161">
        <v>34</v>
      </c>
      <c r="C161">
        <f t="shared" si="15"/>
        <v>1</v>
      </c>
      <c r="D161" t="s">
        <v>31</v>
      </c>
      <c r="E161">
        <f t="shared" si="16"/>
        <v>0.33</v>
      </c>
      <c r="F161" t="s">
        <v>37</v>
      </c>
      <c r="G161">
        <f t="shared" si="17"/>
        <v>1</v>
      </c>
      <c r="H161" t="s">
        <v>43</v>
      </c>
      <c r="I161">
        <f t="shared" si="18"/>
        <v>0.82188351726629072</v>
      </c>
      <c r="J161">
        <v>0.825542</v>
      </c>
      <c r="K161">
        <f t="shared" si="19"/>
        <v>0.73384533012080444</v>
      </c>
      <c r="L161">
        <v>6.3880999999999993E-2</v>
      </c>
      <c r="M161" t="s">
        <v>46</v>
      </c>
      <c r="O161" t="str">
        <f t="shared" si="20"/>
        <v>insert into dataset values (34,'F','LOW','NORMAL',0,825542,0,063881,'drugX')</v>
      </c>
    </row>
    <row r="162" spans="1:15" x14ac:dyDescent="0.25">
      <c r="A162">
        <f t="shared" si="14"/>
        <v>0.25423728813559321</v>
      </c>
      <c r="B162">
        <v>30</v>
      </c>
      <c r="C162">
        <f t="shared" si="15"/>
        <v>1</v>
      </c>
      <c r="D162" t="s">
        <v>31</v>
      </c>
      <c r="E162">
        <f t="shared" si="16"/>
        <v>0.66</v>
      </c>
      <c r="F162" t="s">
        <v>43</v>
      </c>
      <c r="G162">
        <f t="shared" si="17"/>
        <v>0</v>
      </c>
      <c r="H162" t="s">
        <v>32</v>
      </c>
      <c r="I162">
        <f t="shared" si="18"/>
        <v>4.5139143240368667E-3</v>
      </c>
      <c r="J162">
        <v>0.50195599999999996</v>
      </c>
      <c r="K162">
        <f t="shared" si="19"/>
        <v>0.46924672890941332</v>
      </c>
      <c r="L162">
        <v>4.8066999999999999E-2</v>
      </c>
      <c r="M162" t="s">
        <v>46</v>
      </c>
      <c r="O162" t="str">
        <f t="shared" si="20"/>
        <v>insert into dataset values (30,'F','NORMAL','HIGH',0,501956,0,048067,'drugX')</v>
      </c>
    </row>
    <row r="163" spans="1:15" x14ac:dyDescent="0.25">
      <c r="A163">
        <f t="shared" si="14"/>
        <v>0.71186440677966101</v>
      </c>
      <c r="B163">
        <v>57</v>
      </c>
      <c r="C163">
        <f t="shared" si="15"/>
        <v>1</v>
      </c>
      <c r="D163" t="s">
        <v>31</v>
      </c>
      <c r="E163">
        <f t="shared" si="16"/>
        <v>0.99</v>
      </c>
      <c r="F163" t="s">
        <v>32</v>
      </c>
      <c r="G163">
        <f t="shared" si="17"/>
        <v>1</v>
      </c>
      <c r="H163" t="s">
        <v>43</v>
      </c>
      <c r="I163">
        <f t="shared" si="18"/>
        <v>0.64158964553016395</v>
      </c>
      <c r="J163">
        <v>0.754166</v>
      </c>
      <c r="K163">
        <f t="shared" si="19"/>
        <v>0.93380851989425429</v>
      </c>
      <c r="L163">
        <v>7.5831999999999997E-2</v>
      </c>
      <c r="M163" t="s">
        <v>104</v>
      </c>
      <c r="O163" t="str">
        <f t="shared" si="20"/>
        <v>insert into dataset values (57,'F','HIGH','NORMAL',0,754166,0,075832,'drugB')</v>
      </c>
    </row>
    <row r="164" spans="1:15" x14ac:dyDescent="0.25">
      <c r="A164">
        <f t="shared" si="14"/>
        <v>0.47457627118644069</v>
      </c>
      <c r="B164">
        <v>43</v>
      </c>
      <c r="C164">
        <f t="shared" si="15"/>
        <v>0</v>
      </c>
      <c r="D164" t="s">
        <v>36</v>
      </c>
      <c r="E164">
        <f t="shared" si="16"/>
        <v>0.66</v>
      </c>
      <c r="F164" t="s">
        <v>43</v>
      </c>
      <c r="G164">
        <f t="shared" si="17"/>
        <v>1</v>
      </c>
      <c r="H164" t="s">
        <v>43</v>
      </c>
      <c r="I164">
        <f t="shared" si="18"/>
        <v>9.7722329856752124E-2</v>
      </c>
      <c r="J164">
        <v>0.538856</v>
      </c>
      <c r="K164">
        <f t="shared" si="19"/>
        <v>0.36614463072649994</v>
      </c>
      <c r="L164">
        <v>4.1904999999999998E-2</v>
      </c>
      <c r="M164" t="s">
        <v>46</v>
      </c>
      <c r="O164" t="str">
        <f t="shared" si="20"/>
        <v>insert into dataset values (43,'M','NORMAL','NORMAL',0,538856,0,041905,'drugX')</v>
      </c>
    </row>
    <row r="165" spans="1:15" x14ac:dyDescent="0.25">
      <c r="A165">
        <f t="shared" si="14"/>
        <v>0.10169491525423729</v>
      </c>
      <c r="B165">
        <v>21</v>
      </c>
      <c r="C165">
        <f t="shared" si="15"/>
        <v>1</v>
      </c>
      <c r="D165" t="s">
        <v>31</v>
      </c>
      <c r="E165">
        <f t="shared" si="16"/>
        <v>0.99</v>
      </c>
      <c r="F165" t="s">
        <v>32</v>
      </c>
      <c r="G165">
        <f t="shared" si="17"/>
        <v>1</v>
      </c>
      <c r="H165" t="s">
        <v>43</v>
      </c>
      <c r="I165">
        <f t="shared" si="18"/>
        <v>0.61868411945833046</v>
      </c>
      <c r="J165">
        <v>0.74509800000000004</v>
      </c>
      <c r="K165">
        <f t="shared" si="19"/>
        <v>0.10040825887628417</v>
      </c>
      <c r="L165">
        <v>2.6023000000000001E-2</v>
      </c>
      <c r="M165" t="s">
        <v>35</v>
      </c>
      <c r="O165" t="str">
        <f t="shared" si="20"/>
        <v>insert into dataset values (21,'F','HIGH','NORMAL',0,745098,0,026023,'drugY')</v>
      </c>
    </row>
    <row r="166" spans="1:15" x14ac:dyDescent="0.25">
      <c r="A166">
        <f t="shared" si="14"/>
        <v>1.6949152542372881E-2</v>
      </c>
      <c r="B166">
        <v>16</v>
      </c>
      <c r="C166">
        <f t="shared" si="15"/>
        <v>0</v>
      </c>
      <c r="D166" t="s">
        <v>36</v>
      </c>
      <c r="E166">
        <f t="shared" si="16"/>
        <v>0.99</v>
      </c>
      <c r="F166" t="s">
        <v>32</v>
      </c>
      <c r="G166">
        <f t="shared" si="17"/>
        <v>1</v>
      </c>
      <c r="H166" t="s">
        <v>43</v>
      </c>
      <c r="I166">
        <f t="shared" si="18"/>
        <v>0.15370547656275674</v>
      </c>
      <c r="J166">
        <v>0.56101900000000005</v>
      </c>
      <c r="K166">
        <f t="shared" si="19"/>
        <v>0.1588528594853261</v>
      </c>
      <c r="L166">
        <v>2.9516000000000001E-2</v>
      </c>
      <c r="M166" t="s">
        <v>35</v>
      </c>
      <c r="O166" t="str">
        <f t="shared" si="20"/>
        <v>insert into dataset values (16,'M','HIGH','NORMAL',0,561019,0,029516,'drugY')</v>
      </c>
    </row>
    <row r="167" spans="1:15" x14ac:dyDescent="0.25">
      <c r="A167">
        <f t="shared" si="14"/>
        <v>0.38983050847457629</v>
      </c>
      <c r="B167">
        <v>38</v>
      </c>
      <c r="C167">
        <f t="shared" si="15"/>
        <v>0</v>
      </c>
      <c r="D167" t="s">
        <v>36</v>
      </c>
      <c r="E167">
        <f t="shared" si="16"/>
        <v>0.33</v>
      </c>
      <c r="F167" t="s">
        <v>37</v>
      </c>
      <c r="G167">
        <f t="shared" si="17"/>
        <v>0</v>
      </c>
      <c r="H167" t="s">
        <v>32</v>
      </c>
      <c r="I167">
        <f t="shared" si="18"/>
        <v>0.88623773955699481</v>
      </c>
      <c r="J167">
        <v>0.85101899999999997</v>
      </c>
      <c r="K167">
        <f t="shared" si="19"/>
        <v>0.44329551919151355</v>
      </c>
      <c r="L167">
        <v>4.6516000000000002E-2</v>
      </c>
      <c r="M167" t="s">
        <v>35</v>
      </c>
      <c r="O167" t="str">
        <f t="shared" si="20"/>
        <v>insert into dataset values (38,'M','LOW','HIGH',0,851019,0,046516,'drugY')</v>
      </c>
    </row>
    <row r="168" spans="1:15" x14ac:dyDescent="0.25">
      <c r="A168">
        <f t="shared" si="14"/>
        <v>0.72881355932203384</v>
      </c>
      <c r="B168">
        <v>58</v>
      </c>
      <c r="C168">
        <f t="shared" si="15"/>
        <v>1</v>
      </c>
      <c r="D168" t="s">
        <v>31</v>
      </c>
      <c r="E168">
        <f t="shared" si="16"/>
        <v>0.33</v>
      </c>
      <c r="F168" t="s">
        <v>37</v>
      </c>
      <c r="G168">
        <f t="shared" si="17"/>
        <v>0</v>
      </c>
      <c r="H168" t="s">
        <v>32</v>
      </c>
      <c r="I168">
        <f t="shared" si="18"/>
        <v>0.97946888884959615</v>
      </c>
      <c r="J168">
        <v>0.88792800000000005</v>
      </c>
      <c r="K168">
        <f t="shared" si="19"/>
        <v>0.22256801525951206</v>
      </c>
      <c r="L168">
        <v>3.3323999999999999E-2</v>
      </c>
      <c r="M168" t="s">
        <v>35</v>
      </c>
      <c r="O168" t="str">
        <f t="shared" si="20"/>
        <v>insert into dataset values (58,'F','LOW','HIGH',0,887928,0,033324,'drugY')</v>
      </c>
    </row>
    <row r="169" spans="1:15" x14ac:dyDescent="0.25">
      <c r="A169">
        <f t="shared" si="14"/>
        <v>0.71186440677966101</v>
      </c>
      <c r="B169">
        <v>57</v>
      </c>
      <c r="C169">
        <f t="shared" si="15"/>
        <v>1</v>
      </c>
      <c r="D169" t="s">
        <v>31</v>
      </c>
      <c r="E169">
        <f t="shared" si="16"/>
        <v>0.66</v>
      </c>
      <c r="F169" t="s">
        <v>43</v>
      </c>
      <c r="G169">
        <f t="shared" si="17"/>
        <v>0</v>
      </c>
      <c r="H169" t="s">
        <v>32</v>
      </c>
      <c r="I169">
        <f t="shared" si="18"/>
        <v>0.24231662065185286</v>
      </c>
      <c r="J169">
        <v>0.59609900000000005</v>
      </c>
      <c r="K169">
        <f t="shared" si="19"/>
        <v>0.36657966067663894</v>
      </c>
      <c r="L169">
        <v>4.1931000000000003E-2</v>
      </c>
      <c r="M169" t="s">
        <v>46</v>
      </c>
      <c r="O169" t="str">
        <f t="shared" si="20"/>
        <v>insert into dataset values (57,'F','NORMAL','HIGH',0,596099,0,041931,'drugX')</v>
      </c>
    </row>
    <row r="170" spans="1:15" x14ac:dyDescent="0.25">
      <c r="A170">
        <f t="shared" si="14"/>
        <v>0.61016949152542377</v>
      </c>
      <c r="B170">
        <v>51</v>
      </c>
      <c r="C170">
        <f t="shared" si="15"/>
        <v>1</v>
      </c>
      <c r="D170" t="s">
        <v>31</v>
      </c>
      <c r="E170">
        <f t="shared" si="16"/>
        <v>0.33</v>
      </c>
      <c r="F170" t="s">
        <v>37</v>
      </c>
      <c r="G170">
        <f t="shared" si="17"/>
        <v>1</v>
      </c>
      <c r="H170" t="s">
        <v>43</v>
      </c>
      <c r="I170">
        <f t="shared" si="18"/>
        <v>0.95143058499016153</v>
      </c>
      <c r="J170">
        <v>0.87682800000000005</v>
      </c>
      <c r="K170">
        <f t="shared" si="19"/>
        <v>0.30278084529665694</v>
      </c>
      <c r="L170">
        <v>3.8117999999999999E-2</v>
      </c>
      <c r="M170" t="s">
        <v>35</v>
      </c>
      <c r="O170" t="str">
        <f t="shared" si="20"/>
        <v>insert into dataset values (51,'F','LOW','NORMAL',0,876828,0,038118,'drugY')</v>
      </c>
    </row>
    <row r="171" spans="1:15" x14ac:dyDescent="0.25">
      <c r="A171">
        <f t="shared" si="14"/>
        <v>8.4745762711864403E-2</v>
      </c>
      <c r="B171">
        <v>20</v>
      </c>
      <c r="C171">
        <f t="shared" si="15"/>
        <v>1</v>
      </c>
      <c r="D171" t="s">
        <v>31</v>
      </c>
      <c r="E171">
        <f t="shared" si="16"/>
        <v>0.99</v>
      </c>
      <c r="F171" t="s">
        <v>32</v>
      </c>
      <c r="G171">
        <f t="shared" si="17"/>
        <v>0</v>
      </c>
      <c r="H171" t="s">
        <v>32</v>
      </c>
      <c r="I171">
        <f t="shared" si="18"/>
        <v>0.97820085024261993</v>
      </c>
      <c r="J171">
        <v>0.88742600000000005</v>
      </c>
      <c r="K171">
        <f t="shared" si="19"/>
        <v>0.98343539805240454</v>
      </c>
      <c r="L171">
        <v>7.8798000000000007E-2</v>
      </c>
      <c r="M171" t="s">
        <v>75</v>
      </c>
      <c r="O171" t="str">
        <f t="shared" si="20"/>
        <v>insert into dataset values (20,'F','HIGH','HIGH',0,887426,0,078798,'drugA')</v>
      </c>
    </row>
    <row r="172" spans="1:15" x14ac:dyDescent="0.25">
      <c r="A172">
        <f t="shared" si="14"/>
        <v>0.22033898305084745</v>
      </c>
      <c r="B172">
        <v>28</v>
      </c>
      <c r="C172">
        <f t="shared" si="15"/>
        <v>1</v>
      </c>
      <c r="D172" t="s">
        <v>31</v>
      </c>
      <c r="E172">
        <f t="shared" si="16"/>
        <v>0.66</v>
      </c>
      <c r="F172" t="s">
        <v>43</v>
      </c>
      <c r="G172">
        <f t="shared" si="17"/>
        <v>0</v>
      </c>
      <c r="H172" t="s">
        <v>32</v>
      </c>
      <c r="I172">
        <f t="shared" si="18"/>
        <v>0.61832543124679518</v>
      </c>
      <c r="J172">
        <v>0.74495599999999995</v>
      </c>
      <c r="K172">
        <f t="shared" si="19"/>
        <v>0.63281799016163021</v>
      </c>
      <c r="L172">
        <v>5.7842999999999999E-2</v>
      </c>
      <c r="M172" t="s">
        <v>46</v>
      </c>
      <c r="O172" t="str">
        <f t="shared" si="20"/>
        <v>insert into dataset values (28,'F','NORMAL','HIGH',0,744956,0,057843,'drugX')</v>
      </c>
    </row>
    <row r="173" spans="1:15" x14ac:dyDescent="0.25">
      <c r="A173">
        <f t="shared" si="14"/>
        <v>0.50847457627118642</v>
      </c>
      <c r="B173">
        <v>45</v>
      </c>
      <c r="C173">
        <f t="shared" si="15"/>
        <v>0</v>
      </c>
      <c r="D173" t="s">
        <v>36</v>
      </c>
      <c r="E173">
        <f t="shared" si="16"/>
        <v>0.33</v>
      </c>
      <c r="F173" t="s">
        <v>37</v>
      </c>
      <c r="G173">
        <f t="shared" si="17"/>
        <v>1</v>
      </c>
      <c r="H173" t="s">
        <v>43</v>
      </c>
      <c r="I173">
        <f t="shared" si="18"/>
        <v>0.54230373818791744</v>
      </c>
      <c r="J173">
        <v>0.71486000000000005</v>
      </c>
      <c r="K173">
        <f t="shared" si="19"/>
        <v>0.85910049191848215</v>
      </c>
      <c r="L173">
        <v>7.1367E-2</v>
      </c>
      <c r="M173" t="s">
        <v>46</v>
      </c>
      <c r="O173" t="str">
        <f t="shared" si="20"/>
        <v>insert into dataset values (45,'M','LOW','NORMAL',0,71486,0,071367,'drugX')</v>
      </c>
    </row>
    <row r="174" spans="1:15" x14ac:dyDescent="0.25">
      <c r="A174">
        <f t="shared" si="14"/>
        <v>0.40677966101694918</v>
      </c>
      <c r="B174">
        <v>39</v>
      </c>
      <c r="C174">
        <f t="shared" si="15"/>
        <v>1</v>
      </c>
      <c r="D174" t="s">
        <v>31</v>
      </c>
      <c r="E174">
        <f t="shared" si="16"/>
        <v>0.66</v>
      </c>
      <c r="F174" t="s">
        <v>43</v>
      </c>
      <c r="G174">
        <f t="shared" si="17"/>
        <v>1</v>
      </c>
      <c r="H174" t="s">
        <v>43</v>
      </c>
      <c r="I174">
        <f t="shared" si="18"/>
        <v>0.7805939573666224</v>
      </c>
      <c r="J174">
        <v>0.80919600000000003</v>
      </c>
      <c r="K174">
        <f t="shared" si="19"/>
        <v>0.45102566676705813</v>
      </c>
      <c r="L174">
        <v>4.6977999999999999E-2</v>
      </c>
      <c r="M174" t="s">
        <v>35</v>
      </c>
      <c r="O174" t="str">
        <f t="shared" si="20"/>
        <v>insert into dataset values (39,'F','NORMAL','NORMAL',0,809196,0,046978,'drugY')</v>
      </c>
    </row>
    <row r="175" spans="1:15" x14ac:dyDescent="0.25">
      <c r="A175">
        <f t="shared" si="14"/>
        <v>0.44067796610169491</v>
      </c>
      <c r="B175">
        <v>41</v>
      </c>
      <c r="C175">
        <f t="shared" si="15"/>
        <v>1</v>
      </c>
      <c r="D175" t="s">
        <v>31</v>
      </c>
      <c r="E175">
        <f t="shared" si="16"/>
        <v>0.33</v>
      </c>
      <c r="F175" t="s">
        <v>37</v>
      </c>
      <c r="G175">
        <f t="shared" si="17"/>
        <v>1</v>
      </c>
      <c r="H175" t="s">
        <v>43</v>
      </c>
      <c r="I175">
        <f t="shared" si="18"/>
        <v>0.63082647321079011</v>
      </c>
      <c r="J175">
        <v>0.74990500000000004</v>
      </c>
      <c r="K175">
        <f t="shared" si="19"/>
        <v>0.33457149549911314</v>
      </c>
      <c r="L175">
        <v>4.0017999999999998E-2</v>
      </c>
      <c r="M175" t="s">
        <v>35</v>
      </c>
      <c r="O175" t="str">
        <f t="shared" si="20"/>
        <v>insert into dataset values (41,'F','LOW','NORMAL',0,749905,0,040018,'drugY')</v>
      </c>
    </row>
    <row r="176" spans="1:15" x14ac:dyDescent="0.25">
      <c r="A176">
        <f t="shared" si="14"/>
        <v>0.4576271186440678</v>
      </c>
      <c r="B176">
        <v>42</v>
      </c>
      <c r="C176">
        <f t="shared" si="15"/>
        <v>0</v>
      </c>
      <c r="D176" t="s">
        <v>36</v>
      </c>
      <c r="E176">
        <f t="shared" si="16"/>
        <v>0.99</v>
      </c>
      <c r="F176" t="s">
        <v>32</v>
      </c>
      <c r="G176">
        <f t="shared" si="17"/>
        <v>1</v>
      </c>
      <c r="H176" t="s">
        <v>43</v>
      </c>
      <c r="I176">
        <f t="shared" si="18"/>
        <v>0.90372000090935056</v>
      </c>
      <c r="J176">
        <v>0.85794000000000004</v>
      </c>
      <c r="K176">
        <f t="shared" si="19"/>
        <v>0.78942877221162533</v>
      </c>
      <c r="L176">
        <v>6.7202999999999999E-2</v>
      </c>
      <c r="M176" t="s">
        <v>75</v>
      </c>
      <c r="O176" t="str">
        <f t="shared" si="20"/>
        <v>insert into dataset values (42,'M','HIGH','NORMAL',0,85794,0,067203,'drugA')</v>
      </c>
    </row>
    <row r="177" spans="1:15" x14ac:dyDescent="0.25">
      <c r="A177">
        <f t="shared" si="14"/>
        <v>0.98305084745762716</v>
      </c>
      <c r="B177">
        <v>73</v>
      </c>
      <c r="C177">
        <f t="shared" si="15"/>
        <v>1</v>
      </c>
      <c r="D177" t="s">
        <v>31</v>
      </c>
      <c r="E177">
        <f t="shared" si="16"/>
        <v>0.99</v>
      </c>
      <c r="F177" t="s">
        <v>32</v>
      </c>
      <c r="G177">
        <f t="shared" si="17"/>
        <v>0</v>
      </c>
      <c r="H177" t="s">
        <v>32</v>
      </c>
      <c r="I177">
        <f t="shared" si="18"/>
        <v>0.77762088676819419</v>
      </c>
      <c r="J177">
        <v>0.80801900000000004</v>
      </c>
      <c r="K177">
        <f t="shared" si="19"/>
        <v>0.40183381855904693</v>
      </c>
      <c r="L177">
        <v>4.4038000000000001E-2</v>
      </c>
      <c r="M177" t="s">
        <v>35</v>
      </c>
      <c r="O177" t="str">
        <f t="shared" si="20"/>
        <v>insert into dataset values (73,'F','HIGH','HIGH',0,808019,0,044038,'drugY')</v>
      </c>
    </row>
    <row r="178" spans="1:15" x14ac:dyDescent="0.25">
      <c r="A178">
        <f t="shared" si="14"/>
        <v>0.55932203389830504</v>
      </c>
      <c r="B178">
        <v>48</v>
      </c>
      <c r="C178">
        <f t="shared" si="15"/>
        <v>0</v>
      </c>
      <c r="D178" t="s">
        <v>36</v>
      </c>
      <c r="E178">
        <f t="shared" si="16"/>
        <v>0.99</v>
      </c>
      <c r="F178" t="s">
        <v>32</v>
      </c>
      <c r="G178">
        <f t="shared" si="17"/>
        <v>1</v>
      </c>
      <c r="H178" t="s">
        <v>43</v>
      </c>
      <c r="I178">
        <f t="shared" si="18"/>
        <v>0.67955755051315159</v>
      </c>
      <c r="J178">
        <v>0.76919700000000002</v>
      </c>
      <c r="K178">
        <f t="shared" si="19"/>
        <v>0.89701502526520105</v>
      </c>
      <c r="L178">
        <v>7.3633000000000004E-2</v>
      </c>
      <c r="M178" t="s">
        <v>75</v>
      </c>
      <c r="O178" t="str">
        <f t="shared" si="20"/>
        <v>insert into dataset values (48,'M','HIGH','NORMAL',0,769197,0,073633,'drugA')</v>
      </c>
    </row>
    <row r="179" spans="1:15" x14ac:dyDescent="0.25">
      <c r="A179">
        <f t="shared" si="14"/>
        <v>0.16949152542372881</v>
      </c>
      <c r="B179">
        <v>25</v>
      </c>
      <c r="C179">
        <f t="shared" si="15"/>
        <v>0</v>
      </c>
      <c r="D179" t="s">
        <v>36</v>
      </c>
      <c r="E179">
        <f t="shared" si="16"/>
        <v>0.66</v>
      </c>
      <c r="F179" t="s">
        <v>43</v>
      </c>
      <c r="G179">
        <f t="shared" si="17"/>
        <v>0</v>
      </c>
      <c r="H179" t="s">
        <v>32</v>
      </c>
      <c r="I179">
        <f t="shared" si="18"/>
        <v>0.69598900696410848</v>
      </c>
      <c r="J179">
        <v>0.775702</v>
      </c>
      <c r="K179">
        <f t="shared" si="19"/>
        <v>0.34770605360907536</v>
      </c>
      <c r="L179">
        <v>4.0802999999999999E-2</v>
      </c>
      <c r="M179" t="s">
        <v>35</v>
      </c>
      <c r="O179" t="str">
        <f t="shared" si="20"/>
        <v>insert into dataset values (25,'M','NORMAL','HIGH',0,775702,0,040803,'drugY')</v>
      </c>
    </row>
    <row r="180" spans="1:15" x14ac:dyDescent="0.25">
      <c r="A180">
        <f t="shared" si="14"/>
        <v>0.40677966101694918</v>
      </c>
      <c r="B180">
        <v>39</v>
      </c>
      <c r="C180">
        <f t="shared" si="15"/>
        <v>0</v>
      </c>
      <c r="D180" t="s">
        <v>36</v>
      </c>
      <c r="E180">
        <f t="shared" si="16"/>
        <v>0.66</v>
      </c>
      <c r="F180" t="s">
        <v>43</v>
      </c>
      <c r="G180">
        <f t="shared" si="17"/>
        <v>0</v>
      </c>
      <c r="H180" t="s">
        <v>32</v>
      </c>
      <c r="I180">
        <f t="shared" si="18"/>
        <v>0.27633390336131292</v>
      </c>
      <c r="J180">
        <v>0.60956600000000005</v>
      </c>
      <c r="K180">
        <f t="shared" si="19"/>
        <v>0.3036676371180938</v>
      </c>
      <c r="L180">
        <v>3.8170999999999997E-2</v>
      </c>
      <c r="M180" t="s">
        <v>35</v>
      </c>
      <c r="O180" t="str">
        <f t="shared" si="20"/>
        <v>insert into dataset values (39,'M','NORMAL','HIGH',0,609566,0,038171,'drugY')</v>
      </c>
    </row>
    <row r="181" spans="1:15" x14ac:dyDescent="0.25">
      <c r="A181">
        <f t="shared" si="14"/>
        <v>0.88135593220338981</v>
      </c>
      <c r="B181">
        <v>67</v>
      </c>
      <c r="C181">
        <f t="shared" si="15"/>
        <v>1</v>
      </c>
      <c r="D181" t="s">
        <v>31</v>
      </c>
      <c r="E181">
        <f t="shared" si="16"/>
        <v>0.66</v>
      </c>
      <c r="F181" t="s">
        <v>43</v>
      </c>
      <c r="G181">
        <f t="shared" si="17"/>
        <v>0</v>
      </c>
      <c r="H181" t="s">
        <v>32</v>
      </c>
      <c r="I181">
        <f t="shared" si="18"/>
        <v>0.72010952620318436</v>
      </c>
      <c r="J181">
        <v>0.78525100000000003</v>
      </c>
      <c r="K181">
        <f t="shared" si="19"/>
        <v>0.49181809055315734</v>
      </c>
      <c r="L181">
        <v>4.9416000000000002E-2</v>
      </c>
      <c r="M181" t="s">
        <v>35</v>
      </c>
      <c r="O181" t="str">
        <f t="shared" si="20"/>
        <v>insert into dataset values (67,'F','NORMAL','HIGH',0,785251,0,049416,'drugY')</v>
      </c>
    </row>
    <row r="182" spans="1:15" x14ac:dyDescent="0.25">
      <c r="A182">
        <f t="shared" si="14"/>
        <v>0.11864406779661017</v>
      </c>
      <c r="B182">
        <v>22</v>
      </c>
      <c r="C182">
        <f t="shared" si="15"/>
        <v>1</v>
      </c>
      <c r="D182" t="s">
        <v>31</v>
      </c>
      <c r="E182">
        <f t="shared" si="16"/>
        <v>0.99</v>
      </c>
      <c r="F182" t="s">
        <v>32</v>
      </c>
      <c r="G182">
        <f t="shared" si="17"/>
        <v>1</v>
      </c>
      <c r="H182" t="s">
        <v>43</v>
      </c>
      <c r="I182">
        <f t="shared" si="18"/>
        <v>0.80188538648654817</v>
      </c>
      <c r="J182">
        <v>0.81762500000000005</v>
      </c>
      <c r="K182">
        <f t="shared" si="19"/>
        <v>0.26453167352675439</v>
      </c>
      <c r="L182">
        <v>3.5832000000000003E-2</v>
      </c>
      <c r="M182" t="s">
        <v>35</v>
      </c>
      <c r="O182" t="str">
        <f t="shared" si="20"/>
        <v>insert into dataset values (22,'F','HIGH','NORMAL',0,817625,0,035832,'drugY')</v>
      </c>
    </row>
    <row r="183" spans="1:15" x14ac:dyDescent="0.25">
      <c r="A183">
        <f t="shared" si="14"/>
        <v>0.74576271186440679</v>
      </c>
      <c r="B183">
        <v>59</v>
      </c>
      <c r="C183">
        <f t="shared" si="15"/>
        <v>1</v>
      </c>
      <c r="D183" t="s">
        <v>31</v>
      </c>
      <c r="E183">
        <f t="shared" si="16"/>
        <v>0.66</v>
      </c>
      <c r="F183" t="s">
        <v>43</v>
      </c>
      <c r="G183">
        <f t="shared" si="17"/>
        <v>0</v>
      </c>
      <c r="H183" t="s">
        <v>32</v>
      </c>
      <c r="I183">
        <f t="shared" si="18"/>
        <v>0.96572254203851104</v>
      </c>
      <c r="J183">
        <v>0.88248599999999999</v>
      </c>
      <c r="K183">
        <f t="shared" si="19"/>
        <v>0.72852457919218283</v>
      </c>
      <c r="L183">
        <v>6.3562999999999995E-2</v>
      </c>
      <c r="M183" t="s">
        <v>46</v>
      </c>
      <c r="O183" t="str">
        <f t="shared" si="20"/>
        <v>insert into dataset values (59,'F','NORMAL','HIGH',0,882486,0,063563,'drugX')</v>
      </c>
    </row>
    <row r="184" spans="1:15" x14ac:dyDescent="0.25">
      <c r="A184">
        <f t="shared" si="14"/>
        <v>8.4745762711864403E-2</v>
      </c>
      <c r="B184">
        <v>20</v>
      </c>
      <c r="C184">
        <f t="shared" si="15"/>
        <v>1</v>
      </c>
      <c r="D184" t="s">
        <v>31</v>
      </c>
      <c r="E184">
        <f t="shared" si="16"/>
        <v>0.33</v>
      </c>
      <c r="F184" t="s">
        <v>37</v>
      </c>
      <c r="G184">
        <f t="shared" si="17"/>
        <v>1</v>
      </c>
      <c r="H184" t="s">
        <v>43</v>
      </c>
      <c r="I184">
        <f t="shared" si="18"/>
        <v>0.78520891062348619</v>
      </c>
      <c r="J184">
        <v>0.81102300000000005</v>
      </c>
      <c r="K184">
        <f t="shared" si="19"/>
        <v>0.82622226684067879</v>
      </c>
      <c r="L184">
        <v>6.9402000000000005E-2</v>
      </c>
      <c r="M184" t="s">
        <v>46</v>
      </c>
      <c r="O184" t="str">
        <f t="shared" si="20"/>
        <v>insert into dataset values (20,'F','LOW','NORMAL',0,811023,0,069402,'drugX')</v>
      </c>
    </row>
    <row r="185" spans="1:15" x14ac:dyDescent="0.25">
      <c r="A185">
        <f t="shared" si="14"/>
        <v>0.3559322033898305</v>
      </c>
      <c r="B185">
        <v>36</v>
      </c>
      <c r="C185">
        <f t="shared" si="15"/>
        <v>1</v>
      </c>
      <c r="D185" t="s">
        <v>31</v>
      </c>
      <c r="E185">
        <f t="shared" si="16"/>
        <v>0.99</v>
      </c>
      <c r="F185" t="s">
        <v>32</v>
      </c>
      <c r="G185">
        <f t="shared" si="17"/>
        <v>1</v>
      </c>
      <c r="H185" t="s">
        <v>43</v>
      </c>
      <c r="I185">
        <f t="shared" si="18"/>
        <v>0.18916761601163964</v>
      </c>
      <c r="J185">
        <v>0.57505799999999996</v>
      </c>
      <c r="K185">
        <f t="shared" si="19"/>
        <v>0.28614931566442453</v>
      </c>
      <c r="L185">
        <v>3.7123999999999997E-2</v>
      </c>
      <c r="M185" t="s">
        <v>35</v>
      </c>
      <c r="O185" t="str">
        <f t="shared" si="20"/>
        <v>insert into dataset values (36,'F','HIGH','NORMAL',0,575058,0,037124,'drugY')</v>
      </c>
    </row>
    <row r="186" spans="1:15" x14ac:dyDescent="0.25">
      <c r="A186">
        <f t="shared" si="14"/>
        <v>5.0847457627118647E-2</v>
      </c>
      <c r="B186">
        <v>18</v>
      </c>
      <c r="C186">
        <f t="shared" si="15"/>
        <v>1</v>
      </c>
      <c r="D186" t="s">
        <v>31</v>
      </c>
      <c r="E186">
        <f t="shared" si="16"/>
        <v>0.99</v>
      </c>
      <c r="F186" t="s">
        <v>32</v>
      </c>
      <c r="G186">
        <f t="shared" si="17"/>
        <v>0</v>
      </c>
      <c r="H186" t="s">
        <v>32</v>
      </c>
      <c r="I186">
        <f t="shared" si="18"/>
        <v>0.97245173496477533</v>
      </c>
      <c r="J186">
        <v>0.88514999999999999</v>
      </c>
      <c r="K186">
        <f t="shared" si="19"/>
        <v>6.3246661981728722E-2</v>
      </c>
      <c r="L186">
        <v>2.3802E-2</v>
      </c>
      <c r="M186" t="s">
        <v>35</v>
      </c>
      <c r="O186" t="str">
        <f t="shared" si="20"/>
        <v>insert into dataset values (18,'F','HIGH','HIGH',0,88515,0,023802,'drugY')</v>
      </c>
    </row>
    <row r="187" spans="1:15" x14ac:dyDescent="0.25">
      <c r="A187">
        <f t="shared" si="14"/>
        <v>0.71186440677966101</v>
      </c>
      <c r="B187">
        <v>57</v>
      </c>
      <c r="C187">
        <f t="shared" si="15"/>
        <v>1</v>
      </c>
      <c r="D187" t="s">
        <v>31</v>
      </c>
      <c r="E187">
        <f t="shared" si="16"/>
        <v>0.66</v>
      </c>
      <c r="F187" t="s">
        <v>43</v>
      </c>
      <c r="G187">
        <f t="shared" si="17"/>
        <v>1</v>
      </c>
      <c r="H187" t="s">
        <v>43</v>
      </c>
      <c r="I187">
        <f t="shared" si="18"/>
        <v>0.13084036606405366</v>
      </c>
      <c r="J187">
        <v>0.55196699999999999</v>
      </c>
      <c r="K187">
        <f t="shared" si="19"/>
        <v>2.166783790114777E-2</v>
      </c>
      <c r="L187">
        <v>2.1316999999999999E-2</v>
      </c>
      <c r="M187" t="s">
        <v>35</v>
      </c>
      <c r="O187" t="str">
        <f t="shared" si="20"/>
        <v>insert into dataset values (57,'F','NORMAL','NORMAL',0,551967,0,021317,'drugY')</v>
      </c>
    </row>
    <row r="188" spans="1:15" x14ac:dyDescent="0.25">
      <c r="A188">
        <f t="shared" si="14"/>
        <v>0.93220338983050843</v>
      </c>
      <c r="B188">
        <v>70</v>
      </c>
      <c r="C188">
        <f t="shared" si="15"/>
        <v>0</v>
      </c>
      <c r="D188" t="s">
        <v>36</v>
      </c>
      <c r="E188">
        <f t="shared" si="16"/>
        <v>0.99</v>
      </c>
      <c r="F188" t="s">
        <v>32</v>
      </c>
      <c r="G188">
        <f t="shared" si="17"/>
        <v>0</v>
      </c>
      <c r="H188" t="s">
        <v>32</v>
      </c>
      <c r="I188">
        <f t="shared" si="18"/>
        <v>0.22563004089550825</v>
      </c>
      <c r="J188">
        <v>0.58949300000000004</v>
      </c>
      <c r="K188">
        <f t="shared" si="19"/>
        <v>0.66646588361275627</v>
      </c>
      <c r="L188">
        <v>5.9853999999999997E-2</v>
      </c>
      <c r="M188" t="s">
        <v>104</v>
      </c>
      <c r="O188" t="str">
        <f t="shared" si="20"/>
        <v>insert into dataset values (70,'M','HIGH','HIGH',0,589493,0,059854,'drugB')</v>
      </c>
    </row>
    <row r="189" spans="1:15" x14ac:dyDescent="0.25">
      <c r="A189">
        <f t="shared" si="14"/>
        <v>0.5423728813559322</v>
      </c>
      <c r="B189">
        <v>47</v>
      </c>
      <c r="C189">
        <f t="shared" si="15"/>
        <v>0</v>
      </c>
      <c r="D189" t="s">
        <v>36</v>
      </c>
      <c r="E189">
        <f t="shared" si="16"/>
        <v>0.99</v>
      </c>
      <c r="F189" t="s">
        <v>32</v>
      </c>
      <c r="G189">
        <f t="shared" si="17"/>
        <v>0</v>
      </c>
      <c r="H189" t="s">
        <v>32</v>
      </c>
      <c r="I189">
        <f t="shared" si="18"/>
        <v>0.15951774117361789</v>
      </c>
      <c r="J189">
        <v>0.56332000000000004</v>
      </c>
      <c r="K189">
        <f t="shared" si="19"/>
        <v>0.57106046916306918</v>
      </c>
      <c r="L189">
        <v>5.4151999999999999E-2</v>
      </c>
      <c r="M189" t="s">
        <v>75</v>
      </c>
      <c r="O189" t="str">
        <f t="shared" si="20"/>
        <v>insert into dataset values (47,'M','HIGH','HIGH',0,56332,0,054152,'drugA')</v>
      </c>
    </row>
    <row r="190" spans="1:15" x14ac:dyDescent="0.25">
      <c r="A190">
        <f t="shared" si="14"/>
        <v>0.84745762711864403</v>
      </c>
      <c r="B190">
        <v>65</v>
      </c>
      <c r="C190">
        <f t="shared" si="15"/>
        <v>0</v>
      </c>
      <c r="D190" t="s">
        <v>36</v>
      </c>
      <c r="E190">
        <f t="shared" si="16"/>
        <v>0.99</v>
      </c>
      <c r="F190" t="s">
        <v>32</v>
      </c>
      <c r="G190">
        <f t="shared" si="17"/>
        <v>1</v>
      </c>
      <c r="H190" t="s">
        <v>43</v>
      </c>
      <c r="I190">
        <f t="shared" si="18"/>
        <v>0.92029038589294443</v>
      </c>
      <c r="J190">
        <v>0.86450000000000005</v>
      </c>
      <c r="K190">
        <f t="shared" si="19"/>
        <v>7.8305391024997492E-2</v>
      </c>
      <c r="L190">
        <v>2.4702000000000002E-2</v>
      </c>
      <c r="M190" t="s">
        <v>35</v>
      </c>
      <c r="O190" t="str">
        <f t="shared" si="20"/>
        <v>insert into dataset values (65,'M','HIGH','NORMAL',0,8645,0,024702,'drugY')</v>
      </c>
    </row>
    <row r="191" spans="1:15" x14ac:dyDescent="0.25">
      <c r="A191">
        <f t="shared" si="14"/>
        <v>0.83050847457627119</v>
      </c>
      <c r="B191">
        <v>64</v>
      </c>
      <c r="C191">
        <f t="shared" si="15"/>
        <v>0</v>
      </c>
      <c r="D191" t="s">
        <v>36</v>
      </c>
      <c r="E191">
        <f t="shared" si="16"/>
        <v>0.99</v>
      </c>
      <c r="F191" t="s">
        <v>32</v>
      </c>
      <c r="G191">
        <f t="shared" si="17"/>
        <v>1</v>
      </c>
      <c r="H191" t="s">
        <v>43</v>
      </c>
      <c r="I191">
        <f t="shared" si="18"/>
        <v>0.60558947376397809</v>
      </c>
      <c r="J191">
        <v>0.73991399999999996</v>
      </c>
      <c r="K191">
        <f t="shared" si="19"/>
        <v>0.25645015560686674</v>
      </c>
      <c r="L191">
        <v>3.5348999999999998E-2</v>
      </c>
      <c r="M191" t="s">
        <v>35</v>
      </c>
      <c r="O191" t="str">
        <f t="shared" si="20"/>
        <v>insert into dataset values (64,'M','HIGH','NORMAL',0,739914,0,035349,'drugY')</v>
      </c>
    </row>
    <row r="192" spans="1:15" x14ac:dyDescent="0.25">
      <c r="A192">
        <f t="shared" si="14"/>
        <v>0.72881355932203384</v>
      </c>
      <c r="B192">
        <v>58</v>
      </c>
      <c r="C192">
        <f t="shared" si="15"/>
        <v>0</v>
      </c>
      <c r="D192" t="s">
        <v>36</v>
      </c>
      <c r="E192">
        <f t="shared" si="16"/>
        <v>0.99</v>
      </c>
      <c r="F192" t="s">
        <v>32</v>
      </c>
      <c r="G192">
        <f t="shared" si="17"/>
        <v>0</v>
      </c>
      <c r="H192" t="s">
        <v>32</v>
      </c>
      <c r="I192">
        <f t="shared" si="18"/>
        <v>0.67928727136784006</v>
      </c>
      <c r="J192">
        <v>0.76909000000000005</v>
      </c>
      <c r="K192">
        <f t="shared" si="19"/>
        <v>0.34258608573436394</v>
      </c>
      <c r="L192">
        <v>4.0496999999999998E-2</v>
      </c>
      <c r="M192" t="s">
        <v>35</v>
      </c>
      <c r="O192" t="str">
        <f t="shared" si="20"/>
        <v>insert into dataset values (58,'M','HIGH','HIGH',0,76909,0,040497,'drugY')</v>
      </c>
    </row>
    <row r="193" spans="1:15" x14ac:dyDescent="0.25">
      <c r="A193">
        <f t="shared" si="14"/>
        <v>0.13559322033898305</v>
      </c>
      <c r="B193">
        <v>23</v>
      </c>
      <c r="C193">
        <f t="shared" si="15"/>
        <v>0</v>
      </c>
      <c r="D193" t="s">
        <v>36</v>
      </c>
      <c r="E193">
        <f t="shared" si="16"/>
        <v>0.99</v>
      </c>
      <c r="F193" t="s">
        <v>32</v>
      </c>
      <c r="G193">
        <f t="shared" si="17"/>
        <v>0</v>
      </c>
      <c r="H193" t="s">
        <v>32</v>
      </c>
      <c r="I193">
        <f t="shared" si="18"/>
        <v>8.5607761810819763E-2</v>
      </c>
      <c r="J193">
        <v>0.53405999999999998</v>
      </c>
      <c r="K193">
        <f t="shared" si="19"/>
        <v>0.78044373054914173</v>
      </c>
      <c r="L193">
        <v>6.6666000000000003E-2</v>
      </c>
      <c r="M193" t="s">
        <v>75</v>
      </c>
      <c r="O193" t="str">
        <f t="shared" si="20"/>
        <v>insert into dataset values (23,'M','HIGH','HIGH',0,53406,0,066666,'drugA')</v>
      </c>
    </row>
    <row r="194" spans="1:15" x14ac:dyDescent="0.25">
      <c r="A194">
        <f t="shared" si="14"/>
        <v>0.96610169491525422</v>
      </c>
      <c r="B194">
        <v>72</v>
      </c>
      <c r="C194">
        <f t="shared" si="15"/>
        <v>0</v>
      </c>
      <c r="D194" t="s">
        <v>36</v>
      </c>
      <c r="E194">
        <f t="shared" si="16"/>
        <v>0.33</v>
      </c>
      <c r="F194" t="s">
        <v>37</v>
      </c>
      <c r="G194">
        <f t="shared" si="17"/>
        <v>0</v>
      </c>
      <c r="H194" t="s">
        <v>32</v>
      </c>
      <c r="I194">
        <f t="shared" si="18"/>
        <v>0.11917036932255935</v>
      </c>
      <c r="J194">
        <v>0.54734700000000003</v>
      </c>
      <c r="K194">
        <f t="shared" si="19"/>
        <v>0.2265167486530803</v>
      </c>
      <c r="L194">
        <v>3.356E-2</v>
      </c>
      <c r="M194" t="s">
        <v>35</v>
      </c>
      <c r="O194" t="str">
        <f t="shared" si="20"/>
        <v>insert into dataset values (72,'M','LOW','HIGH',0,547347,0,03356,'drugY')</v>
      </c>
    </row>
    <row r="195" spans="1:15" x14ac:dyDescent="0.25">
      <c r="A195">
        <f t="shared" ref="A195:A201" si="21">(B195-15)/(74-15)</f>
        <v>0.96610169491525422</v>
      </c>
      <c r="B195">
        <v>72</v>
      </c>
      <c r="C195">
        <f t="shared" ref="C195:C201" si="22">IF(D195="F",1,0)</f>
        <v>0</v>
      </c>
      <c r="D195" t="s">
        <v>36</v>
      </c>
      <c r="E195">
        <f t="shared" ref="E195:E201" si="23">IF(F195="LOW",0.33,IF(F195="NORMAL",0.66,0.99))</f>
        <v>0.33</v>
      </c>
      <c r="F195" t="s">
        <v>37</v>
      </c>
      <c r="G195">
        <f t="shared" ref="G195:G201" si="24">IF(H195="NORMAL",1,0)</f>
        <v>0</v>
      </c>
      <c r="H195" t="s">
        <v>32</v>
      </c>
      <c r="I195">
        <f t="shared" ref="I195:I201" si="25">(J195-J$204)/(J$203-J$204)</f>
        <v>1.1748301914435362E-2</v>
      </c>
      <c r="J195">
        <v>0.50482000000000005</v>
      </c>
      <c r="K195">
        <f t="shared" ref="K195:K201" si="26">(L195-L$204)/(L$203-L$204)</f>
        <v>0.91274303115483724</v>
      </c>
      <c r="L195">
        <v>7.4573E-2</v>
      </c>
      <c r="M195" t="s">
        <v>40</v>
      </c>
      <c r="O195" t="str">
        <f t="shared" ref="O195:O201" si="27">CONCATENATE("insert into dataset values (",B195,",'",D195,"','",F195,"','",H195,"',",J195,",",L195,",'",M195,"')",)</f>
        <v>insert into dataset values (72,'M','LOW','HIGH',0,50482,0,074573,'drugC')</v>
      </c>
    </row>
    <row r="196" spans="1:15" x14ac:dyDescent="0.25">
      <c r="A196">
        <f t="shared" si="21"/>
        <v>0.52542372881355937</v>
      </c>
      <c r="B196">
        <v>46</v>
      </c>
      <c r="C196">
        <f t="shared" si="22"/>
        <v>1</v>
      </c>
      <c r="D196" t="s">
        <v>31</v>
      </c>
      <c r="E196">
        <f t="shared" si="23"/>
        <v>0.99</v>
      </c>
      <c r="F196" t="s">
        <v>32</v>
      </c>
      <c r="G196">
        <f t="shared" si="24"/>
        <v>0</v>
      </c>
      <c r="H196" t="s">
        <v>32</v>
      </c>
      <c r="I196">
        <f t="shared" si="25"/>
        <v>0.69060110587111978</v>
      </c>
      <c r="J196">
        <v>0.77356899999999995</v>
      </c>
      <c r="K196">
        <f t="shared" si="26"/>
        <v>3.8148780242947447E-2</v>
      </c>
      <c r="L196">
        <v>2.2301999999999999E-2</v>
      </c>
      <c r="M196" t="s">
        <v>35</v>
      </c>
      <c r="O196" t="str">
        <f t="shared" si="27"/>
        <v>insert into dataset values (46,'F','HIGH','HIGH',0,773569,0,022302,'drugY')</v>
      </c>
    </row>
    <row r="197" spans="1:15" x14ac:dyDescent="0.25">
      <c r="A197">
        <f t="shared" si="21"/>
        <v>0.69491525423728817</v>
      </c>
      <c r="B197">
        <v>56</v>
      </c>
      <c r="C197">
        <f t="shared" si="22"/>
        <v>1</v>
      </c>
      <c r="D197" t="s">
        <v>31</v>
      </c>
      <c r="E197">
        <f t="shared" si="23"/>
        <v>0.33</v>
      </c>
      <c r="F197" t="s">
        <v>37</v>
      </c>
      <c r="G197">
        <f t="shared" si="24"/>
        <v>0</v>
      </c>
      <c r="H197" t="s">
        <v>32</v>
      </c>
      <c r="I197">
        <f t="shared" si="25"/>
        <v>0.88056692945209125</v>
      </c>
      <c r="J197">
        <v>0.84877400000000003</v>
      </c>
      <c r="K197">
        <f t="shared" si="26"/>
        <v>0.8927818492119266</v>
      </c>
      <c r="L197">
        <v>7.3380000000000001E-2</v>
      </c>
      <c r="M197" t="s">
        <v>40</v>
      </c>
      <c r="O197" t="str">
        <f t="shared" si="27"/>
        <v>insert into dataset values (56,'F','LOW','HIGH',0,848774,0,07338,'drugC')</v>
      </c>
    </row>
    <row r="198" spans="1:15" x14ac:dyDescent="0.25">
      <c r="A198">
        <f t="shared" si="21"/>
        <v>1.6949152542372881E-2</v>
      </c>
      <c r="B198">
        <v>16</v>
      </c>
      <c r="C198">
        <f t="shared" si="22"/>
        <v>0</v>
      </c>
      <c r="D198" t="s">
        <v>36</v>
      </c>
      <c r="E198">
        <f t="shared" si="23"/>
        <v>0.33</v>
      </c>
      <c r="F198" t="s">
        <v>37</v>
      </c>
      <c r="G198">
        <f t="shared" si="24"/>
        <v>0</v>
      </c>
      <c r="H198" t="s">
        <v>32</v>
      </c>
      <c r="I198">
        <f t="shared" si="25"/>
        <v>0.61343767287129936</v>
      </c>
      <c r="J198">
        <v>0.74302100000000004</v>
      </c>
      <c r="K198">
        <f t="shared" si="26"/>
        <v>0.70046514740822541</v>
      </c>
      <c r="L198">
        <v>6.1885999999999997E-2</v>
      </c>
      <c r="M198" t="s">
        <v>40</v>
      </c>
      <c r="O198" t="str">
        <f t="shared" si="27"/>
        <v>insert into dataset values (16,'M','LOW','HIGH',0,743021,0,061886,'drugC')</v>
      </c>
    </row>
    <row r="199" spans="1:15" x14ac:dyDescent="0.25">
      <c r="A199">
        <f t="shared" si="21"/>
        <v>0.6271186440677966</v>
      </c>
      <c r="B199">
        <v>52</v>
      </c>
      <c r="C199">
        <f t="shared" si="22"/>
        <v>0</v>
      </c>
      <c r="D199" t="s">
        <v>36</v>
      </c>
      <c r="E199">
        <f t="shared" si="23"/>
        <v>0.66</v>
      </c>
      <c r="F199" t="s">
        <v>43</v>
      </c>
      <c r="G199">
        <f t="shared" si="24"/>
        <v>0</v>
      </c>
      <c r="H199" t="s">
        <v>32</v>
      </c>
      <c r="I199">
        <f t="shared" si="25"/>
        <v>0.12573284800965942</v>
      </c>
      <c r="J199">
        <v>0.54994500000000002</v>
      </c>
      <c r="K199">
        <f t="shared" si="26"/>
        <v>0.59497038449954809</v>
      </c>
      <c r="L199">
        <v>5.5580999999999998E-2</v>
      </c>
      <c r="M199" t="s">
        <v>46</v>
      </c>
      <c r="O199" t="str">
        <f t="shared" si="27"/>
        <v>insert into dataset values (52,'M','NORMAL','HIGH',0,549945,0,055581,'drugX')</v>
      </c>
    </row>
    <row r="200" spans="1:15" x14ac:dyDescent="0.25">
      <c r="A200">
        <f t="shared" si="21"/>
        <v>0.13559322033898305</v>
      </c>
      <c r="B200">
        <v>23</v>
      </c>
      <c r="C200">
        <f t="shared" si="22"/>
        <v>0</v>
      </c>
      <c r="D200" t="s">
        <v>36</v>
      </c>
      <c r="E200">
        <f t="shared" si="23"/>
        <v>0.66</v>
      </c>
      <c r="F200" t="s">
        <v>43</v>
      </c>
      <c r="G200">
        <f t="shared" si="24"/>
        <v>1</v>
      </c>
      <c r="H200" t="s">
        <v>43</v>
      </c>
      <c r="I200">
        <f t="shared" si="25"/>
        <v>0.71826303970577465</v>
      </c>
      <c r="J200">
        <v>0.78452</v>
      </c>
      <c r="K200">
        <f t="shared" si="26"/>
        <v>0.60129505069772105</v>
      </c>
      <c r="L200">
        <v>5.5959000000000002E-2</v>
      </c>
      <c r="M200" t="s">
        <v>46</v>
      </c>
      <c r="O200" t="str">
        <f t="shared" si="27"/>
        <v>insert into dataset values (23,'M','NORMAL','NORMAL',0,78452,0,055959,'drugX')</v>
      </c>
    </row>
    <row r="201" spans="1:15" x14ac:dyDescent="0.25">
      <c r="A201">
        <f t="shared" si="21"/>
        <v>0.42372881355932202</v>
      </c>
      <c r="B201">
        <v>40</v>
      </c>
      <c r="C201">
        <f t="shared" si="22"/>
        <v>1</v>
      </c>
      <c r="D201" t="s">
        <v>31</v>
      </c>
      <c r="E201">
        <f t="shared" si="23"/>
        <v>0.33</v>
      </c>
      <c r="F201" t="s">
        <v>37</v>
      </c>
      <c r="G201">
        <f t="shared" si="24"/>
        <v>1</v>
      </c>
      <c r="H201" t="s">
        <v>43</v>
      </c>
      <c r="I201">
        <f t="shared" si="25"/>
        <v>0.46309679277167476</v>
      </c>
      <c r="J201">
        <v>0.68350299999999997</v>
      </c>
      <c r="K201">
        <f t="shared" si="26"/>
        <v>0.67269015828397427</v>
      </c>
      <c r="L201">
        <v>6.0226000000000002E-2</v>
      </c>
      <c r="M201" t="s">
        <v>46</v>
      </c>
      <c r="O201" t="str">
        <f t="shared" si="27"/>
        <v>insert into dataset values (40,'F','LOW','NORMAL',0,683503,0,060226,'drugX')</v>
      </c>
    </row>
    <row r="203" spans="1:15" x14ac:dyDescent="0.25">
      <c r="J203">
        <f>MAX(J2:J201)</f>
        <v>0.89605599999999996</v>
      </c>
      <c r="L203">
        <f>MAX(L2:L201)</f>
        <v>7.9787999999999998E-2</v>
      </c>
    </row>
    <row r="204" spans="1:15" x14ac:dyDescent="0.25">
      <c r="J204">
        <f>MIN(J3:J202)</f>
        <v>0.50016899999999997</v>
      </c>
      <c r="L204">
        <f>MIN(L3:L202)</f>
        <v>2.0022000000000002E-2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E3" sqref="E3"/>
    </sheetView>
  </sheetViews>
  <sheetFormatPr baseColWidth="10" defaultRowHeight="15" x14ac:dyDescent="0.25"/>
  <sheetData>
    <row r="1" spans="1:9" x14ac:dyDescent="0.25">
      <c r="A1" t="s">
        <v>1360</v>
      </c>
      <c r="B1" t="s">
        <v>1361</v>
      </c>
      <c r="C1" t="s">
        <v>1362</v>
      </c>
      <c r="D1" t="s">
        <v>1363</v>
      </c>
      <c r="E1" t="s">
        <v>1365</v>
      </c>
      <c r="F1" t="s">
        <v>1366</v>
      </c>
      <c r="G1" t="s">
        <v>1359</v>
      </c>
    </row>
    <row r="2" spans="1:9" x14ac:dyDescent="0.25">
      <c r="A2" t="s">
        <v>1367</v>
      </c>
      <c r="B2">
        <v>1</v>
      </c>
      <c r="C2" t="s">
        <v>1422</v>
      </c>
      <c r="D2">
        <v>0</v>
      </c>
      <c r="E2" t="s">
        <v>1425</v>
      </c>
      <c r="F2" t="s">
        <v>1623</v>
      </c>
      <c r="G2" t="s">
        <v>35</v>
      </c>
      <c r="H2">
        <v>1</v>
      </c>
      <c r="I2" t="str">
        <f>CONCATENATE("insert into datasetNormalizado values (",H2,",",A2,",'",B2,"','",C2,"','",D2,"',",E2,",",F2,",'",G2,"');")</f>
        <v>insert into datasetNormalizado values (1,0.135593220338983,'1','0.99','0',0.738508715870943,0.187999866144631,'drugY');</v>
      </c>
    </row>
    <row r="3" spans="1:9" x14ac:dyDescent="0.25">
      <c r="A3" t="s">
        <v>1368</v>
      </c>
      <c r="B3">
        <v>0</v>
      </c>
      <c r="C3" t="s">
        <v>1423</v>
      </c>
      <c r="D3">
        <v>0</v>
      </c>
      <c r="E3" t="s">
        <v>1426</v>
      </c>
      <c r="F3" t="s">
        <v>1624</v>
      </c>
      <c r="G3" t="s">
        <v>40</v>
      </c>
      <c r="H3">
        <v>2</v>
      </c>
      <c r="I3" t="str">
        <f t="shared" ref="I3:I66" si="0">CONCATENATE("insert into datasetNormalizado values (",H3,",",A3,",'",B3,"','",C3,"','",D3,"',",E3,",",F3,",'",G3,"');")</f>
        <v>insert into datasetNormalizado values (2,0.542372881355932,'0','0.33','0',0.604061259904973,0.609811598567747,'drugC');</v>
      </c>
    </row>
    <row r="4" spans="1:9" x14ac:dyDescent="0.25">
      <c r="A4" t="s">
        <v>1368</v>
      </c>
      <c r="B4">
        <v>0</v>
      </c>
      <c r="C4" t="s">
        <v>1423</v>
      </c>
      <c r="D4">
        <v>0</v>
      </c>
      <c r="E4" t="s">
        <v>1427</v>
      </c>
      <c r="F4" t="s">
        <v>1625</v>
      </c>
      <c r="G4" t="s">
        <v>40</v>
      </c>
      <c r="H4">
        <v>3</v>
      </c>
      <c r="I4" t="str">
        <f t="shared" si="0"/>
        <v>insert into datasetNormalizado values (3,0.542372881355932,'0','0.33','0',0.497869341504015,0.818559046949771,'drugC');</v>
      </c>
    </row>
    <row r="5" spans="1:9" x14ac:dyDescent="0.25">
      <c r="A5" t="s">
        <v>1369</v>
      </c>
      <c r="B5">
        <v>1</v>
      </c>
      <c r="C5" t="s">
        <v>1424</v>
      </c>
      <c r="D5">
        <v>0</v>
      </c>
      <c r="E5" t="s">
        <v>1428</v>
      </c>
      <c r="F5" t="s">
        <v>1626</v>
      </c>
      <c r="G5" t="s">
        <v>46</v>
      </c>
      <c r="H5">
        <v>4</v>
      </c>
      <c r="I5" t="str">
        <f t="shared" si="0"/>
        <v>insert into datasetNormalizado values (4,0.220338983050847,'1','0.66','0',0.1604321435157,0.874527323227253,'drugX');</v>
      </c>
    </row>
    <row r="6" spans="1:9" x14ac:dyDescent="0.25">
      <c r="A6" t="s">
        <v>1370</v>
      </c>
      <c r="B6">
        <v>1</v>
      </c>
      <c r="C6" t="s">
        <v>1423</v>
      </c>
      <c r="D6">
        <v>0</v>
      </c>
      <c r="E6" t="s">
        <v>1429</v>
      </c>
      <c r="F6" t="s">
        <v>1627</v>
      </c>
      <c r="G6" t="s">
        <v>35</v>
      </c>
      <c r="H6">
        <v>5</v>
      </c>
      <c r="I6" t="str">
        <f t="shared" si="0"/>
        <v>insert into datasetNormalizado values (5,0.779661016949153,'1','0.33','0',0.149348172584601,0.183649566643242,'drugY');</v>
      </c>
    </row>
    <row r="7" spans="1:9" x14ac:dyDescent="0.25">
      <c r="A7" t="s">
        <v>1371</v>
      </c>
      <c r="B7">
        <v>1</v>
      </c>
      <c r="C7" t="s">
        <v>1424</v>
      </c>
      <c r="D7">
        <v>0</v>
      </c>
      <c r="E7" t="s">
        <v>1430</v>
      </c>
      <c r="F7" t="s">
        <v>1628</v>
      </c>
      <c r="G7" t="s">
        <v>46</v>
      </c>
      <c r="H7">
        <v>6</v>
      </c>
      <c r="I7" t="str">
        <f t="shared" si="0"/>
        <v>insert into datasetNormalizado values (6,0.11864406779661,'1','0.66','0',0.446420316908613,0.980908877957367,'drugX');</v>
      </c>
    </row>
    <row r="8" spans="1:9" x14ac:dyDescent="0.25">
      <c r="A8" t="s">
        <v>1372</v>
      </c>
      <c r="B8">
        <v>1</v>
      </c>
      <c r="C8" t="s">
        <v>1424</v>
      </c>
      <c r="D8">
        <v>0</v>
      </c>
      <c r="E8" t="s">
        <v>1431</v>
      </c>
      <c r="F8" t="s">
        <v>1629</v>
      </c>
      <c r="G8" t="s">
        <v>35</v>
      </c>
      <c r="H8">
        <v>7</v>
      </c>
      <c r="I8" t="str">
        <f t="shared" si="0"/>
        <v>insert into datasetNormalizado values (7,0.576271186440678,'1','0.66','0',0.731188445187642,0.476792825352207,'drugY');</v>
      </c>
    </row>
    <row r="9" spans="1:9" x14ac:dyDescent="0.25">
      <c r="A9" t="s">
        <v>1373</v>
      </c>
      <c r="B9">
        <v>0</v>
      </c>
      <c r="C9" t="s">
        <v>1423</v>
      </c>
      <c r="D9">
        <v>0</v>
      </c>
      <c r="E9" t="s">
        <v>1432</v>
      </c>
      <c r="F9" t="s">
        <v>1630</v>
      </c>
      <c r="G9" t="s">
        <v>40</v>
      </c>
      <c r="H9">
        <v>8</v>
      </c>
      <c r="I9" t="str">
        <f t="shared" si="0"/>
        <v>insert into datasetNormalizado values (8,0.440677966101695,'0','0.33','0',0.673086006865595,0.827209450189071,'drugC');</v>
      </c>
    </row>
    <row r="10" spans="1:9" x14ac:dyDescent="0.25">
      <c r="A10" t="s">
        <v>1374</v>
      </c>
      <c r="B10">
        <v>0</v>
      </c>
      <c r="C10" t="s">
        <v>1424</v>
      </c>
      <c r="D10">
        <v>0</v>
      </c>
      <c r="E10" t="s">
        <v>1433</v>
      </c>
      <c r="F10" t="s">
        <v>1631</v>
      </c>
      <c r="G10" t="s">
        <v>35</v>
      </c>
      <c r="H10">
        <v>9</v>
      </c>
      <c r="I10" t="str">
        <f t="shared" si="0"/>
        <v>insert into datasetNormalizado values (9,0.76271186440678,'0','0.66','0',0.699785544865075,0.522169795535923,'drugY');</v>
      </c>
    </row>
    <row r="11" spans="1:9" x14ac:dyDescent="0.25">
      <c r="A11" t="s">
        <v>1375</v>
      </c>
      <c r="B11">
        <v>0</v>
      </c>
      <c r="C11" t="s">
        <v>1423</v>
      </c>
      <c r="D11">
        <v>1</v>
      </c>
      <c r="E11" t="s">
        <v>1434</v>
      </c>
      <c r="F11" t="s">
        <v>1632</v>
      </c>
      <c r="G11" t="s">
        <v>35</v>
      </c>
      <c r="H11">
        <v>10</v>
      </c>
      <c r="I11" t="str">
        <f t="shared" si="0"/>
        <v>insert into datasetNormalizado values (10,0.474576271186441,'0','0.33','1',0.0655060661249296,0.119499380918917,'drugY');</v>
      </c>
    </row>
    <row r="12" spans="1:9" x14ac:dyDescent="0.25">
      <c r="A12" t="s">
        <v>1368</v>
      </c>
      <c r="B12">
        <v>1</v>
      </c>
      <c r="C12" t="s">
        <v>1423</v>
      </c>
      <c r="D12">
        <v>0</v>
      </c>
      <c r="E12">
        <v>1</v>
      </c>
      <c r="F12" t="s">
        <v>1633</v>
      </c>
      <c r="G12" t="s">
        <v>40</v>
      </c>
      <c r="H12">
        <v>11</v>
      </c>
      <c r="I12" t="str">
        <f t="shared" si="0"/>
        <v>insert into datasetNormalizado values (11,0.542372881355932,'1','0.33','0',1,0.939079075059398,'drugC');</v>
      </c>
    </row>
    <row r="13" spans="1:9" x14ac:dyDescent="0.25">
      <c r="A13" t="s">
        <v>1376</v>
      </c>
      <c r="B13">
        <v>1</v>
      </c>
      <c r="C13" t="s">
        <v>1422</v>
      </c>
      <c r="D13">
        <v>1</v>
      </c>
      <c r="E13" t="s">
        <v>1435</v>
      </c>
      <c r="F13" t="s">
        <v>1634</v>
      </c>
      <c r="G13" t="s">
        <v>35</v>
      </c>
      <c r="H13">
        <v>12</v>
      </c>
      <c r="I13" t="str">
        <f t="shared" si="0"/>
        <v>insert into datasetNormalizado values (12,0.322033898305085,'1','0.99','1',0.42336828438418,0.246963156309607,'drugY');</v>
      </c>
    </row>
    <row r="14" spans="1:9" x14ac:dyDescent="0.25">
      <c r="A14" t="s">
        <v>1375</v>
      </c>
      <c r="B14">
        <v>0</v>
      </c>
      <c r="C14" t="s">
        <v>1423</v>
      </c>
      <c r="D14">
        <v>0</v>
      </c>
      <c r="E14" t="s">
        <v>1436</v>
      </c>
      <c r="F14" t="s">
        <v>1635</v>
      </c>
      <c r="G14" t="s">
        <v>35</v>
      </c>
      <c r="H14">
        <v>13</v>
      </c>
      <c r="I14" t="str">
        <f t="shared" si="0"/>
        <v>insert into datasetNormalizado values (13,0.474576271186441,'0','0.33','0',0.319176936853193,0.346752334103002,'drugY');</v>
      </c>
    </row>
    <row r="15" spans="1:9" x14ac:dyDescent="0.25">
      <c r="A15">
        <v>1</v>
      </c>
      <c r="B15">
        <v>1</v>
      </c>
      <c r="C15" t="s">
        <v>1423</v>
      </c>
      <c r="D15">
        <v>0</v>
      </c>
      <c r="E15" t="s">
        <v>1437</v>
      </c>
      <c r="F15" t="s">
        <v>1636</v>
      </c>
      <c r="G15" t="s">
        <v>35</v>
      </c>
      <c r="H15">
        <v>14</v>
      </c>
      <c r="I15" t="str">
        <f t="shared" si="0"/>
        <v>insert into datasetNormalizado values (14,1,'1','0.33','0',0.738859826162516,0.298313422347154,'drugY');</v>
      </c>
    </row>
    <row r="16" spans="1:9" x14ac:dyDescent="0.25">
      <c r="A16" t="s">
        <v>1377</v>
      </c>
      <c r="B16">
        <v>1</v>
      </c>
      <c r="C16" t="s">
        <v>1424</v>
      </c>
      <c r="D16">
        <v>0</v>
      </c>
      <c r="E16" t="s">
        <v>1438</v>
      </c>
      <c r="F16" t="s">
        <v>1637</v>
      </c>
      <c r="G16" t="s">
        <v>46</v>
      </c>
      <c r="H16">
        <v>15</v>
      </c>
      <c r="I16" t="str">
        <f t="shared" si="0"/>
        <v>insert into datasetNormalizado values (15,0.593220338983051,'1','0.66','0',0.82753664555795,0.75534584881036,'drugX');</v>
      </c>
    </row>
    <row r="17" spans="1:9" x14ac:dyDescent="0.25">
      <c r="A17" t="s">
        <v>1378</v>
      </c>
      <c r="B17">
        <v>1</v>
      </c>
      <c r="C17" t="s">
        <v>1422</v>
      </c>
      <c r="D17">
        <v>1</v>
      </c>
      <c r="E17" t="s">
        <v>1439</v>
      </c>
      <c r="F17" t="s">
        <v>1638</v>
      </c>
      <c r="G17" t="s">
        <v>35</v>
      </c>
      <c r="H17">
        <v>16</v>
      </c>
      <c r="I17" t="str">
        <f t="shared" si="0"/>
        <v>insert into datasetNormalizado values (16,0.0169491525423729,'1','0.99','1',0.842836465961247,0.564200381487802,'drugY');</v>
      </c>
    </row>
    <row r="18" spans="1:9" x14ac:dyDescent="0.25">
      <c r="A18" t="s">
        <v>1379</v>
      </c>
      <c r="B18">
        <v>0</v>
      </c>
      <c r="C18" t="s">
        <v>1423</v>
      </c>
      <c r="D18">
        <v>1</v>
      </c>
      <c r="E18" t="s">
        <v>1440</v>
      </c>
      <c r="F18" t="s">
        <v>1639</v>
      </c>
      <c r="G18" t="s">
        <v>46</v>
      </c>
      <c r="H18">
        <v>17</v>
      </c>
      <c r="I18" t="str">
        <f t="shared" si="0"/>
        <v>insert into datasetNormalizado values (17,0.915254237288136,'0','0.33','1',0.881006448809888,0.905012883579293,'drugX');</v>
      </c>
    </row>
    <row r="19" spans="1:9" x14ac:dyDescent="0.25">
      <c r="A19" t="s">
        <v>1375</v>
      </c>
      <c r="B19">
        <v>0</v>
      </c>
      <c r="C19" t="s">
        <v>1422</v>
      </c>
      <c r="D19">
        <v>0</v>
      </c>
      <c r="E19" t="s">
        <v>1441</v>
      </c>
      <c r="F19" t="s">
        <v>1640</v>
      </c>
      <c r="G19" t="s">
        <v>75</v>
      </c>
      <c r="H19">
        <v>18</v>
      </c>
      <c r="I19" t="str">
        <f t="shared" si="0"/>
        <v>insert into datasetNormalizado values (18,0.474576271186441,'0','0.99','0',0.394562084635262,0.451042398688217,'drugA');</v>
      </c>
    </row>
    <row r="20" spans="1:9" x14ac:dyDescent="0.25">
      <c r="A20" t="s">
        <v>1367</v>
      </c>
      <c r="B20">
        <v>0</v>
      </c>
      <c r="C20" t="s">
        <v>1423</v>
      </c>
      <c r="D20">
        <v>0</v>
      </c>
      <c r="E20" t="s">
        <v>1442</v>
      </c>
      <c r="F20" t="s">
        <v>1641</v>
      </c>
      <c r="G20" t="s">
        <v>40</v>
      </c>
      <c r="H20">
        <v>19</v>
      </c>
      <c r="I20" t="str">
        <f t="shared" si="0"/>
        <v>insert into datasetNormalizado values (19,0.135593220338983,'0','0.33','0',0.148757094827564,0.946809222634943,'drugC');</v>
      </c>
    </row>
    <row r="21" spans="1:9" x14ac:dyDescent="0.25">
      <c r="A21" t="s">
        <v>1380</v>
      </c>
      <c r="B21">
        <v>1</v>
      </c>
      <c r="C21" t="s">
        <v>1422</v>
      </c>
      <c r="D21">
        <v>1</v>
      </c>
      <c r="E21" t="s">
        <v>1443</v>
      </c>
      <c r="F21" t="s">
        <v>1642</v>
      </c>
      <c r="G21" t="s">
        <v>35</v>
      </c>
      <c r="H21">
        <v>20</v>
      </c>
      <c r="I21" t="str">
        <f t="shared" si="0"/>
        <v>insert into datasetNormalizado values (20,0.288135593220339,'1','0.99','1',0.361936613225491,0.0794933574272998,'drugY');</v>
      </c>
    </row>
    <row r="22" spans="1:9" x14ac:dyDescent="0.25">
      <c r="A22" t="s">
        <v>1381</v>
      </c>
      <c r="B22">
        <v>0</v>
      </c>
      <c r="C22" t="s">
        <v>1423</v>
      </c>
      <c r="D22">
        <v>1</v>
      </c>
      <c r="E22" t="s">
        <v>1444</v>
      </c>
      <c r="F22" t="s">
        <v>1643</v>
      </c>
      <c r="G22" t="s">
        <v>35</v>
      </c>
      <c r="H22">
        <v>21</v>
      </c>
      <c r="I22" t="str">
        <f t="shared" si="0"/>
        <v>insert into datasetNormalizado values (21,0.711864406779661,'0','0.33','1',0.0923925261501387,0.134507914198708,'drugY');</v>
      </c>
    </row>
    <row r="23" spans="1:9" x14ac:dyDescent="0.25">
      <c r="A23" t="s">
        <v>1382</v>
      </c>
      <c r="B23">
        <v>0</v>
      </c>
      <c r="C23" t="s">
        <v>1424</v>
      </c>
      <c r="D23">
        <v>0</v>
      </c>
      <c r="E23" t="s">
        <v>1445</v>
      </c>
      <c r="F23" t="s">
        <v>1644</v>
      </c>
      <c r="G23" t="s">
        <v>35</v>
      </c>
      <c r="H23">
        <v>22</v>
      </c>
      <c r="I23" t="str">
        <f t="shared" si="0"/>
        <v>insert into datasetNormalizado values (22,0.813559322033898,'0','0.66','0',0.292881554585021,0.0627614362681123,'drugY');</v>
      </c>
    </row>
    <row r="24" spans="1:9" x14ac:dyDescent="0.25">
      <c r="A24" t="s">
        <v>1368</v>
      </c>
      <c r="B24">
        <v>0</v>
      </c>
      <c r="C24" t="s">
        <v>1423</v>
      </c>
      <c r="D24">
        <v>1</v>
      </c>
      <c r="E24" t="s">
        <v>1446</v>
      </c>
      <c r="F24" t="s">
        <v>1645</v>
      </c>
      <c r="G24" t="s">
        <v>35</v>
      </c>
      <c r="H24">
        <v>23</v>
      </c>
      <c r="I24" t="str">
        <f t="shared" si="0"/>
        <v>insert into datasetNormalizado values (23,0.542372881355932,'0','0.33','1',0.780601535286584,0.107920891476759,'drugY');</v>
      </c>
    </row>
    <row r="25" spans="1:9" x14ac:dyDescent="0.25">
      <c r="A25" t="s">
        <v>1383</v>
      </c>
      <c r="B25">
        <v>1</v>
      </c>
      <c r="C25" t="s">
        <v>1423</v>
      </c>
      <c r="D25">
        <v>0</v>
      </c>
      <c r="E25" t="s">
        <v>1447</v>
      </c>
      <c r="F25" t="s">
        <v>1646</v>
      </c>
      <c r="G25" t="s">
        <v>35</v>
      </c>
      <c r="H25">
        <v>24</v>
      </c>
      <c r="I25" t="str">
        <f t="shared" si="0"/>
        <v>insert into datasetNormalizado values (24,0.559322033898305,'1','0.33','0',0.945398560700402,0.638038349563297,'drugY');</v>
      </c>
    </row>
    <row r="26" spans="1:9" x14ac:dyDescent="0.25">
      <c r="A26" t="s">
        <v>1384</v>
      </c>
      <c r="B26">
        <v>1</v>
      </c>
      <c r="C26" t="s">
        <v>1423</v>
      </c>
      <c r="D26">
        <v>0</v>
      </c>
      <c r="E26" t="s">
        <v>1448</v>
      </c>
      <c r="F26" t="s">
        <v>1647</v>
      </c>
      <c r="G26" t="s">
        <v>35</v>
      </c>
      <c r="H26">
        <v>25</v>
      </c>
      <c r="I26" t="str">
        <f t="shared" si="0"/>
        <v>insert into datasetNormalizado values (25,0.305084745762712,'1','0.33','0',0.90484911098369,0.0938995415453602,'drugY');</v>
      </c>
    </row>
    <row r="27" spans="1:9" x14ac:dyDescent="0.25">
      <c r="A27" t="s">
        <v>1369</v>
      </c>
      <c r="B27">
        <v>1</v>
      </c>
      <c r="C27" t="s">
        <v>1422</v>
      </c>
      <c r="D27">
        <v>1</v>
      </c>
      <c r="E27" t="s">
        <v>1449</v>
      </c>
      <c r="F27" t="s">
        <v>1648</v>
      </c>
      <c r="G27" t="s">
        <v>35</v>
      </c>
      <c r="H27">
        <v>26</v>
      </c>
      <c r="I27" t="str">
        <f t="shared" si="0"/>
        <v>insert into datasetNormalizado values (26,0.220338983050847,'1','0.99','1',0.143131752242433,0.160325268547335,'drugY');</v>
      </c>
    </row>
    <row r="28" spans="1:9" x14ac:dyDescent="0.25">
      <c r="A28" t="s">
        <v>1385</v>
      </c>
      <c r="B28">
        <v>0</v>
      </c>
      <c r="C28" t="s">
        <v>1422</v>
      </c>
      <c r="D28">
        <v>0</v>
      </c>
      <c r="E28" t="s">
        <v>1450</v>
      </c>
      <c r="F28" t="s">
        <v>1649</v>
      </c>
      <c r="G28" t="s">
        <v>35</v>
      </c>
      <c r="H28">
        <v>27</v>
      </c>
      <c r="I28" t="str">
        <f t="shared" si="0"/>
        <v>insert into datasetNormalizado values (27,0.271186440677966,'0','0.99','0',0.608171018497703,0.0732523508349229,'drugY');</v>
      </c>
    </row>
    <row r="29" spans="1:9" x14ac:dyDescent="0.25">
      <c r="A29" t="s">
        <v>1372</v>
      </c>
      <c r="B29">
        <v>1</v>
      </c>
      <c r="C29" t="s">
        <v>1424</v>
      </c>
      <c r="D29">
        <v>1</v>
      </c>
      <c r="E29" t="s">
        <v>1451</v>
      </c>
      <c r="F29" t="s">
        <v>1650</v>
      </c>
      <c r="G29" t="s">
        <v>46</v>
      </c>
      <c r="H29">
        <v>28</v>
      </c>
      <c r="I29" t="str">
        <f t="shared" si="0"/>
        <v>insert into datasetNormalizado values (28,0.576271186440678,'1','0.66','1',0.491352330336687,0.904075895994378,'drugX');</v>
      </c>
    </row>
    <row r="30" spans="1:9" x14ac:dyDescent="0.25">
      <c r="A30" t="s">
        <v>1386</v>
      </c>
      <c r="B30">
        <v>1</v>
      </c>
      <c r="C30" t="s">
        <v>1423</v>
      </c>
      <c r="D30">
        <v>1</v>
      </c>
      <c r="E30" t="s">
        <v>1452</v>
      </c>
      <c r="F30" t="s">
        <v>1651</v>
      </c>
      <c r="G30" t="s">
        <v>35</v>
      </c>
      <c r="H30">
        <v>29</v>
      </c>
      <c r="I30" t="str">
        <f t="shared" si="0"/>
        <v>insert into datasetNormalizado values (29,0.406779661016949,'1','0.33','1',0.376185628727389,0.143492955861192,'drugY');</v>
      </c>
    </row>
    <row r="31" spans="1:9" x14ac:dyDescent="0.25">
      <c r="A31" t="s">
        <v>1387</v>
      </c>
      <c r="B31">
        <v>0</v>
      </c>
      <c r="C31" t="s">
        <v>1423</v>
      </c>
      <c r="D31">
        <v>0</v>
      </c>
      <c r="E31" t="s">
        <v>1453</v>
      </c>
      <c r="F31" t="s">
        <v>1652</v>
      </c>
      <c r="G31" t="s">
        <v>35</v>
      </c>
      <c r="H31">
        <v>30</v>
      </c>
      <c r="I31" t="str">
        <f t="shared" si="0"/>
        <v>insert into datasetNormalizado values (30,0.508474576271186,'0','0.33','0',0.63991745119188,0.367332597128802,'drugY');</v>
      </c>
    </row>
    <row r="32" spans="1:9" x14ac:dyDescent="0.25">
      <c r="A32" t="s">
        <v>1388</v>
      </c>
      <c r="B32">
        <v>1</v>
      </c>
      <c r="C32" t="s">
        <v>1424</v>
      </c>
      <c r="D32">
        <v>1</v>
      </c>
      <c r="E32" t="s">
        <v>1454</v>
      </c>
      <c r="F32" t="s">
        <v>1653</v>
      </c>
      <c r="G32" t="s">
        <v>46</v>
      </c>
      <c r="H32">
        <v>31</v>
      </c>
      <c r="I32" t="str">
        <f t="shared" si="0"/>
        <v>insert into datasetNormalizado values (31,0.0508474576271186,'1','0.66','1',0.134881923377125,0.723538466686745,'drugX');</v>
      </c>
    </row>
    <row r="33" spans="1:16" x14ac:dyDescent="0.25">
      <c r="A33">
        <v>1</v>
      </c>
      <c r="B33">
        <v>0</v>
      </c>
      <c r="C33" t="s">
        <v>1422</v>
      </c>
      <c r="D33">
        <v>0</v>
      </c>
      <c r="E33" t="s">
        <v>1455</v>
      </c>
      <c r="F33" t="s">
        <v>1654</v>
      </c>
      <c r="G33" t="s">
        <v>104</v>
      </c>
      <c r="H33">
        <v>32</v>
      </c>
      <c r="I33" t="str">
        <f t="shared" si="0"/>
        <v>insert into datasetNormalizado values (32,1,'0','0.99','0',0.543508627461877,0.916089415386675,'drugB');</v>
      </c>
    </row>
    <row r="34" spans="1:16" x14ac:dyDescent="0.25">
      <c r="A34" t="s">
        <v>1372</v>
      </c>
      <c r="B34">
        <v>0</v>
      </c>
      <c r="C34" t="s">
        <v>1423</v>
      </c>
      <c r="D34">
        <v>1</v>
      </c>
      <c r="E34" t="s">
        <v>1456</v>
      </c>
      <c r="F34" t="s">
        <v>1655</v>
      </c>
      <c r="G34" t="s">
        <v>46</v>
      </c>
      <c r="H34">
        <v>33</v>
      </c>
      <c r="I34" t="str">
        <f t="shared" si="0"/>
        <v>insert into datasetNormalizado values (33,0.576271186440678,'0','0.33','1',0.317565365874606,0.615835090185055,'drugX');</v>
      </c>
    </row>
    <row r="35" spans="1:16" x14ac:dyDescent="0.25">
      <c r="A35" t="s">
        <v>1389</v>
      </c>
      <c r="B35">
        <v>1</v>
      </c>
      <c r="C35" t="s">
        <v>1422</v>
      </c>
      <c r="D35">
        <v>1</v>
      </c>
      <c r="E35" t="s">
        <v>1457</v>
      </c>
      <c r="F35" t="s">
        <v>1656</v>
      </c>
      <c r="G35" t="s">
        <v>35</v>
      </c>
      <c r="H35">
        <v>34</v>
      </c>
      <c r="I35" t="str">
        <f t="shared" si="0"/>
        <v>insert into datasetNormalizado values (34,0.847457627118644,'1','0.99','1',0.830360683730459,0.10009035237426,'drugY');</v>
      </c>
    </row>
    <row r="36" spans="1:16" x14ac:dyDescent="0.25">
      <c r="A36" t="s">
        <v>1390</v>
      </c>
      <c r="B36">
        <v>0</v>
      </c>
      <c r="C36" t="s">
        <v>1424</v>
      </c>
      <c r="D36">
        <v>0</v>
      </c>
      <c r="E36" t="s">
        <v>1458</v>
      </c>
      <c r="F36" t="s">
        <v>1657</v>
      </c>
      <c r="G36" t="s">
        <v>46</v>
      </c>
      <c r="H36">
        <v>35</v>
      </c>
      <c r="I36" t="str">
        <f t="shared" si="0"/>
        <v>insert into datasetNormalizado values (35,0.644067796610169,'0','0.66','0',0.365677579713403,0.428504500886792,'drugX');</v>
      </c>
    </row>
    <row r="37" spans="1:16" x14ac:dyDescent="0.25">
      <c r="A37" t="s">
        <v>1391</v>
      </c>
      <c r="B37">
        <v>0</v>
      </c>
      <c r="C37" t="s">
        <v>1424</v>
      </c>
      <c r="D37">
        <v>1</v>
      </c>
      <c r="E37" t="s">
        <v>1459</v>
      </c>
      <c r="F37" t="s">
        <v>1658</v>
      </c>
      <c r="G37" t="s">
        <v>46</v>
      </c>
      <c r="H37">
        <v>36</v>
      </c>
      <c r="I37" t="str">
        <f t="shared" si="0"/>
        <v>insert into datasetNormalizado values (36,0.525423728813559,'0','0.66','1',0.0658192868166926,0.873607067563498,'drugX');</v>
      </c>
      <c r="P37">
        <v>16.598364308285205</v>
      </c>
    </row>
    <row r="38" spans="1:16" x14ac:dyDescent="0.25">
      <c r="A38" t="s">
        <v>1380</v>
      </c>
      <c r="B38">
        <v>0</v>
      </c>
      <c r="C38" t="s">
        <v>1422</v>
      </c>
      <c r="D38">
        <v>1</v>
      </c>
      <c r="E38" t="s">
        <v>1460</v>
      </c>
      <c r="F38" t="s">
        <v>1659</v>
      </c>
      <c r="G38" t="s">
        <v>75</v>
      </c>
      <c r="H38">
        <v>37</v>
      </c>
      <c r="I38" t="str">
        <f t="shared" si="0"/>
        <v>insert into datasetNormalizado values (37,0.288135593220339,'0','0.99','1',0.0747208167987332,0.603436736606097,'drugA');</v>
      </c>
    </row>
    <row r="39" spans="1:16" x14ac:dyDescent="0.25">
      <c r="A39" t="s">
        <v>1386</v>
      </c>
      <c r="B39">
        <v>0</v>
      </c>
      <c r="C39" t="s">
        <v>1423</v>
      </c>
      <c r="D39">
        <v>1</v>
      </c>
      <c r="E39" t="s">
        <v>1461</v>
      </c>
      <c r="F39" t="s">
        <v>1660</v>
      </c>
      <c r="G39" t="s">
        <v>46</v>
      </c>
      <c r="H39">
        <v>38</v>
      </c>
      <c r="I39" t="str">
        <f t="shared" si="0"/>
        <v>insert into datasetNormalizado values (38,0.406779661016949,'0','0.33','1',0.264732107899476,0.391225780544122,'drugX');</v>
      </c>
    </row>
    <row r="40" spans="1:16" x14ac:dyDescent="0.25">
      <c r="A40" t="s">
        <v>1386</v>
      </c>
      <c r="B40">
        <v>1</v>
      </c>
      <c r="C40" t="s">
        <v>1424</v>
      </c>
      <c r="D40">
        <v>1</v>
      </c>
      <c r="E40" t="s">
        <v>1462</v>
      </c>
      <c r="F40" t="s">
        <v>1661</v>
      </c>
      <c r="G40" t="s">
        <v>46</v>
      </c>
      <c r="H40">
        <v>39</v>
      </c>
      <c r="I40" t="str">
        <f t="shared" si="0"/>
        <v>insert into datasetNormalizado values (39,0.406779661016949,'1','0.66','1',0.0438155332203381,0.556821604256601,'drugX');</v>
      </c>
      <c r="P40">
        <v>44.395939086294419</v>
      </c>
    </row>
    <row r="41" spans="1:16" x14ac:dyDescent="0.25">
      <c r="A41">
        <v>0</v>
      </c>
      <c r="B41">
        <v>0</v>
      </c>
      <c r="C41" t="s">
        <v>1424</v>
      </c>
      <c r="D41">
        <v>0</v>
      </c>
      <c r="E41" t="s">
        <v>1463</v>
      </c>
      <c r="F41" t="s">
        <v>1662</v>
      </c>
      <c r="G41" t="s">
        <v>46</v>
      </c>
      <c r="H41">
        <v>40</v>
      </c>
      <c r="I41" t="str">
        <f t="shared" si="0"/>
        <v>insert into datasetNormalizado values (40,0,'0','0.66','0',0.359170672439358,0.848107619716896,'drugX');</v>
      </c>
    </row>
    <row r="42" spans="1:16" x14ac:dyDescent="0.25">
      <c r="A42" t="s">
        <v>1392</v>
      </c>
      <c r="B42">
        <v>1</v>
      </c>
      <c r="C42" t="s">
        <v>1424</v>
      </c>
      <c r="D42">
        <v>0</v>
      </c>
      <c r="E42" t="s">
        <v>1464</v>
      </c>
      <c r="F42" t="s">
        <v>1663</v>
      </c>
      <c r="G42" t="s">
        <v>35</v>
      </c>
      <c r="H42">
        <v>41</v>
      </c>
      <c r="I42" t="str">
        <f t="shared" si="0"/>
        <v>insert into datasetNormalizado values (41,0.983050847457627,'1','0.66','0',0.839921492749194,0.389837031087909,'drugY');</v>
      </c>
    </row>
    <row r="43" spans="1:16" x14ac:dyDescent="0.25">
      <c r="A43" t="s">
        <v>1393</v>
      </c>
      <c r="B43">
        <v>1</v>
      </c>
      <c r="C43" t="s">
        <v>1422</v>
      </c>
      <c r="D43">
        <v>1</v>
      </c>
      <c r="E43" t="s">
        <v>1465</v>
      </c>
      <c r="F43" t="s">
        <v>1664</v>
      </c>
      <c r="G43" t="s">
        <v>104</v>
      </c>
      <c r="H43">
        <v>42</v>
      </c>
      <c r="I43" t="str">
        <f t="shared" si="0"/>
        <v>insert into datasetNormalizado values (42,0.728813559322034,'1','0.99','1',0.931465291863588,0.686025499447847,'drugB');</v>
      </c>
    </row>
    <row r="44" spans="1:16" x14ac:dyDescent="0.25">
      <c r="A44" t="s">
        <v>1377</v>
      </c>
      <c r="B44">
        <v>0</v>
      </c>
      <c r="C44" t="s">
        <v>1424</v>
      </c>
      <c r="D44">
        <v>1</v>
      </c>
      <c r="E44" t="s">
        <v>1466</v>
      </c>
      <c r="F44" t="s">
        <v>1665</v>
      </c>
      <c r="G44" t="s">
        <v>35</v>
      </c>
      <c r="H44">
        <v>43</v>
      </c>
      <c r="I44" t="str">
        <f t="shared" si="0"/>
        <v>insert into datasetNormalizado values (43,0.593220338983051,'0','0.66','1',0.62554718897059,0.457417260649868,'drugY');</v>
      </c>
    </row>
    <row r="45" spans="1:16" x14ac:dyDescent="0.25">
      <c r="A45" t="s">
        <v>1367</v>
      </c>
      <c r="B45">
        <v>0</v>
      </c>
      <c r="C45" t="s">
        <v>1424</v>
      </c>
      <c r="D45">
        <v>0</v>
      </c>
      <c r="E45" t="s">
        <v>1467</v>
      </c>
      <c r="F45" t="s">
        <v>1666</v>
      </c>
      <c r="G45" t="s">
        <v>46</v>
      </c>
      <c r="H45">
        <v>44</v>
      </c>
      <c r="I45" t="str">
        <f t="shared" si="0"/>
        <v>insert into datasetNormalizado values (44,0.135593220338983,'0','0.66','0',0.235994109430216,0.475102901315129,'drugX');</v>
      </c>
    </row>
    <row r="46" spans="1:16" x14ac:dyDescent="0.25">
      <c r="A46" t="s">
        <v>1377</v>
      </c>
      <c r="B46">
        <v>1</v>
      </c>
      <c r="C46" t="s">
        <v>1424</v>
      </c>
      <c r="D46">
        <v>1</v>
      </c>
      <c r="E46" t="s">
        <v>1468</v>
      </c>
      <c r="F46" t="s">
        <v>1667</v>
      </c>
      <c r="G46" t="s">
        <v>46</v>
      </c>
      <c r="H46">
        <v>45</v>
      </c>
      <c r="I46" t="str">
        <f t="shared" si="0"/>
        <v>insert into datasetNormalizado values (45,0.593220338983051,'1','0.66','1',0.257007681484868,0.48413813874109,'drugX');</v>
      </c>
    </row>
    <row r="47" spans="1:16" x14ac:dyDescent="0.25">
      <c r="A47" t="s">
        <v>1394</v>
      </c>
      <c r="B47">
        <v>1</v>
      </c>
      <c r="C47" t="s">
        <v>1424</v>
      </c>
      <c r="D47">
        <v>1</v>
      </c>
      <c r="E47" t="s">
        <v>1469</v>
      </c>
      <c r="F47" t="s">
        <v>1668</v>
      </c>
      <c r="G47" t="s">
        <v>46</v>
      </c>
      <c r="H47">
        <v>46</v>
      </c>
      <c r="I47" t="str">
        <f t="shared" si="0"/>
        <v>insert into datasetNormalizado values (46,0.864406779661017,'1','0.66','1',0.280797298218936,0.926781113007396,'drugX');</v>
      </c>
    </row>
    <row r="48" spans="1:16" x14ac:dyDescent="0.25">
      <c r="A48" t="s">
        <v>1395</v>
      </c>
      <c r="B48">
        <v>1</v>
      </c>
      <c r="C48" t="s">
        <v>1422</v>
      </c>
      <c r="D48">
        <v>0</v>
      </c>
      <c r="E48" t="s">
        <v>1470</v>
      </c>
      <c r="F48" t="s">
        <v>1669</v>
      </c>
      <c r="G48" t="s">
        <v>75</v>
      </c>
      <c r="H48">
        <v>47</v>
      </c>
      <c r="I48" t="str">
        <f t="shared" si="0"/>
        <v>insert into datasetNormalizado values (47,0.372881355932203,'1','0.99','0',0.149037477866159,0.379664023023124,'drugA');</v>
      </c>
    </row>
    <row r="49" spans="1:9" x14ac:dyDescent="0.25">
      <c r="A49" t="s">
        <v>1396</v>
      </c>
      <c r="B49">
        <v>0</v>
      </c>
      <c r="C49" t="s">
        <v>1423</v>
      </c>
      <c r="D49">
        <v>0</v>
      </c>
      <c r="E49" t="s">
        <v>1471</v>
      </c>
      <c r="F49" t="s">
        <v>1670</v>
      </c>
      <c r="G49" t="s">
        <v>40</v>
      </c>
      <c r="H49">
        <v>48</v>
      </c>
      <c r="I49" t="str">
        <f t="shared" si="0"/>
        <v>insert into datasetNormalizado values (48,0.898305084745763,'0','0.33','0',0.572153164918272,0.846534819127932,'drugC');</v>
      </c>
    </row>
    <row r="50" spans="1:9" x14ac:dyDescent="0.25">
      <c r="A50" t="s">
        <v>1367</v>
      </c>
      <c r="B50">
        <v>0</v>
      </c>
      <c r="C50" t="s">
        <v>1424</v>
      </c>
      <c r="D50">
        <v>0</v>
      </c>
      <c r="E50" t="s">
        <v>1472</v>
      </c>
      <c r="F50" t="s">
        <v>1671</v>
      </c>
      <c r="G50" t="s">
        <v>35</v>
      </c>
      <c r="H50">
        <v>49</v>
      </c>
      <c r="I50" t="str">
        <f t="shared" si="0"/>
        <v>insert into datasetNormalizado values (49,0.135593220338983,'0','0.66','0',0.981239596147386,0.134240203460161,'drugY');</v>
      </c>
    </row>
    <row r="51" spans="1:9" x14ac:dyDescent="0.25">
      <c r="A51" t="s">
        <v>1369</v>
      </c>
      <c r="B51">
        <v>1</v>
      </c>
      <c r="C51" t="s">
        <v>1423</v>
      </c>
      <c r="D51">
        <v>0</v>
      </c>
      <c r="E51" t="s">
        <v>1473</v>
      </c>
      <c r="F51" t="s">
        <v>1672</v>
      </c>
      <c r="G51" t="s">
        <v>35</v>
      </c>
      <c r="H51">
        <v>50</v>
      </c>
      <c r="I51" t="str">
        <f t="shared" si="0"/>
        <v>insert into datasetNormalizado values (50,0.220338983050847,'1','0.33','0',0.269683015607989,0.177977445370277,'drugY');</v>
      </c>
    </row>
    <row r="52" spans="1:9" x14ac:dyDescent="0.25">
      <c r="A52" t="s">
        <v>1393</v>
      </c>
      <c r="B52">
        <v>1</v>
      </c>
      <c r="C52" t="s">
        <v>1422</v>
      </c>
      <c r="D52">
        <v>0</v>
      </c>
      <c r="E52" t="s">
        <v>1474</v>
      </c>
      <c r="F52" t="s">
        <v>1673</v>
      </c>
      <c r="G52" t="s">
        <v>35</v>
      </c>
      <c r="H52">
        <v>51</v>
      </c>
      <c r="I52" t="str">
        <f t="shared" si="0"/>
        <v>insert into datasetNormalizado values (51,0.728813559322034,'1','0.99','0',0.153288690964846,0.148311749155038,'drugY');</v>
      </c>
    </row>
    <row r="53" spans="1:9" x14ac:dyDescent="0.25">
      <c r="A53" t="s">
        <v>1397</v>
      </c>
      <c r="B53">
        <v>0</v>
      </c>
      <c r="C53" t="s">
        <v>1424</v>
      </c>
      <c r="D53">
        <v>1</v>
      </c>
      <c r="E53" t="s">
        <v>1475</v>
      </c>
      <c r="F53" t="s">
        <v>1674</v>
      </c>
      <c r="G53" t="s">
        <v>46</v>
      </c>
      <c r="H53">
        <v>52</v>
      </c>
      <c r="I53" t="str">
        <f t="shared" si="0"/>
        <v>insert into datasetNormalizado values (52,0.88135593220339,'0','0.66','1',0.875813047662591,0.965247799752368,'drugX');</v>
      </c>
    </row>
    <row r="54" spans="1:9" x14ac:dyDescent="0.25">
      <c r="A54" t="s">
        <v>1398</v>
      </c>
      <c r="B54">
        <v>0</v>
      </c>
      <c r="C54" t="s">
        <v>1423</v>
      </c>
      <c r="D54">
        <v>1</v>
      </c>
      <c r="E54" t="s">
        <v>1476</v>
      </c>
      <c r="F54" t="s">
        <v>1675</v>
      </c>
      <c r="G54" t="s">
        <v>35</v>
      </c>
      <c r="H54">
        <v>53</v>
      </c>
      <c r="I54" t="str">
        <f t="shared" si="0"/>
        <v>insert into datasetNormalizado values (53,0.796610169491525,'0','0.33','1',0.767905993376898,0.159990630124151,'drugY');</v>
      </c>
    </row>
    <row r="55" spans="1:9" x14ac:dyDescent="0.25">
      <c r="A55" t="s">
        <v>1399</v>
      </c>
      <c r="B55">
        <v>1</v>
      </c>
      <c r="C55" t="s">
        <v>1422</v>
      </c>
      <c r="D55">
        <v>1</v>
      </c>
      <c r="E55" t="s">
        <v>1477</v>
      </c>
      <c r="F55" t="s">
        <v>1676</v>
      </c>
      <c r="G55" t="s">
        <v>35</v>
      </c>
      <c r="H55">
        <v>54</v>
      </c>
      <c r="I55" t="str">
        <f t="shared" si="0"/>
        <v>insert into datasetNormalizado values (54,0.152542372881356,'1','0.99','1',0.375048940733088,0.253020111769233,'drugY');</v>
      </c>
    </row>
    <row r="56" spans="1:9" x14ac:dyDescent="0.25">
      <c r="A56" t="s">
        <v>1396</v>
      </c>
      <c r="B56">
        <v>1</v>
      </c>
      <c r="C56" t="s">
        <v>1422</v>
      </c>
      <c r="D56">
        <v>1</v>
      </c>
      <c r="E56" t="s">
        <v>1478</v>
      </c>
      <c r="F56" t="s">
        <v>1677</v>
      </c>
      <c r="G56" t="s">
        <v>104</v>
      </c>
      <c r="H56">
        <v>55</v>
      </c>
      <c r="I56" t="str">
        <f t="shared" si="0"/>
        <v>insert into datasetNormalizado values (55,0.898305084745763,'1','0.99','1',0.695251422754473,0.938292674764917,'drugB');</v>
      </c>
    </row>
    <row r="57" spans="1:9" x14ac:dyDescent="0.25">
      <c r="A57" t="s">
        <v>1400</v>
      </c>
      <c r="B57">
        <v>1</v>
      </c>
      <c r="C57" t="s">
        <v>1423</v>
      </c>
      <c r="D57">
        <v>0</v>
      </c>
      <c r="E57" t="s">
        <v>1479</v>
      </c>
      <c r="F57" t="s">
        <v>1678</v>
      </c>
      <c r="G57" t="s">
        <v>40</v>
      </c>
      <c r="H57">
        <v>56</v>
      </c>
      <c r="I57" t="str">
        <f t="shared" si="0"/>
        <v>insert into datasetNormalizado values (56,0.186440677966102,'1','0.33','0',0.196604081467692,0.347973764347622,'drugC');</v>
      </c>
    </row>
    <row r="58" spans="1:9" x14ac:dyDescent="0.25">
      <c r="A58" t="s">
        <v>1389</v>
      </c>
      <c r="B58">
        <v>0</v>
      </c>
      <c r="C58" t="s">
        <v>1422</v>
      </c>
      <c r="D58">
        <v>1</v>
      </c>
      <c r="E58" t="s">
        <v>1480</v>
      </c>
      <c r="F58" t="s">
        <v>1679</v>
      </c>
      <c r="G58" t="s">
        <v>104</v>
      </c>
      <c r="H58">
        <v>57</v>
      </c>
      <c r="I58" t="str">
        <f t="shared" si="0"/>
        <v>insert into datasetNormalizado values (57,0.847457627118644,'0','0.99','1',0.341971320098917,0.602700532075093,'drugB');</v>
      </c>
    </row>
    <row r="59" spans="1:9" x14ac:dyDescent="0.25">
      <c r="A59" t="s">
        <v>1401</v>
      </c>
      <c r="B59">
        <v>0</v>
      </c>
      <c r="C59" t="s">
        <v>1422</v>
      </c>
      <c r="D59">
        <v>0</v>
      </c>
      <c r="E59" t="s">
        <v>1481</v>
      </c>
      <c r="F59">
        <v>0</v>
      </c>
      <c r="G59" t="s">
        <v>35</v>
      </c>
      <c r="H59">
        <v>58</v>
      </c>
      <c r="I59" t="str">
        <f t="shared" si="0"/>
        <v>insert into datasetNormalizado values (58,0.423728813559322,'0','0.99','0',0.143889544238634,0,'drugY');</v>
      </c>
    </row>
    <row r="60" spans="1:9" x14ac:dyDescent="0.25">
      <c r="A60" t="s">
        <v>1374</v>
      </c>
      <c r="B60">
        <v>0</v>
      </c>
      <c r="C60" t="s">
        <v>1424</v>
      </c>
      <c r="D60">
        <v>1</v>
      </c>
      <c r="E60" t="s">
        <v>1482</v>
      </c>
      <c r="F60" t="s">
        <v>1680</v>
      </c>
      <c r="G60" t="s">
        <v>46</v>
      </c>
      <c r="H60">
        <v>59</v>
      </c>
      <c r="I60" t="str">
        <f t="shared" si="0"/>
        <v>insert into datasetNormalizado values (59,0.76271186440678,'0','0.66','1',0.367140118266071,0.735351203025131,'drugX');</v>
      </c>
    </row>
    <row r="61" spans="1:9" x14ac:dyDescent="0.25">
      <c r="A61" t="s">
        <v>1376</v>
      </c>
      <c r="B61">
        <v>0</v>
      </c>
      <c r="C61" t="s">
        <v>1422</v>
      </c>
      <c r="D61">
        <v>0</v>
      </c>
      <c r="E61" t="s">
        <v>1483</v>
      </c>
      <c r="F61" t="s">
        <v>1681</v>
      </c>
      <c r="G61" t="s">
        <v>35</v>
      </c>
      <c r="H61">
        <v>60</v>
      </c>
      <c r="I61" t="str">
        <f t="shared" si="0"/>
        <v>insert into datasetNormalizado values (60,0.322033898305085,'0','0.99','0',0.980014499086861,0.459525482715925,'drugY');</v>
      </c>
    </row>
    <row r="62" spans="1:9" x14ac:dyDescent="0.25">
      <c r="A62" t="s">
        <v>1402</v>
      </c>
      <c r="B62">
        <v>1</v>
      </c>
      <c r="C62" t="s">
        <v>1423</v>
      </c>
      <c r="D62">
        <v>1</v>
      </c>
      <c r="E62" t="s">
        <v>1484</v>
      </c>
      <c r="F62" t="s">
        <v>1682</v>
      </c>
      <c r="G62" t="s">
        <v>35</v>
      </c>
      <c r="H62">
        <v>61</v>
      </c>
      <c r="I62" t="str">
        <f t="shared" si="0"/>
        <v>insert into datasetNormalizado values (61,0.389830508474576,'1','0.33','1',0.24902055384491,0.000334638423183736,'drugY');</v>
      </c>
    </row>
    <row r="63" spans="1:9" x14ac:dyDescent="0.25">
      <c r="A63" t="s">
        <v>1399</v>
      </c>
      <c r="B63">
        <v>0</v>
      </c>
      <c r="C63" t="s">
        <v>1422</v>
      </c>
      <c r="D63">
        <v>1</v>
      </c>
      <c r="E63" t="s">
        <v>1485</v>
      </c>
      <c r="F63" t="s">
        <v>1683</v>
      </c>
      <c r="G63" t="s">
        <v>75</v>
      </c>
      <c r="H63">
        <v>62</v>
      </c>
      <c r="I63" t="str">
        <f t="shared" si="0"/>
        <v>insert into datasetNormalizado values (62,0.152542372881356,'0','0.99','1',0.285667374781187,0.747983803500318,'drugA');</v>
      </c>
    </row>
    <row r="64" spans="1:9" x14ac:dyDescent="0.25">
      <c r="A64" t="s">
        <v>1397</v>
      </c>
      <c r="B64">
        <v>0</v>
      </c>
      <c r="C64" t="s">
        <v>1423</v>
      </c>
      <c r="D64">
        <v>1</v>
      </c>
      <c r="E64" t="s">
        <v>1486</v>
      </c>
      <c r="F64" t="s">
        <v>1684</v>
      </c>
      <c r="G64" t="s">
        <v>35</v>
      </c>
      <c r="H64">
        <v>63</v>
      </c>
      <c r="I64" t="str">
        <f t="shared" si="0"/>
        <v>insert into datasetNormalizado values (63,0.88135593220339,'0','0.33','1',0.809496144101726,0.328531271960646,'drugY');</v>
      </c>
    </row>
    <row r="65" spans="1:9" x14ac:dyDescent="0.25">
      <c r="A65" t="s">
        <v>1387</v>
      </c>
      <c r="B65">
        <v>0</v>
      </c>
      <c r="C65" t="s">
        <v>1423</v>
      </c>
      <c r="D65">
        <v>1</v>
      </c>
      <c r="E65" t="s">
        <v>1487</v>
      </c>
      <c r="F65" t="s">
        <v>1685</v>
      </c>
      <c r="G65" t="s">
        <v>46</v>
      </c>
      <c r="H65">
        <v>64</v>
      </c>
      <c r="I65" t="str">
        <f t="shared" si="0"/>
        <v>insert into datasetNormalizado values (64,0.508474576271186,'0','0.33','1',0.0820006719089034,0.729746009436804,'drugX');</v>
      </c>
    </row>
    <row r="66" spans="1:9" x14ac:dyDescent="0.25">
      <c r="A66" t="s">
        <v>1374</v>
      </c>
      <c r="B66">
        <v>1</v>
      </c>
      <c r="C66" t="s">
        <v>1422</v>
      </c>
      <c r="D66">
        <v>0</v>
      </c>
      <c r="E66" t="s">
        <v>1488</v>
      </c>
      <c r="F66" t="s">
        <v>1686</v>
      </c>
      <c r="G66" t="s">
        <v>104</v>
      </c>
      <c r="H66">
        <v>65</v>
      </c>
      <c r="I66" t="str">
        <f t="shared" si="0"/>
        <v>insert into datasetNormalizado values (65,0.76271186440678,'1','0.99','0',0.758898372515389,0.671937221831811,'drugB');</v>
      </c>
    </row>
    <row r="67" spans="1:9" x14ac:dyDescent="0.25">
      <c r="A67" t="s">
        <v>1396</v>
      </c>
      <c r="B67">
        <v>1</v>
      </c>
      <c r="C67" t="s">
        <v>1424</v>
      </c>
      <c r="D67">
        <v>1</v>
      </c>
      <c r="E67" t="s">
        <v>1489</v>
      </c>
      <c r="F67" t="s">
        <v>1687</v>
      </c>
      <c r="G67" t="s">
        <v>35</v>
      </c>
      <c r="H67">
        <v>66</v>
      </c>
      <c r="I67" t="str">
        <f t="shared" ref="I67:I130" si="1">CONCATENATE("insert into datasetNormalizado values (",H67,",",A67,",'",B67,"','",C67,"','",D67,"',",E67,",",F67,",'",G67,"');")</f>
        <v>insert into datasetNormalizado values (66,0.898305084745763,'1','0.66','1',0.81188571486308,0.17319211591875,'drugY');</v>
      </c>
    </row>
    <row r="68" spans="1:9" x14ac:dyDescent="0.25">
      <c r="A68" t="s">
        <v>1403</v>
      </c>
      <c r="B68">
        <v>0</v>
      </c>
      <c r="C68" t="s">
        <v>1422</v>
      </c>
      <c r="D68">
        <v>0</v>
      </c>
      <c r="E68" t="s">
        <v>1490</v>
      </c>
      <c r="F68" t="s">
        <v>1688</v>
      </c>
      <c r="G68" t="s">
        <v>75</v>
      </c>
      <c r="H68">
        <v>67</v>
      </c>
      <c r="I68" t="str">
        <f t="shared" si="1"/>
        <v>insert into datasetNormalizado values (67,0.23728813559322,'0','0.99','0',0.316006840335753,0.47878392397015,'drugA');</v>
      </c>
    </row>
    <row r="69" spans="1:9" x14ac:dyDescent="0.25">
      <c r="A69" t="s">
        <v>1404</v>
      </c>
      <c r="B69">
        <v>0</v>
      </c>
      <c r="C69" t="s">
        <v>1424</v>
      </c>
      <c r="D69">
        <v>1</v>
      </c>
      <c r="E69" t="s">
        <v>1491</v>
      </c>
      <c r="F69" t="s">
        <v>1689</v>
      </c>
      <c r="G69" t="s">
        <v>46</v>
      </c>
      <c r="H69">
        <v>68</v>
      </c>
      <c r="I69" t="str">
        <f t="shared" si="1"/>
        <v>insert into datasetNormalizado values (68,0.0338983050847458,'0','0.66','1',0.561061616067211,0.78067797744537,'drugX');</v>
      </c>
    </row>
    <row r="70" spans="1:9" x14ac:dyDescent="0.25">
      <c r="A70" t="s">
        <v>1405</v>
      </c>
      <c r="B70">
        <v>0</v>
      </c>
      <c r="C70" t="s">
        <v>1424</v>
      </c>
      <c r="D70">
        <v>0</v>
      </c>
      <c r="E70" t="s">
        <v>1492</v>
      </c>
      <c r="F70" t="s">
        <v>1690</v>
      </c>
      <c r="G70" t="s">
        <v>35</v>
      </c>
      <c r="H70">
        <v>69</v>
      </c>
      <c r="I70" t="str">
        <f t="shared" si="1"/>
        <v>insert into datasetNormalizado values (69,0.661016949152542,'0','0.66','0',0.0121903472455524,0.00766321989090788,'drugY');</v>
      </c>
    </row>
    <row r="71" spans="1:9" x14ac:dyDescent="0.25">
      <c r="A71" t="s">
        <v>1388</v>
      </c>
      <c r="B71">
        <v>1</v>
      </c>
      <c r="C71" t="s">
        <v>1422</v>
      </c>
      <c r="D71">
        <v>1</v>
      </c>
      <c r="E71" t="s">
        <v>1493</v>
      </c>
      <c r="F71" t="s">
        <v>1691</v>
      </c>
      <c r="G71" t="s">
        <v>35</v>
      </c>
      <c r="H71">
        <v>70</v>
      </c>
      <c r="I71" t="str">
        <f t="shared" si="1"/>
        <v>insert into datasetNormalizado values (70,0.0508474576271186,'1','0.99','1',0.163283967394736,0.0542783522404042,'drugY');</v>
      </c>
    </row>
    <row r="72" spans="1:9" x14ac:dyDescent="0.25">
      <c r="A72" t="s">
        <v>1406</v>
      </c>
      <c r="B72">
        <v>0</v>
      </c>
      <c r="C72" t="s">
        <v>1422</v>
      </c>
      <c r="D72">
        <v>0</v>
      </c>
      <c r="E72" t="s">
        <v>1494</v>
      </c>
      <c r="F72" t="s">
        <v>1692</v>
      </c>
      <c r="G72" t="s">
        <v>104</v>
      </c>
      <c r="H72">
        <v>71</v>
      </c>
      <c r="I72" t="str">
        <f t="shared" si="1"/>
        <v>insert into datasetNormalizado values (71,0.932203389830508,'0','0.99','0',0.400207635006959,0.453953752969916,'drugB');</v>
      </c>
    </row>
    <row r="73" spans="1:9" x14ac:dyDescent="0.25">
      <c r="A73" t="s">
        <v>1369</v>
      </c>
      <c r="B73">
        <v>1</v>
      </c>
      <c r="C73" t="s">
        <v>1424</v>
      </c>
      <c r="D73">
        <v>0</v>
      </c>
      <c r="E73" t="s">
        <v>1495</v>
      </c>
      <c r="F73" t="s">
        <v>1693</v>
      </c>
      <c r="G73" t="s">
        <v>35</v>
      </c>
      <c r="H73">
        <v>72</v>
      </c>
      <c r="I73" t="str">
        <f t="shared" si="1"/>
        <v>insert into datasetNormalizado values (72,0.220338983050847,'1','0.66','0',0.910881135273449,0.397015025265201,'drugY');</v>
      </c>
    </row>
    <row r="74" spans="1:9" x14ac:dyDescent="0.25">
      <c r="A74" t="s">
        <v>1399</v>
      </c>
      <c r="B74">
        <v>1</v>
      </c>
      <c r="C74" t="s">
        <v>1424</v>
      </c>
      <c r="D74">
        <v>0</v>
      </c>
      <c r="E74" t="s">
        <v>1496</v>
      </c>
      <c r="F74" t="s">
        <v>1694</v>
      </c>
      <c r="G74" t="s">
        <v>46</v>
      </c>
      <c r="H74">
        <v>73</v>
      </c>
      <c r="I74" t="str">
        <f t="shared" si="1"/>
        <v>insert into datasetNormalizado values (73,0.152542372881356,'1','0.66','0',0.771358998906254,0.93595020580263,'drugX');</v>
      </c>
    </row>
    <row r="75" spans="1:9" x14ac:dyDescent="0.25">
      <c r="A75" t="s">
        <v>1373</v>
      </c>
      <c r="B75">
        <v>1</v>
      </c>
      <c r="C75" t="s">
        <v>1424</v>
      </c>
      <c r="D75">
        <v>1</v>
      </c>
      <c r="E75" t="s">
        <v>1497</v>
      </c>
      <c r="F75" t="s">
        <v>1695</v>
      </c>
      <c r="G75" t="s">
        <v>35</v>
      </c>
      <c r="H75">
        <v>74</v>
      </c>
      <c r="I75" t="str">
        <f t="shared" si="1"/>
        <v>insert into datasetNormalizado values (74,0.440677966101695,'1','0.66','1',0.869003023590065,0.281681892714922,'drugY');</v>
      </c>
    </row>
    <row r="76" spans="1:9" x14ac:dyDescent="0.25">
      <c r="A76" t="s">
        <v>1385</v>
      </c>
      <c r="B76">
        <v>0</v>
      </c>
      <c r="C76" t="s">
        <v>1422</v>
      </c>
      <c r="D76">
        <v>1</v>
      </c>
      <c r="E76" t="s">
        <v>1498</v>
      </c>
      <c r="F76" t="s">
        <v>1696</v>
      </c>
      <c r="G76" t="s">
        <v>35</v>
      </c>
      <c r="H76">
        <v>75</v>
      </c>
      <c r="I76" t="str">
        <f t="shared" si="1"/>
        <v>insert into datasetNormalizado values (75,0.271186440677966,'0','0.99','1',0.975205045884306,0.533748284978081,'drugY');</v>
      </c>
    </row>
    <row r="77" spans="1:9" x14ac:dyDescent="0.25">
      <c r="A77" t="s">
        <v>1400</v>
      </c>
      <c r="B77">
        <v>0</v>
      </c>
      <c r="C77" t="s">
        <v>1423</v>
      </c>
      <c r="D77">
        <v>1</v>
      </c>
      <c r="E77" t="s">
        <v>1499</v>
      </c>
      <c r="F77" t="s">
        <v>1697</v>
      </c>
      <c r="G77" t="s">
        <v>35</v>
      </c>
      <c r="H77">
        <v>76</v>
      </c>
      <c r="I77" t="str">
        <f t="shared" si="1"/>
        <v>insert into datasetNormalizado values (76,0.186440677966102,'0','0.33','1',0.73378261978797,0.297711073185423,'drugY');</v>
      </c>
    </row>
    <row r="78" spans="1:9" x14ac:dyDescent="0.25">
      <c r="A78" t="s">
        <v>1407</v>
      </c>
      <c r="B78">
        <v>1</v>
      </c>
      <c r="C78" t="s">
        <v>1422</v>
      </c>
      <c r="D78">
        <v>0</v>
      </c>
      <c r="E78" t="s">
        <v>1500</v>
      </c>
      <c r="F78" t="s">
        <v>1698</v>
      </c>
      <c r="G78" t="s">
        <v>75</v>
      </c>
      <c r="H78">
        <v>77</v>
      </c>
      <c r="I78" t="str">
        <f t="shared" si="1"/>
        <v>insert into datasetNormalizado values (77,0.355932203389831,'1','0.99','0',0.590951458370697,0.761871298062444,'drugA');</v>
      </c>
    </row>
    <row r="79" spans="1:9" x14ac:dyDescent="0.25">
      <c r="A79" t="s">
        <v>1400</v>
      </c>
      <c r="B79">
        <v>1</v>
      </c>
      <c r="C79" t="s">
        <v>1422</v>
      </c>
      <c r="D79">
        <v>1</v>
      </c>
      <c r="E79" t="s">
        <v>1501</v>
      </c>
      <c r="F79" t="s">
        <v>1699</v>
      </c>
      <c r="G79" t="s">
        <v>35</v>
      </c>
      <c r="H79">
        <v>78</v>
      </c>
      <c r="I79" t="str">
        <f t="shared" si="1"/>
        <v>insert into datasetNormalizado values (78,0.186440677966102,'1','0.99','1',0.817465589928439,0.384365692868855,'drugY');</v>
      </c>
    </row>
    <row r="80" spans="1:9" x14ac:dyDescent="0.25">
      <c r="A80" t="s">
        <v>1408</v>
      </c>
      <c r="B80">
        <v>1</v>
      </c>
      <c r="C80" t="s">
        <v>1422</v>
      </c>
      <c r="D80">
        <v>0</v>
      </c>
      <c r="E80" t="s">
        <v>1502</v>
      </c>
      <c r="F80" t="s">
        <v>1700</v>
      </c>
      <c r="G80" t="s">
        <v>75</v>
      </c>
      <c r="H80">
        <v>79</v>
      </c>
      <c r="I80" t="str">
        <f t="shared" si="1"/>
        <v>insert into datasetNormalizado values (79,0.0677966101694915,'1','0.99','0',0.0424464556805352,0.314727437004317,'drugA');</v>
      </c>
    </row>
    <row r="81" spans="1:9" x14ac:dyDescent="0.25">
      <c r="A81" t="s">
        <v>1380</v>
      </c>
      <c r="B81">
        <v>1</v>
      </c>
      <c r="C81" t="s">
        <v>1423</v>
      </c>
      <c r="D81">
        <v>1</v>
      </c>
      <c r="E81" t="s">
        <v>1503</v>
      </c>
      <c r="F81" t="s">
        <v>1701</v>
      </c>
      <c r="G81" t="s">
        <v>46</v>
      </c>
      <c r="H81">
        <v>80</v>
      </c>
      <c r="I81" t="str">
        <f t="shared" si="1"/>
        <v>insert into datasetNormalizado values (80,0.288135593220339,'1','0.33','1',0.566457095080162,0.783171033698089,'drugX');</v>
      </c>
    </row>
    <row r="82" spans="1:9" x14ac:dyDescent="0.25">
      <c r="A82" t="s">
        <v>1374</v>
      </c>
      <c r="B82">
        <v>0</v>
      </c>
      <c r="C82" t="s">
        <v>1422</v>
      </c>
      <c r="D82">
        <v>0</v>
      </c>
      <c r="E82" t="s">
        <v>1504</v>
      </c>
      <c r="F82" t="s">
        <v>1702</v>
      </c>
      <c r="G82" t="s">
        <v>104</v>
      </c>
      <c r="H82">
        <v>81</v>
      </c>
      <c r="I82" t="str">
        <f t="shared" si="1"/>
        <v>insert into datasetNormalizado values (81,0.76271186440678,'0','0.99','0',0.771639381944848,0.632449887896128,'drugB');</v>
      </c>
    </row>
    <row r="83" spans="1:9" x14ac:dyDescent="0.25">
      <c r="A83" t="s">
        <v>1409</v>
      </c>
      <c r="B83">
        <v>0</v>
      </c>
      <c r="C83" t="s">
        <v>1424</v>
      </c>
      <c r="D83">
        <v>0</v>
      </c>
      <c r="E83" t="s">
        <v>1505</v>
      </c>
      <c r="F83" t="s">
        <v>1703</v>
      </c>
      <c r="G83" t="s">
        <v>46</v>
      </c>
      <c r="H83">
        <v>82</v>
      </c>
      <c r="I83" t="str">
        <f t="shared" si="1"/>
        <v>insert into datasetNormalizado values (82,0.830508474576271,'0','0.66','0',0.0314003743492461,0.770120135193923,'drugX');</v>
      </c>
    </row>
    <row r="84" spans="1:9" x14ac:dyDescent="0.25">
      <c r="A84" t="s">
        <v>1380</v>
      </c>
      <c r="B84">
        <v>1</v>
      </c>
      <c r="C84" t="s">
        <v>1423</v>
      </c>
      <c r="D84">
        <v>0</v>
      </c>
      <c r="E84" t="s">
        <v>1506</v>
      </c>
      <c r="F84" t="s">
        <v>1704</v>
      </c>
      <c r="G84" t="s">
        <v>40</v>
      </c>
      <c r="H84">
        <v>83</v>
      </c>
      <c r="I84" t="str">
        <f t="shared" si="1"/>
        <v>insert into datasetNormalizado values (83,0.288135593220339,'1','0.33','0',0.58270415547871,0.924170933306562,'drugC');</v>
      </c>
    </row>
    <row r="85" spans="1:9" x14ac:dyDescent="0.25">
      <c r="A85" t="s">
        <v>1402</v>
      </c>
      <c r="B85">
        <v>1</v>
      </c>
      <c r="C85" t="s">
        <v>1422</v>
      </c>
      <c r="D85">
        <v>1</v>
      </c>
      <c r="E85" t="s">
        <v>1507</v>
      </c>
      <c r="F85" t="s">
        <v>1705</v>
      </c>
      <c r="G85" t="s">
        <v>75</v>
      </c>
      <c r="H85">
        <v>84</v>
      </c>
      <c r="I85" t="str">
        <f t="shared" si="1"/>
        <v>insert into datasetNormalizado values (84,0.389830508474576,'1','0.99','1',0.590251763760871,0.749104842217984,'drugA');</v>
      </c>
    </row>
    <row r="86" spans="1:9" x14ac:dyDescent="0.25">
      <c r="A86" t="s">
        <v>1368</v>
      </c>
      <c r="B86">
        <v>1</v>
      </c>
      <c r="C86" t="s">
        <v>1423</v>
      </c>
      <c r="D86">
        <v>0</v>
      </c>
      <c r="E86" t="s">
        <v>1508</v>
      </c>
      <c r="F86" t="s">
        <v>1706</v>
      </c>
      <c r="G86" t="s">
        <v>40</v>
      </c>
      <c r="H86">
        <v>85</v>
      </c>
      <c r="I86" t="str">
        <f t="shared" si="1"/>
        <v>insert into datasetNormalizado values (85,0.542372881355932,'1','0.33','0',0.100041173365127,0.562159087106382,'drugC');</v>
      </c>
    </row>
    <row r="87" spans="1:9" x14ac:dyDescent="0.25">
      <c r="A87" t="s">
        <v>1410</v>
      </c>
      <c r="B87">
        <v>0</v>
      </c>
      <c r="C87" t="s">
        <v>1422</v>
      </c>
      <c r="D87">
        <v>0</v>
      </c>
      <c r="E87" t="s">
        <v>1509</v>
      </c>
      <c r="F87" t="s">
        <v>1707</v>
      </c>
      <c r="G87" t="s">
        <v>104</v>
      </c>
      <c r="H87">
        <v>86</v>
      </c>
      <c r="I87" t="str">
        <f t="shared" si="1"/>
        <v>insert into datasetNormalizado values (86,0.745762711864407,'0','0.99','0',0.798679926342618,0.645199611819429,'drugB');</v>
      </c>
    </row>
    <row r="88" spans="1:9" x14ac:dyDescent="0.25">
      <c r="A88" t="s">
        <v>1411</v>
      </c>
      <c r="B88">
        <v>1</v>
      </c>
      <c r="C88" t="s">
        <v>1424</v>
      </c>
      <c r="D88">
        <v>0</v>
      </c>
      <c r="E88" t="s">
        <v>1510</v>
      </c>
      <c r="F88" t="s">
        <v>1708</v>
      </c>
      <c r="G88" t="s">
        <v>46</v>
      </c>
      <c r="H88">
        <v>87</v>
      </c>
      <c r="I88" t="str">
        <f t="shared" si="1"/>
        <v>insert into datasetNormalizado values (87,0.610169491525424,'1','0.66','0',0.450828140353182,0.500083659605796,'drugX');</v>
      </c>
    </row>
    <row r="89" spans="1:9" x14ac:dyDescent="0.25">
      <c r="A89" t="s">
        <v>1379</v>
      </c>
      <c r="B89">
        <v>0</v>
      </c>
      <c r="C89" t="s">
        <v>1423</v>
      </c>
      <c r="D89">
        <v>0</v>
      </c>
      <c r="E89" t="s">
        <v>1511</v>
      </c>
      <c r="F89" t="s">
        <v>1709</v>
      </c>
      <c r="G89" t="s">
        <v>35</v>
      </c>
      <c r="H89">
        <v>88</v>
      </c>
      <c r="I89" t="str">
        <f t="shared" si="1"/>
        <v>insert into datasetNormalizado values (88,0.915254237288136,'0','0.33','0',0.895619204469962,0.588946892882241,'drugY');</v>
      </c>
    </row>
    <row r="90" spans="1:9" x14ac:dyDescent="0.25">
      <c r="A90" t="s">
        <v>1395</v>
      </c>
      <c r="B90">
        <v>1</v>
      </c>
      <c r="C90" t="s">
        <v>1422</v>
      </c>
      <c r="D90">
        <v>1</v>
      </c>
      <c r="E90" t="s">
        <v>1512</v>
      </c>
      <c r="F90" t="s">
        <v>1710</v>
      </c>
      <c r="G90" t="s">
        <v>35</v>
      </c>
      <c r="H90">
        <v>89</v>
      </c>
      <c r="I90" t="str">
        <f t="shared" si="1"/>
        <v>insert into datasetNormalizado values (89,0.372881355932203,'1','0.99','1',0.745523343782443,0.241291035036643,'drugY');</v>
      </c>
    </row>
    <row r="91" spans="1:9" x14ac:dyDescent="0.25">
      <c r="A91" t="s">
        <v>1377</v>
      </c>
      <c r="B91">
        <v>1</v>
      </c>
      <c r="C91" t="s">
        <v>1424</v>
      </c>
      <c r="D91">
        <v>1</v>
      </c>
      <c r="E91" t="s">
        <v>1513</v>
      </c>
      <c r="F91" t="s">
        <v>1711</v>
      </c>
      <c r="G91" t="s">
        <v>35</v>
      </c>
      <c r="H91">
        <v>90</v>
      </c>
      <c r="I91" t="str">
        <f t="shared" si="1"/>
        <v>insert into datasetNormalizado values (90,0.593220338983051,'1','0.66','1',0.604821577874495,0.383997590603353,'drugY');</v>
      </c>
    </row>
    <row r="92" spans="1:9" x14ac:dyDescent="0.25">
      <c r="A92" t="s">
        <v>1398</v>
      </c>
      <c r="B92">
        <v>0</v>
      </c>
      <c r="C92" t="s">
        <v>1424</v>
      </c>
      <c r="D92">
        <v>0</v>
      </c>
      <c r="E92" t="s">
        <v>1514</v>
      </c>
      <c r="F92" t="s">
        <v>1712</v>
      </c>
      <c r="G92" t="s">
        <v>35</v>
      </c>
      <c r="H92">
        <v>91</v>
      </c>
      <c r="I92" t="str">
        <f t="shared" si="1"/>
        <v>insert into datasetNormalizado values (91,0.796610169491525,'0','0.66','0',0.645901481988547,0.427149215272898,'drugY');</v>
      </c>
    </row>
    <row r="93" spans="1:9" x14ac:dyDescent="0.25">
      <c r="A93" t="s">
        <v>1373</v>
      </c>
      <c r="B93">
        <v>0</v>
      </c>
      <c r="C93" t="s">
        <v>1422</v>
      </c>
      <c r="D93">
        <v>1</v>
      </c>
      <c r="E93" t="s">
        <v>1515</v>
      </c>
      <c r="F93" t="s">
        <v>1713</v>
      </c>
      <c r="G93" t="s">
        <v>35</v>
      </c>
      <c r="H93">
        <v>92</v>
      </c>
      <c r="I93" t="str">
        <f t="shared" si="1"/>
        <v>insert into datasetNormalizado values (92,0.440677966101695,'0','0.99','1',0.399679706582939,0.391861593548171,'drugY');</v>
      </c>
    </row>
    <row r="94" spans="1:9" x14ac:dyDescent="0.25">
      <c r="A94" t="s">
        <v>1403</v>
      </c>
      <c r="B94">
        <v>1</v>
      </c>
      <c r="C94" t="s">
        <v>1422</v>
      </c>
      <c r="D94">
        <v>0</v>
      </c>
      <c r="E94" t="s">
        <v>1516</v>
      </c>
      <c r="F94" t="s">
        <v>1714</v>
      </c>
      <c r="G94" t="s">
        <v>35</v>
      </c>
      <c r="H94">
        <v>93</v>
      </c>
      <c r="I94" t="str">
        <f t="shared" si="1"/>
        <v>insert into datasetNormalizado values (93,0.23728813559322,'1','0.99','0',0.903704845069426,0.152427801760198,'drugY');</v>
      </c>
    </row>
    <row r="95" spans="1:9" x14ac:dyDescent="0.25">
      <c r="A95" t="s">
        <v>1412</v>
      </c>
      <c r="B95">
        <v>1</v>
      </c>
      <c r="C95" t="s">
        <v>1423</v>
      </c>
      <c r="D95">
        <v>1</v>
      </c>
      <c r="E95" t="s">
        <v>1517</v>
      </c>
      <c r="F95" t="s">
        <v>1715</v>
      </c>
      <c r="G95" t="s">
        <v>35</v>
      </c>
      <c r="H95">
        <v>94</v>
      </c>
      <c r="I95" t="str">
        <f t="shared" si="1"/>
        <v>insert into datasetNormalizado values (94,0.457627118644068,'1','0.33','1',0.664924587066511,0.101378710303517,'drugY');</v>
      </c>
    </row>
    <row r="96" spans="1:9" x14ac:dyDescent="0.25">
      <c r="A96" t="s">
        <v>1413</v>
      </c>
      <c r="B96">
        <v>0</v>
      </c>
      <c r="C96" t="s">
        <v>1423</v>
      </c>
      <c r="D96">
        <v>0</v>
      </c>
      <c r="E96" t="s">
        <v>1518</v>
      </c>
      <c r="F96" t="s">
        <v>1716</v>
      </c>
      <c r="G96" t="s">
        <v>35</v>
      </c>
      <c r="H96">
        <v>95</v>
      </c>
      <c r="I96" t="str">
        <f t="shared" si="1"/>
        <v>insert into datasetNormalizado values (95,0.694915254237288,'0','0.33','0',0.789351506869385,0.570575243449453,'drugY');</v>
      </c>
    </row>
    <row r="97" spans="1:9" x14ac:dyDescent="0.25">
      <c r="A97" t="s">
        <v>1407</v>
      </c>
      <c r="B97">
        <v>0</v>
      </c>
      <c r="C97" t="s">
        <v>1423</v>
      </c>
      <c r="D97">
        <v>1</v>
      </c>
      <c r="E97" t="s">
        <v>1519</v>
      </c>
      <c r="F97" t="s">
        <v>1717</v>
      </c>
      <c r="G97" t="s">
        <v>46</v>
      </c>
      <c r="H97">
        <v>96</v>
      </c>
      <c r="I97" t="str">
        <f t="shared" si="1"/>
        <v>insert into datasetNormalizado values (96,0.355932203389831,'0','0.33','1',0.0694162728253264,0.4378074490513,'drugX');</v>
      </c>
    </row>
    <row r="98" spans="1:9" x14ac:dyDescent="0.25">
      <c r="A98" t="s">
        <v>1393</v>
      </c>
      <c r="B98">
        <v>1</v>
      </c>
      <c r="C98" t="s">
        <v>1423</v>
      </c>
      <c r="D98">
        <v>0</v>
      </c>
      <c r="E98" t="s">
        <v>1520</v>
      </c>
      <c r="F98" t="s">
        <v>1718</v>
      </c>
      <c r="G98" t="s">
        <v>35</v>
      </c>
      <c r="H98">
        <v>97</v>
      </c>
      <c r="I98" t="str">
        <f t="shared" si="1"/>
        <v>insert into datasetNormalizado values (97,0.728813559322034,'1','0.33','0',0.976783779209724,0.0529732623899876,'drugY');</v>
      </c>
    </row>
    <row r="99" spans="1:9" x14ac:dyDescent="0.25">
      <c r="A99" t="s">
        <v>1413</v>
      </c>
      <c r="B99">
        <v>1</v>
      </c>
      <c r="C99" t="s">
        <v>1422</v>
      </c>
      <c r="D99">
        <v>0</v>
      </c>
      <c r="E99" t="s">
        <v>1521</v>
      </c>
      <c r="F99" t="s">
        <v>1719</v>
      </c>
      <c r="G99" t="s">
        <v>35</v>
      </c>
      <c r="H99">
        <v>98</v>
      </c>
      <c r="I99" t="str">
        <f t="shared" si="1"/>
        <v>insert into datasetNormalizado values (98,0.694915254237288,'1','0.99','0',0.633496427010738,0.159773115149081,'drugY');</v>
      </c>
    </row>
    <row r="100" spans="1:9" x14ac:dyDescent="0.25">
      <c r="A100" t="s">
        <v>1414</v>
      </c>
      <c r="B100">
        <v>0</v>
      </c>
      <c r="C100" t="s">
        <v>1422</v>
      </c>
      <c r="D100">
        <v>1</v>
      </c>
      <c r="E100" t="s">
        <v>1522</v>
      </c>
      <c r="F100" t="s">
        <v>1720</v>
      </c>
      <c r="G100" t="s">
        <v>35</v>
      </c>
      <c r="H100">
        <v>99</v>
      </c>
      <c r="I100" t="str">
        <f t="shared" si="1"/>
        <v>insert into datasetNormalizado values (99,0.0847457627118644,'0','0.99','1',0.666599307378116,0.0237091322825687,'drugY');</v>
      </c>
    </row>
    <row r="101" spans="1:9" x14ac:dyDescent="0.25">
      <c r="A101">
        <v>0</v>
      </c>
      <c r="B101">
        <v>1</v>
      </c>
      <c r="C101" t="s">
        <v>1422</v>
      </c>
      <c r="D101">
        <v>1</v>
      </c>
      <c r="E101" t="s">
        <v>1523</v>
      </c>
      <c r="F101" t="s">
        <v>1721</v>
      </c>
      <c r="G101" t="s">
        <v>35</v>
      </c>
      <c r="H101">
        <v>100</v>
      </c>
      <c r="I101" t="str">
        <f t="shared" si="1"/>
        <v>insert into datasetNormalizado values (100,0,'1','0.99','1',0.49732120529343,0.362329752702205,'drugY');</v>
      </c>
    </row>
    <row r="102" spans="1:9" x14ac:dyDescent="0.25">
      <c r="A102" t="s">
        <v>1385</v>
      </c>
      <c r="B102">
        <v>0</v>
      </c>
      <c r="C102" t="s">
        <v>1422</v>
      </c>
      <c r="D102">
        <v>1</v>
      </c>
      <c r="E102" t="s">
        <v>1524</v>
      </c>
      <c r="F102" t="s">
        <v>1722</v>
      </c>
      <c r="G102" t="s">
        <v>75</v>
      </c>
      <c r="H102">
        <v>101</v>
      </c>
      <c r="I102" t="str">
        <f t="shared" si="1"/>
        <v>insert into datasetNormalizado values (101,0.271186440677966,'0','0.99','1',0.492600161157098,0.644798045711609,'drugA');</v>
      </c>
    </row>
    <row r="103" spans="1:9" x14ac:dyDescent="0.25">
      <c r="A103" t="s">
        <v>1387</v>
      </c>
      <c r="B103">
        <v>1</v>
      </c>
      <c r="C103" t="s">
        <v>1422</v>
      </c>
      <c r="D103">
        <v>0</v>
      </c>
      <c r="E103" t="s">
        <v>1525</v>
      </c>
      <c r="F103" t="s">
        <v>1723</v>
      </c>
      <c r="G103" t="s">
        <v>75</v>
      </c>
      <c r="H103">
        <v>102</v>
      </c>
      <c r="I103" t="str">
        <f t="shared" si="1"/>
        <v>insert into datasetNormalizado values (102,0.508474576271186,'1','0.99','0',0.120367680676557,0.37809122243416,'drugA');</v>
      </c>
    </row>
    <row r="104" spans="1:9" x14ac:dyDescent="0.25">
      <c r="A104" t="s">
        <v>1369</v>
      </c>
      <c r="B104">
        <v>1</v>
      </c>
      <c r="C104" t="s">
        <v>1423</v>
      </c>
      <c r="D104">
        <v>0</v>
      </c>
      <c r="E104" t="s">
        <v>1526</v>
      </c>
      <c r="F104" t="s">
        <v>1724</v>
      </c>
      <c r="G104" t="s">
        <v>40</v>
      </c>
      <c r="H104">
        <v>103</v>
      </c>
      <c r="I104" t="str">
        <f t="shared" si="1"/>
        <v>insert into datasetNormalizado values (103,0.220338983050847,'1','0.33','0',0.394362532742929,0.501539336746645,'drugC');</v>
      </c>
    </row>
    <row r="105" spans="1:9" x14ac:dyDescent="0.25">
      <c r="A105" t="s">
        <v>1413</v>
      </c>
      <c r="B105">
        <v>0</v>
      </c>
      <c r="C105" t="s">
        <v>1424</v>
      </c>
      <c r="D105">
        <v>0</v>
      </c>
      <c r="E105" t="s">
        <v>1527</v>
      </c>
      <c r="F105" t="s">
        <v>1725</v>
      </c>
      <c r="G105" t="s">
        <v>46</v>
      </c>
      <c r="H105">
        <v>104</v>
      </c>
      <c r="I105" t="str">
        <f t="shared" si="1"/>
        <v>insert into datasetNormalizado values (104,0.694915254237288,'0','0.66','0',0.32255921512957,0.836662985644012,'drugX');</v>
      </c>
    </row>
    <row r="106" spans="1:9" x14ac:dyDescent="0.25">
      <c r="A106" t="s">
        <v>1371</v>
      </c>
      <c r="B106">
        <v>0</v>
      </c>
      <c r="C106" t="s">
        <v>1422</v>
      </c>
      <c r="D106">
        <v>1</v>
      </c>
      <c r="E106" t="s">
        <v>1528</v>
      </c>
      <c r="F106" t="s">
        <v>1726</v>
      </c>
      <c r="G106" t="s">
        <v>35</v>
      </c>
      <c r="H106">
        <v>105</v>
      </c>
      <c r="I106" t="str">
        <f t="shared" si="1"/>
        <v>insert into datasetNormalizado values (105,0.11864406779661,'0','0.99','1',0.910492135382066,0.173928320449754,'drugY');</v>
      </c>
    </row>
    <row r="107" spans="1:9" x14ac:dyDescent="0.25">
      <c r="A107" t="s">
        <v>1395</v>
      </c>
      <c r="B107">
        <v>0</v>
      </c>
      <c r="C107" t="s">
        <v>1423</v>
      </c>
      <c r="D107">
        <v>1</v>
      </c>
      <c r="E107" t="s">
        <v>1529</v>
      </c>
      <c r="F107" t="s">
        <v>1727</v>
      </c>
      <c r="G107" t="s">
        <v>46</v>
      </c>
      <c r="H107">
        <v>106</v>
      </c>
      <c r="I107" t="str">
        <f t="shared" si="1"/>
        <v>insert into datasetNormalizado values (106,0.372881355932203,'0','0.33','1',0.294333989244406,0.815564033062276,'drugX');</v>
      </c>
    </row>
    <row r="108" spans="1:9" x14ac:dyDescent="0.25">
      <c r="A108" t="s">
        <v>1371</v>
      </c>
      <c r="B108">
        <v>0</v>
      </c>
      <c r="C108" t="s">
        <v>1424</v>
      </c>
      <c r="D108">
        <v>0</v>
      </c>
      <c r="E108" t="s">
        <v>1530</v>
      </c>
      <c r="F108" t="s">
        <v>1728</v>
      </c>
      <c r="G108" t="s">
        <v>46</v>
      </c>
      <c r="H108">
        <v>107</v>
      </c>
      <c r="I108" t="str">
        <f t="shared" si="1"/>
        <v>insert into datasetNormalizado values (107,0.11864406779661,'0','0.66','0',0.0913265654088163,0.41577150888465,'drugX');</v>
      </c>
    </row>
    <row r="109" spans="1:9" x14ac:dyDescent="0.25">
      <c r="A109" t="s">
        <v>1412</v>
      </c>
      <c r="B109">
        <v>0</v>
      </c>
      <c r="C109" t="s">
        <v>1423</v>
      </c>
      <c r="D109">
        <v>0</v>
      </c>
      <c r="E109" t="s">
        <v>1531</v>
      </c>
      <c r="F109" t="s">
        <v>1729</v>
      </c>
      <c r="G109" t="s">
        <v>35</v>
      </c>
      <c r="H109">
        <v>108</v>
      </c>
      <c r="I109" t="str">
        <f t="shared" si="1"/>
        <v>insert into datasetNormalizado values (108,0.457627118644068,'0','0.33','0',0.646467300012377,0.297125455944852,'drugY');</v>
      </c>
    </row>
    <row r="110" spans="1:9" x14ac:dyDescent="0.25">
      <c r="A110" t="s">
        <v>1415</v>
      </c>
      <c r="B110">
        <v>0</v>
      </c>
      <c r="C110" t="s">
        <v>1422</v>
      </c>
      <c r="D110">
        <v>1</v>
      </c>
      <c r="E110" t="s">
        <v>1532</v>
      </c>
      <c r="F110" t="s">
        <v>1730</v>
      </c>
      <c r="G110" t="s">
        <v>104</v>
      </c>
      <c r="H110">
        <v>109</v>
      </c>
      <c r="I110" t="str">
        <f t="shared" si="1"/>
        <v>insert into datasetNormalizado values (109,0.966101694915254,'0','0.99','1',0.558874123171511,0.912391660810494,'drugB');</v>
      </c>
    </row>
    <row r="111" spans="1:9" x14ac:dyDescent="0.25">
      <c r="A111" t="s">
        <v>1367</v>
      </c>
      <c r="B111">
        <v>0</v>
      </c>
      <c r="C111" t="s">
        <v>1424</v>
      </c>
      <c r="D111">
        <v>0</v>
      </c>
      <c r="E111" t="s">
        <v>1533</v>
      </c>
      <c r="F111" t="s">
        <v>1731</v>
      </c>
      <c r="G111" t="s">
        <v>35</v>
      </c>
      <c r="H111">
        <v>110</v>
      </c>
      <c r="I111" t="str">
        <f t="shared" si="1"/>
        <v>insert into datasetNormalizado values (110,0.135593220338983,'0','0.66','0',0.109086683826446,0.204547736171067,'drugY');</v>
      </c>
    </row>
    <row r="112" spans="1:9" x14ac:dyDescent="0.25">
      <c r="A112" t="s">
        <v>1377</v>
      </c>
      <c r="B112">
        <v>0</v>
      </c>
      <c r="C112" t="s">
        <v>1422</v>
      </c>
      <c r="D112">
        <v>0</v>
      </c>
      <c r="E112" t="s">
        <v>1534</v>
      </c>
      <c r="F112" t="s">
        <v>1732</v>
      </c>
      <c r="G112" t="s">
        <v>75</v>
      </c>
      <c r="H112">
        <v>111</v>
      </c>
      <c r="I112" t="str">
        <f t="shared" si="1"/>
        <v>insert into datasetNormalizado values (111,0.593220338983051,'0','0.99','0',0.0457605326772539,0.822725295318409,'drugA');</v>
      </c>
    </row>
    <row r="113" spans="1:9" x14ac:dyDescent="0.25">
      <c r="A113" t="s">
        <v>1368</v>
      </c>
      <c r="B113">
        <v>1</v>
      </c>
      <c r="C113" t="s">
        <v>1424</v>
      </c>
      <c r="D113">
        <v>1</v>
      </c>
      <c r="E113" t="s">
        <v>1535</v>
      </c>
      <c r="F113" t="s">
        <v>1733</v>
      </c>
      <c r="G113" t="s">
        <v>46</v>
      </c>
      <c r="H113">
        <v>112</v>
      </c>
      <c r="I113" t="str">
        <f t="shared" si="1"/>
        <v>insert into datasetNormalizado values (112,0.542372881355932,'1','0.66','1',0.0673576045689807,0.98393735568718,'drugX');</v>
      </c>
    </row>
    <row r="114" spans="1:9" x14ac:dyDescent="0.25">
      <c r="A114" t="s">
        <v>1416</v>
      </c>
      <c r="B114">
        <v>0</v>
      </c>
      <c r="C114" t="s">
        <v>1423</v>
      </c>
      <c r="D114">
        <v>1</v>
      </c>
      <c r="E114" t="s">
        <v>1536</v>
      </c>
      <c r="F114" t="s">
        <v>1734</v>
      </c>
      <c r="G114" t="s">
        <v>46</v>
      </c>
      <c r="H114">
        <v>113</v>
      </c>
      <c r="I114" t="str">
        <f t="shared" si="1"/>
        <v>insert into datasetNormalizado values (113,0.338983050847458,'0','0.33','1',0.467239389017573,0.91515242780176,'drugX');</v>
      </c>
    </row>
    <row r="115" spans="1:9" x14ac:dyDescent="0.25">
      <c r="A115" t="s">
        <v>1389</v>
      </c>
      <c r="B115">
        <v>1</v>
      </c>
      <c r="C115" t="s">
        <v>1423</v>
      </c>
      <c r="D115">
        <v>1</v>
      </c>
      <c r="E115" t="s">
        <v>1537</v>
      </c>
      <c r="F115" t="s">
        <v>1735</v>
      </c>
      <c r="G115" t="s">
        <v>46</v>
      </c>
      <c r="H115">
        <v>114</v>
      </c>
      <c r="I115" t="str">
        <f t="shared" si="1"/>
        <v>insert into datasetNormalizado values (114,0.847457627118644,'1','0.33','1',0.65688441398682,0.588829769434126,'drugX');</v>
      </c>
    </row>
    <row r="116" spans="1:9" x14ac:dyDescent="0.25">
      <c r="A116" t="s">
        <v>1414</v>
      </c>
      <c r="B116">
        <v>1</v>
      </c>
      <c r="C116" t="s">
        <v>1424</v>
      </c>
      <c r="D116">
        <v>1</v>
      </c>
      <c r="E116" t="s">
        <v>1538</v>
      </c>
      <c r="F116" t="s">
        <v>1736</v>
      </c>
      <c r="G116" t="s">
        <v>46</v>
      </c>
      <c r="H116">
        <v>115</v>
      </c>
      <c r="I116" t="str">
        <f t="shared" si="1"/>
        <v>insert into datasetNormalizado values (115,0.0847457627118644,'1','0.66','1',0.205669799715575,0.713532777833551,'drugX');</v>
      </c>
    </row>
    <row r="117" spans="1:9" x14ac:dyDescent="0.25">
      <c r="A117" t="s">
        <v>1411</v>
      </c>
      <c r="B117">
        <v>0</v>
      </c>
      <c r="C117" t="s">
        <v>1422</v>
      </c>
      <c r="D117">
        <v>0</v>
      </c>
      <c r="E117" t="s">
        <v>1539</v>
      </c>
      <c r="F117" t="s">
        <v>1737</v>
      </c>
      <c r="G117" t="s">
        <v>35</v>
      </c>
      <c r="H117">
        <v>116</v>
      </c>
      <c r="I117" t="str">
        <f t="shared" si="1"/>
        <v>insert into datasetNormalizado values (116,0.610169491525424,'0','0.99','0',0.854589819822323,0.43183415319747,'drugY');</v>
      </c>
    </row>
    <row r="118" spans="1:9" x14ac:dyDescent="0.25">
      <c r="A118" t="s">
        <v>1397</v>
      </c>
      <c r="B118">
        <v>0</v>
      </c>
      <c r="C118" t="s">
        <v>1424</v>
      </c>
      <c r="D118">
        <v>1</v>
      </c>
      <c r="E118" t="s">
        <v>1540</v>
      </c>
      <c r="F118" t="s">
        <v>1738</v>
      </c>
      <c r="G118" t="s">
        <v>46</v>
      </c>
      <c r="H118">
        <v>117</v>
      </c>
      <c r="I118" t="str">
        <f t="shared" si="1"/>
        <v>insert into datasetNormalizado values (117,0.88135593220339,'0','0.66','1',0.558462389520242,0.933406953786434,'drugX');</v>
      </c>
    </row>
    <row r="119" spans="1:9" x14ac:dyDescent="0.25">
      <c r="A119" t="s">
        <v>1401</v>
      </c>
      <c r="B119">
        <v>1</v>
      </c>
      <c r="C119" t="s">
        <v>1424</v>
      </c>
      <c r="D119">
        <v>0</v>
      </c>
      <c r="E119" t="s">
        <v>1541</v>
      </c>
      <c r="F119" t="s">
        <v>1739</v>
      </c>
      <c r="G119" t="s">
        <v>46</v>
      </c>
      <c r="H119">
        <v>118</v>
      </c>
      <c r="I119" t="str">
        <f t="shared" si="1"/>
        <v>insert into datasetNormalizado values (118,0.423728813559322,'1','0.66','0',0.0311907185636306,0.51380383495633,'drugX');</v>
      </c>
    </row>
    <row r="120" spans="1:9" x14ac:dyDescent="0.25">
      <c r="A120" t="s">
        <v>1380</v>
      </c>
      <c r="B120">
        <v>1</v>
      </c>
      <c r="C120" t="s">
        <v>1422</v>
      </c>
      <c r="D120">
        <v>1</v>
      </c>
      <c r="E120" t="s">
        <v>1542</v>
      </c>
      <c r="F120" t="s">
        <v>1740</v>
      </c>
      <c r="G120" t="s">
        <v>75</v>
      </c>
      <c r="H120">
        <v>119</v>
      </c>
      <c r="I120" t="str">
        <f t="shared" si="1"/>
        <v>insert into datasetNormalizado values (119,0.288135593220339,'1','0.99','1',0.56633837433409,0.842636281497842,'drugA');</v>
      </c>
    </row>
    <row r="121" spans="1:9" x14ac:dyDescent="0.25">
      <c r="A121" t="s">
        <v>1370</v>
      </c>
      <c r="B121">
        <v>1</v>
      </c>
      <c r="C121" t="s">
        <v>1422</v>
      </c>
      <c r="D121">
        <v>0</v>
      </c>
      <c r="E121" t="s">
        <v>1543</v>
      </c>
      <c r="F121" t="s">
        <v>1741</v>
      </c>
      <c r="G121" t="s">
        <v>35</v>
      </c>
      <c r="H121">
        <v>120</v>
      </c>
      <c r="I121" t="str">
        <f t="shared" si="1"/>
        <v>insert into datasetNormalizado values (120,0.779661016949153,'1','0.99','0',0.331132368579923,0.0796104808754141,'drugY');</v>
      </c>
    </row>
    <row r="122" spans="1:9" x14ac:dyDescent="0.25">
      <c r="A122" t="s">
        <v>1369</v>
      </c>
      <c r="B122">
        <v>0</v>
      </c>
      <c r="C122" t="s">
        <v>1424</v>
      </c>
      <c r="D122">
        <v>0</v>
      </c>
      <c r="E122" t="s">
        <v>1544</v>
      </c>
      <c r="F122" t="s">
        <v>1742</v>
      </c>
      <c r="G122" t="s">
        <v>35</v>
      </c>
      <c r="H122">
        <v>121</v>
      </c>
      <c r="I122" t="str">
        <f t="shared" si="1"/>
        <v>insert into datasetNormalizado values (121,0.220338983050847,'0','0.66','0',0.212207018669469,0.02615199277181,'drugY');</v>
      </c>
    </row>
    <row r="123" spans="1:9" x14ac:dyDescent="0.25">
      <c r="A123">
        <v>0</v>
      </c>
      <c r="B123">
        <v>0</v>
      </c>
      <c r="C123" t="s">
        <v>1422</v>
      </c>
      <c r="D123">
        <v>1</v>
      </c>
      <c r="E123" t="s">
        <v>1545</v>
      </c>
      <c r="F123" t="s">
        <v>1743</v>
      </c>
      <c r="G123" t="s">
        <v>35</v>
      </c>
      <c r="H123">
        <v>122</v>
      </c>
      <c r="I123" t="str">
        <f t="shared" si="1"/>
        <v>insert into datasetNormalizado values (122,0,'0','0.99','1',0.209254155857606,0.231954623029816,'drugY');</v>
      </c>
    </row>
    <row r="124" spans="1:9" x14ac:dyDescent="0.25">
      <c r="A124" t="s">
        <v>1376</v>
      </c>
      <c r="B124">
        <v>0</v>
      </c>
      <c r="C124" t="s">
        <v>1424</v>
      </c>
      <c r="D124">
        <v>0</v>
      </c>
      <c r="E124" t="s">
        <v>1546</v>
      </c>
      <c r="F124" t="s">
        <v>1744</v>
      </c>
      <c r="G124" t="s">
        <v>35</v>
      </c>
      <c r="H124">
        <v>123</v>
      </c>
      <c r="I124" t="str">
        <f t="shared" si="1"/>
        <v>insert into datasetNormalizado values (123,0.322033898305085,'0','0.66','0',0.258629356356738,0.113961115015226,'drugY');</v>
      </c>
    </row>
    <row r="125" spans="1:9" x14ac:dyDescent="0.25">
      <c r="A125" t="s">
        <v>1407</v>
      </c>
      <c r="B125">
        <v>1</v>
      </c>
      <c r="C125" t="s">
        <v>1424</v>
      </c>
      <c r="D125">
        <v>0</v>
      </c>
      <c r="E125" t="s">
        <v>1547</v>
      </c>
      <c r="F125" t="s">
        <v>1745</v>
      </c>
      <c r="G125" t="s">
        <v>35</v>
      </c>
      <c r="H125">
        <v>124</v>
      </c>
      <c r="I125" t="str">
        <f t="shared" si="1"/>
        <v>insert into datasetNormalizado values (124,0.355932203389831,'1','0.66','0',0.159257565921589,0.227487200080313,'drugY');</v>
      </c>
    </row>
    <row r="126" spans="1:9" x14ac:dyDescent="0.25">
      <c r="A126" t="s">
        <v>1390</v>
      </c>
      <c r="B126">
        <v>1</v>
      </c>
      <c r="C126" t="s">
        <v>1422</v>
      </c>
      <c r="D126">
        <v>1</v>
      </c>
      <c r="E126" t="s">
        <v>1548</v>
      </c>
      <c r="F126" t="s">
        <v>1746</v>
      </c>
      <c r="G126" t="s">
        <v>104</v>
      </c>
      <c r="H126">
        <v>125</v>
      </c>
      <c r="I126" t="str">
        <f t="shared" si="1"/>
        <v>insert into datasetNormalizado values (125,0.644067796610169,'1','0.99','1',0.658369686299373,0.683783422012516,'drugB');</v>
      </c>
    </row>
    <row r="127" spans="1:9" x14ac:dyDescent="0.25">
      <c r="A127" t="s">
        <v>1408</v>
      </c>
      <c r="B127">
        <v>1</v>
      </c>
      <c r="C127" t="s">
        <v>1422</v>
      </c>
      <c r="D127">
        <v>1</v>
      </c>
      <c r="E127" t="s">
        <v>1549</v>
      </c>
      <c r="F127" t="s">
        <v>1747</v>
      </c>
      <c r="G127" t="s">
        <v>35</v>
      </c>
      <c r="H127">
        <v>126</v>
      </c>
      <c r="I127" t="str">
        <f t="shared" si="1"/>
        <v>insert into datasetNormalizado values (126,0.0677966101694915,'1','0.99','1',0.611091043656397,0.14312485359569,'drugY');</v>
      </c>
    </row>
    <row r="128" spans="1:9" x14ac:dyDescent="0.25">
      <c r="A128" t="s">
        <v>1394</v>
      </c>
      <c r="B128">
        <v>0</v>
      </c>
      <c r="C128" t="s">
        <v>1422</v>
      </c>
      <c r="D128">
        <v>0</v>
      </c>
      <c r="E128" t="s">
        <v>1550</v>
      </c>
      <c r="F128" t="s">
        <v>1748</v>
      </c>
      <c r="G128" t="s">
        <v>35</v>
      </c>
      <c r="H128">
        <v>127</v>
      </c>
      <c r="I128" t="str">
        <f t="shared" si="1"/>
        <v>insert into datasetNormalizado values (127,0.864406779661017,'0','0.99','0',0.883284876745132,0.534852591774587,'drugY');</v>
      </c>
    </row>
    <row r="129" spans="1:9" x14ac:dyDescent="0.25">
      <c r="A129" t="s">
        <v>1416</v>
      </c>
      <c r="B129">
        <v>0</v>
      </c>
      <c r="C129" t="s">
        <v>1424</v>
      </c>
      <c r="D129">
        <v>1</v>
      </c>
      <c r="E129" t="s">
        <v>1551</v>
      </c>
      <c r="F129" t="s">
        <v>1749</v>
      </c>
      <c r="G129" t="s">
        <v>46</v>
      </c>
      <c r="H129">
        <v>128</v>
      </c>
      <c r="I129" t="str">
        <f t="shared" si="1"/>
        <v>insert into datasetNormalizado values (128,0.338983050847458,'0','0.66','1',0.0592441782629891,0.781765552320717,'drugX');</v>
      </c>
    </row>
    <row r="130" spans="1:9" x14ac:dyDescent="0.25">
      <c r="A130" t="s">
        <v>1368</v>
      </c>
      <c r="B130">
        <v>0</v>
      </c>
      <c r="C130" t="s">
        <v>1423</v>
      </c>
      <c r="D130">
        <v>1</v>
      </c>
      <c r="E130" t="s">
        <v>1552</v>
      </c>
      <c r="F130" t="s">
        <v>1750</v>
      </c>
      <c r="G130" t="s">
        <v>35</v>
      </c>
      <c r="H130">
        <v>129</v>
      </c>
      <c r="I130" t="str">
        <f t="shared" si="1"/>
        <v>insert into datasetNormalizado values (129,0.542372881355932,'0','0.33','1',0.877929813305312,0.0878760499280527,'drugY');</v>
      </c>
    </row>
    <row r="131" spans="1:9" x14ac:dyDescent="0.25">
      <c r="A131" t="s">
        <v>1380</v>
      </c>
      <c r="B131">
        <v>1</v>
      </c>
      <c r="C131" t="s">
        <v>1424</v>
      </c>
      <c r="D131">
        <v>0</v>
      </c>
      <c r="E131" t="s">
        <v>1553</v>
      </c>
      <c r="F131" t="s">
        <v>1751</v>
      </c>
      <c r="G131" t="s">
        <v>46</v>
      </c>
      <c r="H131">
        <v>130</v>
      </c>
      <c r="I131" t="str">
        <f t="shared" ref="I131:I194" si="2">CONCATENATE("insert into datasetNormalizado values (",H131,",",A131,",'",B131,"','",C131,"','",D131,"',",E131,",",F131,",'",G131,"');")</f>
        <v>insert into datasetNormalizado values (130,0.288135593220339,'1','0.66','0',0.124293043216877,0.89435464980089,'drugX');</v>
      </c>
    </row>
    <row r="132" spans="1:9" x14ac:dyDescent="0.25">
      <c r="A132" t="s">
        <v>1406</v>
      </c>
      <c r="B132">
        <v>1</v>
      </c>
      <c r="C132" t="s">
        <v>1424</v>
      </c>
      <c r="D132">
        <v>0</v>
      </c>
      <c r="E132" t="s">
        <v>1554</v>
      </c>
      <c r="F132" t="s">
        <v>1752</v>
      </c>
      <c r="G132" t="s">
        <v>35</v>
      </c>
      <c r="H132">
        <v>131</v>
      </c>
      <c r="I132" t="str">
        <f t="shared" si="2"/>
        <v>insert into datasetNormalizado values (131,0.932203389830508,'1','0.66','0',0.568988120347473,0.25740387511294,'drugY');</v>
      </c>
    </row>
    <row r="133" spans="1:9" x14ac:dyDescent="0.25">
      <c r="A133" t="s">
        <v>1417</v>
      </c>
      <c r="B133">
        <v>0</v>
      </c>
      <c r="C133" t="s">
        <v>1423</v>
      </c>
      <c r="D133">
        <v>1</v>
      </c>
      <c r="E133" t="s">
        <v>1555</v>
      </c>
      <c r="F133" t="s">
        <v>1753</v>
      </c>
      <c r="G133" t="s">
        <v>35</v>
      </c>
      <c r="H133">
        <v>132</v>
      </c>
      <c r="I133" t="str">
        <f t="shared" si="2"/>
        <v>insert into datasetNormalizado values (132,0.627118644067797,'0','0.33','1',0.4116755538828,0.00202456246026168,'drugY');</v>
      </c>
    </row>
    <row r="134" spans="1:9" x14ac:dyDescent="0.25">
      <c r="A134" t="s">
        <v>1372</v>
      </c>
      <c r="B134">
        <v>0</v>
      </c>
      <c r="C134" t="s">
        <v>1423</v>
      </c>
      <c r="D134">
        <v>1</v>
      </c>
      <c r="E134" t="s">
        <v>1556</v>
      </c>
      <c r="F134" t="s">
        <v>1754</v>
      </c>
      <c r="G134" t="s">
        <v>46</v>
      </c>
      <c r="H134">
        <v>133</v>
      </c>
      <c r="I134" t="str">
        <f t="shared" si="2"/>
        <v>insert into datasetNormalizado values (133,0.576271186440678,'0','0.33','1',0.0260276290961814,0.293093062945487,'drugX');</v>
      </c>
    </row>
    <row r="135" spans="1:9" x14ac:dyDescent="0.25">
      <c r="A135" t="s">
        <v>1399</v>
      </c>
      <c r="B135">
        <v>0</v>
      </c>
      <c r="C135" t="s">
        <v>1424</v>
      </c>
      <c r="D135">
        <v>0</v>
      </c>
      <c r="E135" t="s">
        <v>1557</v>
      </c>
      <c r="F135" t="s">
        <v>1755</v>
      </c>
      <c r="G135" t="s">
        <v>35</v>
      </c>
      <c r="H135">
        <v>134</v>
      </c>
      <c r="I135" t="str">
        <f t="shared" si="2"/>
        <v>insert into datasetNormalizado values (134,0.152542372881356,'0','0.66','0',0.895260516258427,0.21952280560854,'drugY');</v>
      </c>
    </row>
    <row r="136" spans="1:9" x14ac:dyDescent="0.25">
      <c r="A136" t="s">
        <v>1412</v>
      </c>
      <c r="B136">
        <v>1</v>
      </c>
      <c r="C136" t="s">
        <v>1422</v>
      </c>
      <c r="D136">
        <v>0</v>
      </c>
      <c r="E136" t="s">
        <v>1558</v>
      </c>
      <c r="F136" t="s">
        <v>1756</v>
      </c>
      <c r="G136" t="s">
        <v>35</v>
      </c>
      <c r="H136">
        <v>135</v>
      </c>
      <c r="I136" t="str">
        <f t="shared" si="2"/>
        <v>insert into datasetNormalizado values (135,0.457627118644068,'1','0.99','0',0.0835061520080227,0.0891142120938326,'drugY');</v>
      </c>
    </row>
    <row r="137" spans="1:9" x14ac:dyDescent="0.25">
      <c r="A137">
        <v>1</v>
      </c>
      <c r="B137">
        <v>0</v>
      </c>
      <c r="C137" t="s">
        <v>1423</v>
      </c>
      <c r="D137">
        <v>1</v>
      </c>
      <c r="E137" t="s">
        <v>1559</v>
      </c>
      <c r="F137" t="s">
        <v>1757</v>
      </c>
      <c r="G137" t="s">
        <v>46</v>
      </c>
      <c r="H137">
        <v>136</v>
      </c>
      <c r="I137" t="str">
        <f t="shared" si="2"/>
        <v>insert into datasetNormalizado values (136,1,'0','0.33','1',0.726578543877419,0.769032560318576,'drugX');</v>
      </c>
    </row>
    <row r="138" spans="1:9" x14ac:dyDescent="0.25">
      <c r="A138" t="s">
        <v>1418</v>
      </c>
      <c r="B138">
        <v>1</v>
      </c>
      <c r="C138" t="s">
        <v>1422</v>
      </c>
      <c r="D138">
        <v>0</v>
      </c>
      <c r="E138" t="s">
        <v>1560</v>
      </c>
      <c r="F138" t="s">
        <v>1758</v>
      </c>
      <c r="G138" t="s">
        <v>104</v>
      </c>
      <c r="H138">
        <v>137</v>
      </c>
      <c r="I138" t="str">
        <f t="shared" si="2"/>
        <v>insert into datasetNormalizado values (137,0.677966101694915,'1','0.99','0',0.346214955277642,0.636348425526219,'drugB');</v>
      </c>
    </row>
    <row r="139" spans="1:9" x14ac:dyDescent="0.25">
      <c r="A139" t="s">
        <v>1416</v>
      </c>
      <c r="B139">
        <v>1</v>
      </c>
      <c r="C139" t="s">
        <v>1422</v>
      </c>
      <c r="D139">
        <v>0</v>
      </c>
      <c r="E139" t="s">
        <v>1561</v>
      </c>
      <c r="F139" t="s">
        <v>1759</v>
      </c>
      <c r="G139" t="s">
        <v>75</v>
      </c>
      <c r="H139">
        <v>138</v>
      </c>
      <c r="I139" t="str">
        <f t="shared" si="2"/>
        <v>insert into datasetNormalizado values (138,0.338983050847458,'1','0.99','0',0.93381444705181,0.793728875949537,'drugA');</v>
      </c>
    </row>
    <row r="140" spans="1:9" x14ac:dyDescent="0.25">
      <c r="A140" t="s">
        <v>1411</v>
      </c>
      <c r="B140">
        <v>0</v>
      </c>
      <c r="C140" t="s">
        <v>1422</v>
      </c>
      <c r="D140">
        <v>1</v>
      </c>
      <c r="E140" t="s">
        <v>1562</v>
      </c>
      <c r="F140" t="s">
        <v>1760</v>
      </c>
      <c r="G140" t="s">
        <v>104</v>
      </c>
      <c r="H140">
        <v>139</v>
      </c>
      <c r="I140" t="str">
        <f t="shared" si="2"/>
        <v>insert into datasetNormalizado values (139,0.610169491525424,'0','0.99','1',0.839375882511929,0.892982632265837,'drugB');</v>
      </c>
    </row>
    <row r="141" spans="1:9" x14ac:dyDescent="0.25">
      <c r="A141" t="s">
        <v>1379</v>
      </c>
      <c r="B141">
        <v>1</v>
      </c>
      <c r="C141" t="s">
        <v>1424</v>
      </c>
      <c r="D141">
        <v>0</v>
      </c>
      <c r="E141" t="s">
        <v>1563</v>
      </c>
      <c r="F141" t="s">
        <v>1761</v>
      </c>
      <c r="G141" t="s">
        <v>46</v>
      </c>
      <c r="H141">
        <v>140</v>
      </c>
      <c r="I141" t="str">
        <f t="shared" si="2"/>
        <v>insert into datasetNormalizado values (140,0.915254237288136,'1','0.66','0',0.691179553761553,0.951377037111401,'drugX');</v>
      </c>
    </row>
    <row r="142" spans="1:9" x14ac:dyDescent="0.25">
      <c r="A142" t="s">
        <v>1372</v>
      </c>
      <c r="B142">
        <v>0</v>
      </c>
      <c r="C142" t="s">
        <v>1422</v>
      </c>
      <c r="D142">
        <v>1</v>
      </c>
      <c r="E142">
        <v>0</v>
      </c>
      <c r="F142">
        <v>1</v>
      </c>
      <c r="G142" t="s">
        <v>75</v>
      </c>
      <c r="H142">
        <v>141</v>
      </c>
      <c r="I142" t="str">
        <f t="shared" si="2"/>
        <v>insert into datasetNormalizado values (141,0.576271186440678,'0','0.99','1',0,1,'drugA');</v>
      </c>
    </row>
    <row r="143" spans="1:9" x14ac:dyDescent="0.25">
      <c r="A143" t="s">
        <v>1409</v>
      </c>
      <c r="B143">
        <v>1</v>
      </c>
      <c r="C143" t="s">
        <v>1423</v>
      </c>
      <c r="D143">
        <v>1</v>
      </c>
      <c r="E143" t="s">
        <v>1564</v>
      </c>
      <c r="F143" t="s">
        <v>1762</v>
      </c>
      <c r="G143" t="s">
        <v>35</v>
      </c>
      <c r="H143">
        <v>142</v>
      </c>
      <c r="I143" t="str">
        <f t="shared" si="2"/>
        <v>insert into datasetNormalizado values (142,0.830508474576271,'1','0.33','1',0.136435396969337,0.0252150051868955,'drugY');</v>
      </c>
    </row>
    <row r="144" spans="1:9" x14ac:dyDescent="0.25">
      <c r="A144" t="s">
        <v>1374</v>
      </c>
      <c r="B144">
        <v>0</v>
      </c>
      <c r="C144" t="s">
        <v>1422</v>
      </c>
      <c r="D144">
        <v>1</v>
      </c>
      <c r="E144" t="s">
        <v>1565</v>
      </c>
      <c r="F144" t="s">
        <v>1763</v>
      </c>
      <c r="G144" t="s">
        <v>104</v>
      </c>
      <c r="H144">
        <v>143</v>
      </c>
      <c r="I144" t="str">
        <f t="shared" si="2"/>
        <v>insert into datasetNormalizado values (143,0.76271186440678,'0','0.99','1',0.342504300469579,0.898872268513871,'drugB');</v>
      </c>
    </row>
    <row r="145" spans="1:9" x14ac:dyDescent="0.25">
      <c r="A145">
        <v>1</v>
      </c>
      <c r="B145">
        <v>0</v>
      </c>
      <c r="C145" t="s">
        <v>1422</v>
      </c>
      <c r="D145">
        <v>1</v>
      </c>
      <c r="E145" t="s">
        <v>1566</v>
      </c>
      <c r="F145" t="s">
        <v>1764</v>
      </c>
      <c r="G145" t="s">
        <v>35</v>
      </c>
      <c r="H145">
        <v>144</v>
      </c>
      <c r="I145" t="str">
        <f t="shared" si="2"/>
        <v>insert into datasetNormalizado values (144,1,'0','0.99','1',0.805356073829148,0.552739015493759,'drugY');</v>
      </c>
    </row>
    <row r="146" spans="1:9" x14ac:dyDescent="0.25">
      <c r="A146" t="s">
        <v>1386</v>
      </c>
      <c r="B146">
        <v>0</v>
      </c>
      <c r="C146" t="s">
        <v>1422</v>
      </c>
      <c r="D146">
        <v>0</v>
      </c>
      <c r="E146" t="s">
        <v>1567</v>
      </c>
      <c r="F146" t="s">
        <v>1765</v>
      </c>
      <c r="G146" t="s">
        <v>75</v>
      </c>
      <c r="H146">
        <v>145</v>
      </c>
      <c r="I146" t="str">
        <f t="shared" si="2"/>
        <v>insert into datasetNormalizado values (145,0.406779661016949,'0','0.99','0',0.583302811155709,0.9307967740856,'drugA');</v>
      </c>
    </row>
    <row r="147" spans="1:9" x14ac:dyDescent="0.25">
      <c r="A147" t="s">
        <v>1370</v>
      </c>
      <c r="B147">
        <v>0</v>
      </c>
      <c r="C147" t="s">
        <v>1424</v>
      </c>
      <c r="D147">
        <v>0</v>
      </c>
      <c r="E147" t="s">
        <v>1568</v>
      </c>
      <c r="F147" t="s">
        <v>1766</v>
      </c>
      <c r="G147" t="s">
        <v>46</v>
      </c>
      <c r="H147">
        <v>146</v>
      </c>
      <c r="I147" t="str">
        <f t="shared" si="2"/>
        <v>insert into datasetNormalizado values (146,0.779661016949153,'0','0.66','0',0.618747268791347,0.985242445537597,'drugX');</v>
      </c>
    </row>
    <row r="148" spans="1:9" x14ac:dyDescent="0.25">
      <c r="A148" t="s">
        <v>1395</v>
      </c>
      <c r="B148">
        <v>1</v>
      </c>
      <c r="C148" t="s">
        <v>1423</v>
      </c>
      <c r="D148">
        <v>1</v>
      </c>
      <c r="E148" t="s">
        <v>1569</v>
      </c>
      <c r="F148" t="s">
        <v>1767</v>
      </c>
      <c r="G148" t="s">
        <v>46</v>
      </c>
      <c r="H148">
        <v>147</v>
      </c>
      <c r="I148" t="str">
        <f t="shared" si="2"/>
        <v>insert into datasetNormalizado values (147,0.372881355932203,'1','0.33','1',0.767860525857126,0.785714285714286,'drugX');</v>
      </c>
    </row>
    <row r="149" spans="1:9" x14ac:dyDescent="0.25">
      <c r="A149" t="s">
        <v>1400</v>
      </c>
      <c r="B149">
        <v>1</v>
      </c>
      <c r="C149" t="s">
        <v>1422</v>
      </c>
      <c r="D149">
        <v>1</v>
      </c>
      <c r="E149" t="s">
        <v>1570</v>
      </c>
      <c r="F149" t="s">
        <v>1768</v>
      </c>
      <c r="G149" t="s">
        <v>75</v>
      </c>
      <c r="H149">
        <v>148</v>
      </c>
      <c r="I149" t="str">
        <f t="shared" si="2"/>
        <v>insert into datasetNormalizado values (148,0.186440677966102,'1','0.99','1',0.711715716858598,0.728056085399726,'drugA');</v>
      </c>
    </row>
    <row r="150" spans="1:9" x14ac:dyDescent="0.25">
      <c r="A150" t="s">
        <v>1370</v>
      </c>
      <c r="B150">
        <v>1</v>
      </c>
      <c r="C150" t="s">
        <v>1423</v>
      </c>
      <c r="D150">
        <v>1</v>
      </c>
      <c r="E150" t="s">
        <v>1571</v>
      </c>
      <c r="F150" t="s">
        <v>1769</v>
      </c>
      <c r="G150" t="s">
        <v>46</v>
      </c>
      <c r="H150">
        <v>149</v>
      </c>
      <c r="I150" t="str">
        <f t="shared" si="2"/>
        <v>insert into datasetNormalizado values (149,0.779661016949153,'1','0.33','1',0.057395165792259,0.856942074088947,'drugX');</v>
      </c>
    </row>
    <row r="151" spans="1:9" x14ac:dyDescent="0.25">
      <c r="A151" t="s">
        <v>1371</v>
      </c>
      <c r="B151">
        <v>0</v>
      </c>
      <c r="C151" t="s">
        <v>1423</v>
      </c>
      <c r="D151">
        <v>0</v>
      </c>
      <c r="E151" t="s">
        <v>1572</v>
      </c>
      <c r="F151" t="s">
        <v>1770</v>
      </c>
      <c r="G151" t="s">
        <v>40</v>
      </c>
      <c r="H151">
        <v>150</v>
      </c>
      <c r="I151" t="str">
        <f t="shared" si="2"/>
        <v>insert into datasetNormalizado values (150,0.11864406779661,'0','0.33','0',0.0669458709177115,0.746160024093966,'drugC');</v>
      </c>
    </row>
    <row r="152" spans="1:9" x14ac:dyDescent="0.25">
      <c r="A152" t="s">
        <v>1372</v>
      </c>
      <c r="B152">
        <v>0</v>
      </c>
      <c r="C152" t="s">
        <v>1422</v>
      </c>
      <c r="D152">
        <v>1</v>
      </c>
      <c r="E152" t="s">
        <v>1573</v>
      </c>
      <c r="F152" t="s">
        <v>1771</v>
      </c>
      <c r="G152" t="s">
        <v>75</v>
      </c>
      <c r="H152">
        <v>151</v>
      </c>
      <c r="I152" t="str">
        <f t="shared" si="2"/>
        <v>insert into datasetNormalizado values (151,0.576271186440678,'0','0.99','1',0.0960223498119413,0.700013385536927,'drugA');</v>
      </c>
    </row>
    <row r="153" spans="1:9" x14ac:dyDescent="0.25">
      <c r="A153" t="s">
        <v>1396</v>
      </c>
      <c r="B153">
        <v>0</v>
      </c>
      <c r="C153" t="s">
        <v>1422</v>
      </c>
      <c r="D153">
        <v>0</v>
      </c>
      <c r="E153" t="s">
        <v>1574</v>
      </c>
      <c r="F153" t="s">
        <v>1772</v>
      </c>
      <c r="G153" t="s">
        <v>104</v>
      </c>
      <c r="H153">
        <v>152</v>
      </c>
      <c r="I153" t="str">
        <f t="shared" si="2"/>
        <v>insert into datasetNormalizado values (152,0.898305084745763,'0','0.99','0',0.352926466390662,0.637502928086203,'drugB');</v>
      </c>
    </row>
    <row r="154" spans="1:9" x14ac:dyDescent="0.25">
      <c r="A154" t="s">
        <v>1418</v>
      </c>
      <c r="B154">
        <v>0</v>
      </c>
      <c r="C154" t="s">
        <v>1424</v>
      </c>
      <c r="D154">
        <v>1</v>
      </c>
      <c r="E154" t="s">
        <v>1575</v>
      </c>
      <c r="F154" t="s">
        <v>1773</v>
      </c>
      <c r="G154" t="s">
        <v>46</v>
      </c>
      <c r="H154">
        <v>153</v>
      </c>
      <c r="I154" t="str">
        <f t="shared" si="2"/>
        <v>insert into datasetNormalizado values (153,0.677966101694915,'0','0.66','1',0.0227640715658762,0.83833617775993,'drugX');</v>
      </c>
    </row>
    <row r="155" spans="1:9" x14ac:dyDescent="0.25">
      <c r="A155" t="s">
        <v>1415</v>
      </c>
      <c r="B155">
        <v>1</v>
      </c>
      <c r="C155" t="s">
        <v>1423</v>
      </c>
      <c r="D155">
        <v>1</v>
      </c>
      <c r="E155" t="s">
        <v>1576</v>
      </c>
      <c r="F155" t="s">
        <v>1774</v>
      </c>
      <c r="G155" t="s">
        <v>46</v>
      </c>
      <c r="H155">
        <v>154</v>
      </c>
      <c r="I155" t="str">
        <f t="shared" si="2"/>
        <v>insert into datasetNormalizado values (154,0.966101694915254,'1','0.33','1',0.652789811234014,0.531874309808252,'drugX');</v>
      </c>
    </row>
    <row r="156" spans="1:9" x14ac:dyDescent="0.25">
      <c r="A156" t="s">
        <v>1395</v>
      </c>
      <c r="B156">
        <v>0</v>
      </c>
      <c r="C156" t="s">
        <v>1423</v>
      </c>
      <c r="D156">
        <v>1</v>
      </c>
      <c r="E156" t="s">
        <v>1577</v>
      </c>
      <c r="F156" t="s">
        <v>1775</v>
      </c>
      <c r="G156" t="s">
        <v>35</v>
      </c>
      <c r="H156">
        <v>155</v>
      </c>
      <c r="I156" t="str">
        <f t="shared" si="2"/>
        <v>insert into datasetNormalizado values (155,0.372881355932203,'0','0.33','1',0.584436973176689,0.396897901817087,'drugY');</v>
      </c>
    </row>
    <row r="157" spans="1:9" x14ac:dyDescent="0.25">
      <c r="A157" t="s">
        <v>1372</v>
      </c>
      <c r="B157">
        <v>0</v>
      </c>
      <c r="C157" t="s">
        <v>1423</v>
      </c>
      <c r="D157">
        <v>0</v>
      </c>
      <c r="E157" t="s">
        <v>1578</v>
      </c>
      <c r="F157" t="s">
        <v>1776</v>
      </c>
      <c r="G157" t="s">
        <v>40</v>
      </c>
      <c r="H157">
        <v>156</v>
      </c>
      <c r="I157" t="str">
        <f t="shared" si="2"/>
        <v>insert into datasetNormalizado values (156,0.576271186440678,'0','0.33','0',0.391659741289813,0.705401064150186,'drugC');</v>
      </c>
    </row>
    <row r="158" spans="1:9" x14ac:dyDescent="0.25">
      <c r="A158" t="s">
        <v>1385</v>
      </c>
      <c r="B158">
        <v>0</v>
      </c>
      <c r="C158" t="s">
        <v>1422</v>
      </c>
      <c r="D158">
        <v>1</v>
      </c>
      <c r="E158" t="s">
        <v>1579</v>
      </c>
      <c r="F158" t="s">
        <v>1777</v>
      </c>
      <c r="G158" t="s">
        <v>75</v>
      </c>
      <c r="H158">
        <v>157</v>
      </c>
      <c r="I158" t="str">
        <f t="shared" si="2"/>
        <v>insert into datasetNormalizado values (157,0.271186440677966,'0','0.99','1',0.630351590226504,0.782351169561289,'drugA');</v>
      </c>
    </row>
    <row r="159" spans="1:9" x14ac:dyDescent="0.25">
      <c r="A159" t="s">
        <v>1390</v>
      </c>
      <c r="B159">
        <v>0</v>
      </c>
      <c r="C159" t="s">
        <v>1423</v>
      </c>
      <c r="D159">
        <v>0</v>
      </c>
      <c r="E159" t="s">
        <v>1580</v>
      </c>
      <c r="F159" t="s">
        <v>1778</v>
      </c>
      <c r="G159" t="s">
        <v>35</v>
      </c>
      <c r="H159">
        <v>158</v>
      </c>
      <c r="I159" t="str">
        <f t="shared" si="2"/>
        <v>insert into datasetNormalizado values (158,0.644067796610169,'0','0.33','0',0.299161124260206,0.1157346986581,'drugY');</v>
      </c>
    </row>
    <row r="160" spans="1:9" x14ac:dyDescent="0.25">
      <c r="A160" t="s">
        <v>1410</v>
      </c>
      <c r="B160">
        <v>1</v>
      </c>
      <c r="C160" t="s">
        <v>1423</v>
      </c>
      <c r="D160">
        <v>0</v>
      </c>
      <c r="E160" t="s">
        <v>1581</v>
      </c>
      <c r="F160" t="s">
        <v>1779</v>
      </c>
      <c r="G160" t="s">
        <v>40</v>
      </c>
      <c r="H160">
        <v>159</v>
      </c>
      <c r="I160" t="str">
        <f t="shared" si="2"/>
        <v>insert into datasetNormalizado values (159,0.745762711864407,'1','0.33','0',0.354358693263482,0.690994880032125,'drugC');</v>
      </c>
    </row>
    <row r="161" spans="1:9" x14ac:dyDescent="0.25">
      <c r="A161" t="s">
        <v>1376</v>
      </c>
      <c r="B161">
        <v>1</v>
      </c>
      <c r="C161" t="s">
        <v>1423</v>
      </c>
      <c r="D161">
        <v>1</v>
      </c>
      <c r="E161" t="s">
        <v>1582</v>
      </c>
      <c r="F161" t="s">
        <v>1780</v>
      </c>
      <c r="G161" t="s">
        <v>46</v>
      </c>
      <c r="H161">
        <v>160</v>
      </c>
      <c r="I161" t="str">
        <f t="shared" si="2"/>
        <v>insert into datasetNormalizado values (160,0.322033898305085,'1','0.33','1',0.821883517266291,0.733845330120804,'drugX');</v>
      </c>
    </row>
    <row r="162" spans="1:9" x14ac:dyDescent="0.25">
      <c r="A162" t="s">
        <v>1419</v>
      </c>
      <c r="B162">
        <v>1</v>
      </c>
      <c r="C162" t="s">
        <v>1424</v>
      </c>
      <c r="D162">
        <v>0</v>
      </c>
      <c r="E162" t="s">
        <v>1583</v>
      </c>
      <c r="F162" t="s">
        <v>1781</v>
      </c>
      <c r="G162" t="s">
        <v>46</v>
      </c>
      <c r="H162">
        <v>161</v>
      </c>
      <c r="I162" t="str">
        <f t="shared" si="2"/>
        <v>insert into datasetNormalizado values (161,0.254237288135593,'1','0.66','0',0.00451391432403687,0.469246728909413,'drugX');</v>
      </c>
    </row>
    <row r="163" spans="1:9" x14ac:dyDescent="0.25">
      <c r="A163" t="s">
        <v>1381</v>
      </c>
      <c r="B163">
        <v>1</v>
      </c>
      <c r="C163" t="s">
        <v>1422</v>
      </c>
      <c r="D163">
        <v>1</v>
      </c>
      <c r="E163" t="s">
        <v>1584</v>
      </c>
      <c r="F163" t="s">
        <v>1782</v>
      </c>
      <c r="G163" t="s">
        <v>104</v>
      </c>
      <c r="H163">
        <v>162</v>
      </c>
      <c r="I163" t="str">
        <f t="shared" si="2"/>
        <v>insert into datasetNormalizado values (162,0.711864406779661,'1','0.99','1',0.641589645530164,0.933808519894254,'drugB');</v>
      </c>
    </row>
    <row r="164" spans="1:9" x14ac:dyDescent="0.25">
      <c r="A164" t="s">
        <v>1375</v>
      </c>
      <c r="B164">
        <v>0</v>
      </c>
      <c r="C164" t="s">
        <v>1424</v>
      </c>
      <c r="D164">
        <v>1</v>
      </c>
      <c r="E164" t="s">
        <v>1585</v>
      </c>
      <c r="F164" t="s">
        <v>1783</v>
      </c>
      <c r="G164" t="s">
        <v>46</v>
      </c>
      <c r="H164">
        <v>163</v>
      </c>
      <c r="I164" t="str">
        <f t="shared" si="2"/>
        <v>insert into datasetNormalizado values (163,0.474576271186441,'0','0.66','1',0.0977223298567521,0.3661446307265,'drugX');</v>
      </c>
    </row>
    <row r="165" spans="1:9" x14ac:dyDescent="0.25">
      <c r="A165" t="s">
        <v>1420</v>
      </c>
      <c r="B165">
        <v>1</v>
      </c>
      <c r="C165" t="s">
        <v>1422</v>
      </c>
      <c r="D165">
        <v>1</v>
      </c>
      <c r="E165" t="s">
        <v>1586</v>
      </c>
      <c r="F165" t="s">
        <v>1784</v>
      </c>
      <c r="G165" t="s">
        <v>35</v>
      </c>
      <c r="H165">
        <v>164</v>
      </c>
      <c r="I165" t="str">
        <f t="shared" si="2"/>
        <v>insert into datasetNormalizado values (164,0.101694915254237,'1','0.99','1',0.61868411945833,0.100408258876284,'drugY');</v>
      </c>
    </row>
    <row r="166" spans="1:9" x14ac:dyDescent="0.25">
      <c r="A166" t="s">
        <v>1378</v>
      </c>
      <c r="B166">
        <v>0</v>
      </c>
      <c r="C166" t="s">
        <v>1422</v>
      </c>
      <c r="D166">
        <v>1</v>
      </c>
      <c r="E166" t="s">
        <v>1587</v>
      </c>
      <c r="F166" t="s">
        <v>1785</v>
      </c>
      <c r="G166" t="s">
        <v>35</v>
      </c>
      <c r="H166">
        <v>165</v>
      </c>
      <c r="I166" t="str">
        <f t="shared" si="2"/>
        <v>insert into datasetNormalizado values (165,0.0169491525423729,'0','0.99','1',0.153705476562757,0.158852859485326,'drugY');</v>
      </c>
    </row>
    <row r="167" spans="1:9" x14ac:dyDescent="0.25">
      <c r="A167" t="s">
        <v>1402</v>
      </c>
      <c r="B167">
        <v>0</v>
      </c>
      <c r="C167" t="s">
        <v>1423</v>
      </c>
      <c r="D167">
        <v>0</v>
      </c>
      <c r="E167" t="s">
        <v>1588</v>
      </c>
      <c r="F167" t="s">
        <v>1786</v>
      </c>
      <c r="G167" t="s">
        <v>35</v>
      </c>
      <c r="H167">
        <v>166</v>
      </c>
      <c r="I167" t="str">
        <f t="shared" si="2"/>
        <v>insert into datasetNormalizado values (166,0.389830508474576,'0','0.33','0',0.886237739556995,0.443295519191514,'drugY');</v>
      </c>
    </row>
    <row r="168" spans="1:9" x14ac:dyDescent="0.25">
      <c r="A168" t="s">
        <v>1393</v>
      </c>
      <c r="B168">
        <v>1</v>
      </c>
      <c r="C168" t="s">
        <v>1423</v>
      </c>
      <c r="D168">
        <v>0</v>
      </c>
      <c r="E168" t="s">
        <v>1589</v>
      </c>
      <c r="F168" t="s">
        <v>1787</v>
      </c>
      <c r="G168" t="s">
        <v>35</v>
      </c>
      <c r="H168">
        <v>167</v>
      </c>
      <c r="I168" t="str">
        <f t="shared" si="2"/>
        <v>insert into datasetNormalizado values (167,0.728813559322034,'1','0.33','0',0.979468888849596,0.222568015259512,'drugY');</v>
      </c>
    </row>
    <row r="169" spans="1:9" x14ac:dyDescent="0.25">
      <c r="A169" t="s">
        <v>1381</v>
      </c>
      <c r="B169">
        <v>1</v>
      </c>
      <c r="C169" t="s">
        <v>1424</v>
      </c>
      <c r="D169">
        <v>0</v>
      </c>
      <c r="E169" t="s">
        <v>1590</v>
      </c>
      <c r="F169" t="s">
        <v>1788</v>
      </c>
      <c r="G169" t="s">
        <v>46</v>
      </c>
      <c r="H169">
        <v>168</v>
      </c>
      <c r="I169" t="str">
        <f t="shared" si="2"/>
        <v>insert into datasetNormalizado values (168,0.711864406779661,'1','0.66','0',0.242316620651853,0.366579660676639,'drugX');</v>
      </c>
    </row>
    <row r="170" spans="1:9" x14ac:dyDescent="0.25">
      <c r="A170" t="s">
        <v>1411</v>
      </c>
      <c r="B170">
        <v>1</v>
      </c>
      <c r="C170" t="s">
        <v>1423</v>
      </c>
      <c r="D170">
        <v>1</v>
      </c>
      <c r="E170" t="s">
        <v>1591</v>
      </c>
      <c r="F170" t="s">
        <v>1789</v>
      </c>
      <c r="G170" t="s">
        <v>35</v>
      </c>
      <c r="H170">
        <v>169</v>
      </c>
      <c r="I170" t="str">
        <f t="shared" si="2"/>
        <v>insert into datasetNormalizado values (169,0.610169491525424,'1','0.33','1',0.951430584990162,0.302780845296657,'drugY');</v>
      </c>
    </row>
    <row r="171" spans="1:9" x14ac:dyDescent="0.25">
      <c r="A171" t="s">
        <v>1414</v>
      </c>
      <c r="B171">
        <v>1</v>
      </c>
      <c r="C171" t="s">
        <v>1422</v>
      </c>
      <c r="D171">
        <v>0</v>
      </c>
      <c r="E171" t="s">
        <v>1592</v>
      </c>
      <c r="F171" t="s">
        <v>1790</v>
      </c>
      <c r="G171" t="s">
        <v>75</v>
      </c>
      <c r="H171">
        <v>170</v>
      </c>
      <c r="I171" t="str">
        <f t="shared" si="2"/>
        <v>insert into datasetNormalizado values (170,0.0847457627118644,'1','0.99','0',0.97820085024262,0.983435398052405,'drugA');</v>
      </c>
    </row>
    <row r="172" spans="1:9" x14ac:dyDescent="0.25">
      <c r="A172" t="s">
        <v>1369</v>
      </c>
      <c r="B172">
        <v>1</v>
      </c>
      <c r="C172" t="s">
        <v>1424</v>
      </c>
      <c r="D172">
        <v>0</v>
      </c>
      <c r="E172" t="s">
        <v>1593</v>
      </c>
      <c r="F172" t="s">
        <v>1791</v>
      </c>
      <c r="G172" t="s">
        <v>46</v>
      </c>
      <c r="H172">
        <v>171</v>
      </c>
      <c r="I172" t="str">
        <f t="shared" si="2"/>
        <v>insert into datasetNormalizado values (171,0.220338983050847,'1','0.66','0',0.618325431246795,0.63281799016163,'drugX');</v>
      </c>
    </row>
    <row r="173" spans="1:9" x14ac:dyDescent="0.25">
      <c r="A173" t="s">
        <v>1387</v>
      </c>
      <c r="B173">
        <v>0</v>
      </c>
      <c r="C173" t="s">
        <v>1423</v>
      </c>
      <c r="D173">
        <v>1</v>
      </c>
      <c r="E173" t="s">
        <v>1594</v>
      </c>
      <c r="F173" t="s">
        <v>1792</v>
      </c>
      <c r="G173" t="s">
        <v>46</v>
      </c>
      <c r="H173">
        <v>172</v>
      </c>
      <c r="I173" t="str">
        <f t="shared" si="2"/>
        <v>insert into datasetNormalizado values (172,0.508474576271186,'0','0.33','1',0.542303738187917,0.859100491918482,'drugX');</v>
      </c>
    </row>
    <row r="174" spans="1:9" x14ac:dyDescent="0.25">
      <c r="A174" t="s">
        <v>1386</v>
      </c>
      <c r="B174">
        <v>1</v>
      </c>
      <c r="C174" t="s">
        <v>1424</v>
      </c>
      <c r="D174">
        <v>1</v>
      </c>
      <c r="E174" t="s">
        <v>1595</v>
      </c>
      <c r="F174" t="s">
        <v>1793</v>
      </c>
      <c r="G174" t="s">
        <v>35</v>
      </c>
      <c r="H174">
        <v>173</v>
      </c>
      <c r="I174" t="str">
        <f t="shared" si="2"/>
        <v>insert into datasetNormalizado values (173,0.406779661016949,'1','0.66','1',0.780593957366622,0.451025666767058,'drugY');</v>
      </c>
    </row>
    <row r="175" spans="1:9" x14ac:dyDescent="0.25">
      <c r="A175" t="s">
        <v>1373</v>
      </c>
      <c r="B175">
        <v>1</v>
      </c>
      <c r="C175" t="s">
        <v>1423</v>
      </c>
      <c r="D175">
        <v>1</v>
      </c>
      <c r="E175" t="s">
        <v>1596</v>
      </c>
      <c r="F175" t="s">
        <v>1794</v>
      </c>
      <c r="G175" t="s">
        <v>35</v>
      </c>
      <c r="H175">
        <v>174</v>
      </c>
      <c r="I175" t="str">
        <f t="shared" si="2"/>
        <v>insert into datasetNormalizado values (174,0.440677966101695,'1','0.33','1',0.63082647321079,0.334571495499113,'drugY');</v>
      </c>
    </row>
    <row r="176" spans="1:9" x14ac:dyDescent="0.25">
      <c r="A176" t="s">
        <v>1412</v>
      </c>
      <c r="B176">
        <v>0</v>
      </c>
      <c r="C176" t="s">
        <v>1422</v>
      </c>
      <c r="D176">
        <v>1</v>
      </c>
      <c r="E176" t="s">
        <v>1597</v>
      </c>
      <c r="F176" t="s">
        <v>1795</v>
      </c>
      <c r="G176" t="s">
        <v>75</v>
      </c>
      <c r="H176">
        <v>175</v>
      </c>
      <c r="I176" t="str">
        <f t="shared" si="2"/>
        <v>insert into datasetNormalizado values (175,0.457627118644068,'0','0.99','1',0.903720000909351,0.789428772211625,'drugA');</v>
      </c>
    </row>
    <row r="177" spans="1:9" x14ac:dyDescent="0.25">
      <c r="A177" t="s">
        <v>1392</v>
      </c>
      <c r="B177">
        <v>1</v>
      </c>
      <c r="C177" t="s">
        <v>1422</v>
      </c>
      <c r="D177">
        <v>0</v>
      </c>
      <c r="E177" t="s">
        <v>1598</v>
      </c>
      <c r="F177" t="s">
        <v>1796</v>
      </c>
      <c r="G177" t="s">
        <v>35</v>
      </c>
      <c r="H177">
        <v>176</v>
      </c>
      <c r="I177" t="str">
        <f t="shared" si="2"/>
        <v>insert into datasetNormalizado values (176,0.983050847457627,'1','0.99','0',0.777620886768194,0.401833818559047,'drugY');</v>
      </c>
    </row>
    <row r="178" spans="1:9" x14ac:dyDescent="0.25">
      <c r="A178" t="s">
        <v>1383</v>
      </c>
      <c r="B178">
        <v>0</v>
      </c>
      <c r="C178" t="s">
        <v>1422</v>
      </c>
      <c r="D178">
        <v>1</v>
      </c>
      <c r="E178" t="s">
        <v>1599</v>
      </c>
      <c r="F178" t="s">
        <v>1797</v>
      </c>
      <c r="G178" t="s">
        <v>75</v>
      </c>
      <c r="H178">
        <v>177</v>
      </c>
      <c r="I178" t="str">
        <f t="shared" si="2"/>
        <v>insert into datasetNormalizado values (177,0.559322033898305,'0','0.99','1',0.679557550513152,0.897015025265201,'drugA');</v>
      </c>
    </row>
    <row r="179" spans="1:9" x14ac:dyDescent="0.25">
      <c r="A179" t="s">
        <v>1421</v>
      </c>
      <c r="B179">
        <v>0</v>
      </c>
      <c r="C179" t="s">
        <v>1424</v>
      </c>
      <c r="D179">
        <v>0</v>
      </c>
      <c r="E179" t="s">
        <v>1600</v>
      </c>
      <c r="F179" t="s">
        <v>1798</v>
      </c>
      <c r="G179" t="s">
        <v>35</v>
      </c>
      <c r="H179">
        <v>178</v>
      </c>
      <c r="I179" t="str">
        <f t="shared" si="2"/>
        <v>insert into datasetNormalizado values (178,0.169491525423729,'0','0.66','0',0.695989006964108,0.347706053609075,'drugY');</v>
      </c>
    </row>
    <row r="180" spans="1:9" x14ac:dyDescent="0.25">
      <c r="A180" t="s">
        <v>1386</v>
      </c>
      <c r="B180">
        <v>0</v>
      </c>
      <c r="C180" t="s">
        <v>1424</v>
      </c>
      <c r="D180">
        <v>0</v>
      </c>
      <c r="E180" t="s">
        <v>1601</v>
      </c>
      <c r="F180" t="s">
        <v>1799</v>
      </c>
      <c r="G180" t="s">
        <v>35</v>
      </c>
      <c r="H180">
        <v>179</v>
      </c>
      <c r="I180" t="str">
        <f t="shared" si="2"/>
        <v>insert into datasetNormalizado values (179,0.406779661016949,'0','0.66','0',0.276333903361313,0.303667637118094,'drugY');</v>
      </c>
    </row>
    <row r="181" spans="1:9" x14ac:dyDescent="0.25">
      <c r="A181" t="s">
        <v>1397</v>
      </c>
      <c r="B181">
        <v>1</v>
      </c>
      <c r="C181" t="s">
        <v>1424</v>
      </c>
      <c r="D181">
        <v>0</v>
      </c>
      <c r="E181" t="s">
        <v>1602</v>
      </c>
      <c r="F181" t="s">
        <v>1800</v>
      </c>
      <c r="G181" t="s">
        <v>35</v>
      </c>
      <c r="H181">
        <v>180</v>
      </c>
      <c r="I181" t="str">
        <f t="shared" si="2"/>
        <v>insert into datasetNormalizado values (180,0.88135593220339,'1','0.66','0',0.720109526203184,0.491818090553157,'drugY');</v>
      </c>
    </row>
    <row r="182" spans="1:9" x14ac:dyDescent="0.25">
      <c r="A182" t="s">
        <v>1371</v>
      </c>
      <c r="B182">
        <v>1</v>
      </c>
      <c r="C182" t="s">
        <v>1422</v>
      </c>
      <c r="D182">
        <v>1</v>
      </c>
      <c r="E182" t="s">
        <v>1603</v>
      </c>
      <c r="F182" t="s">
        <v>1801</v>
      </c>
      <c r="G182" t="s">
        <v>35</v>
      </c>
      <c r="H182">
        <v>181</v>
      </c>
      <c r="I182" t="str">
        <f t="shared" si="2"/>
        <v>insert into datasetNormalizado values (181,0.11864406779661,'1','0.99','1',0.801885386486548,0.264531673526754,'drugY');</v>
      </c>
    </row>
    <row r="183" spans="1:9" x14ac:dyDescent="0.25">
      <c r="A183" t="s">
        <v>1410</v>
      </c>
      <c r="B183">
        <v>1</v>
      </c>
      <c r="C183" t="s">
        <v>1424</v>
      </c>
      <c r="D183">
        <v>0</v>
      </c>
      <c r="E183" t="s">
        <v>1604</v>
      </c>
      <c r="F183" t="s">
        <v>1802</v>
      </c>
      <c r="G183" t="s">
        <v>46</v>
      </c>
      <c r="H183">
        <v>182</v>
      </c>
      <c r="I183" t="str">
        <f t="shared" si="2"/>
        <v>insert into datasetNormalizado values (182,0.745762711864407,'1','0.66','0',0.965722542038511,0.728524579192183,'drugX');</v>
      </c>
    </row>
    <row r="184" spans="1:9" x14ac:dyDescent="0.25">
      <c r="A184" t="s">
        <v>1414</v>
      </c>
      <c r="B184">
        <v>1</v>
      </c>
      <c r="C184" t="s">
        <v>1423</v>
      </c>
      <c r="D184">
        <v>1</v>
      </c>
      <c r="E184" t="s">
        <v>1605</v>
      </c>
      <c r="F184" t="s">
        <v>1803</v>
      </c>
      <c r="G184" t="s">
        <v>46</v>
      </c>
      <c r="H184">
        <v>183</v>
      </c>
      <c r="I184" t="str">
        <f t="shared" si="2"/>
        <v>insert into datasetNormalizado values (183,0.0847457627118644,'1','0.33','1',0.785208910623486,0.826222266840679,'drugX');</v>
      </c>
    </row>
    <row r="185" spans="1:9" x14ac:dyDescent="0.25">
      <c r="A185" t="s">
        <v>1407</v>
      </c>
      <c r="B185">
        <v>1</v>
      </c>
      <c r="C185" t="s">
        <v>1422</v>
      </c>
      <c r="D185">
        <v>1</v>
      </c>
      <c r="E185" t="s">
        <v>1606</v>
      </c>
      <c r="F185" t="s">
        <v>1804</v>
      </c>
      <c r="G185" t="s">
        <v>35</v>
      </c>
      <c r="H185">
        <v>184</v>
      </c>
      <c r="I185" t="str">
        <f t="shared" si="2"/>
        <v>insert into datasetNormalizado values (184,0.355932203389831,'1','0.99','1',0.18916761601164,0.286149315664425,'drugY');</v>
      </c>
    </row>
    <row r="186" spans="1:9" x14ac:dyDescent="0.25">
      <c r="A186" t="s">
        <v>1388</v>
      </c>
      <c r="B186">
        <v>1</v>
      </c>
      <c r="C186" t="s">
        <v>1422</v>
      </c>
      <c r="D186">
        <v>0</v>
      </c>
      <c r="E186" t="s">
        <v>1607</v>
      </c>
      <c r="F186" t="s">
        <v>1805</v>
      </c>
      <c r="G186" t="s">
        <v>35</v>
      </c>
      <c r="H186">
        <v>185</v>
      </c>
      <c r="I186" t="str">
        <f t="shared" si="2"/>
        <v>insert into datasetNormalizado values (185,0.0508474576271186,'1','0.99','0',0.972451734964775,0.0632466619817287,'drugY');</v>
      </c>
    </row>
    <row r="187" spans="1:9" x14ac:dyDescent="0.25">
      <c r="A187" t="s">
        <v>1381</v>
      </c>
      <c r="B187">
        <v>1</v>
      </c>
      <c r="C187" t="s">
        <v>1424</v>
      </c>
      <c r="D187">
        <v>1</v>
      </c>
      <c r="E187" t="s">
        <v>1608</v>
      </c>
      <c r="F187" t="s">
        <v>1806</v>
      </c>
      <c r="G187" t="s">
        <v>35</v>
      </c>
      <c r="H187">
        <v>186</v>
      </c>
      <c r="I187" t="str">
        <f t="shared" si="2"/>
        <v>insert into datasetNormalizado values (186,0.711864406779661,'1','0.66','1',0.130840366064054,0.0216678379011478,'drugY');</v>
      </c>
    </row>
    <row r="188" spans="1:9" x14ac:dyDescent="0.25">
      <c r="A188" t="s">
        <v>1406</v>
      </c>
      <c r="B188">
        <v>0</v>
      </c>
      <c r="C188" t="s">
        <v>1422</v>
      </c>
      <c r="D188">
        <v>0</v>
      </c>
      <c r="E188" t="s">
        <v>1609</v>
      </c>
      <c r="F188" t="s">
        <v>1807</v>
      </c>
      <c r="G188" t="s">
        <v>104</v>
      </c>
      <c r="H188">
        <v>187</v>
      </c>
      <c r="I188" t="str">
        <f t="shared" si="2"/>
        <v>insert into datasetNormalizado values (187,0.932203389830508,'0','0.99','0',0.225630040895508,0.666465883612756,'drugB');</v>
      </c>
    </row>
    <row r="189" spans="1:9" x14ac:dyDescent="0.25">
      <c r="A189" t="s">
        <v>1368</v>
      </c>
      <c r="B189">
        <v>0</v>
      </c>
      <c r="C189" t="s">
        <v>1422</v>
      </c>
      <c r="D189">
        <v>0</v>
      </c>
      <c r="E189" t="s">
        <v>1610</v>
      </c>
      <c r="F189" t="s">
        <v>1808</v>
      </c>
      <c r="G189" t="s">
        <v>75</v>
      </c>
      <c r="H189">
        <v>188</v>
      </c>
      <c r="I189" t="str">
        <f t="shared" si="2"/>
        <v>insert into datasetNormalizado values (188,0.542372881355932,'0','0.99','0',0.159517741173618,0.571060469163069,'drugA');</v>
      </c>
    </row>
    <row r="190" spans="1:9" x14ac:dyDescent="0.25">
      <c r="A190" t="s">
        <v>1389</v>
      </c>
      <c r="B190">
        <v>0</v>
      </c>
      <c r="C190" t="s">
        <v>1422</v>
      </c>
      <c r="D190">
        <v>1</v>
      </c>
      <c r="E190" t="s">
        <v>1611</v>
      </c>
      <c r="F190" t="s">
        <v>1809</v>
      </c>
      <c r="G190" t="s">
        <v>35</v>
      </c>
      <c r="H190">
        <v>189</v>
      </c>
      <c r="I190" t="str">
        <f t="shared" si="2"/>
        <v>insert into datasetNormalizado values (189,0.847457627118644,'0','0.99','1',0.920290385892944,0.0783053910249975,'drugY');</v>
      </c>
    </row>
    <row r="191" spans="1:9" x14ac:dyDescent="0.25">
      <c r="A191" t="s">
        <v>1409</v>
      </c>
      <c r="B191">
        <v>0</v>
      </c>
      <c r="C191" t="s">
        <v>1422</v>
      </c>
      <c r="D191">
        <v>1</v>
      </c>
      <c r="E191" t="s">
        <v>1612</v>
      </c>
      <c r="F191" t="s">
        <v>1810</v>
      </c>
      <c r="G191" t="s">
        <v>35</v>
      </c>
      <c r="H191">
        <v>190</v>
      </c>
      <c r="I191" t="str">
        <f t="shared" si="2"/>
        <v>insert into datasetNormalizado values (190,0.830508474576271,'0','0.99','1',0.605589473763978,0.256450155606867,'drugY');</v>
      </c>
    </row>
    <row r="192" spans="1:9" x14ac:dyDescent="0.25">
      <c r="A192" t="s">
        <v>1393</v>
      </c>
      <c r="B192">
        <v>0</v>
      </c>
      <c r="C192" t="s">
        <v>1422</v>
      </c>
      <c r="D192">
        <v>0</v>
      </c>
      <c r="E192" t="s">
        <v>1613</v>
      </c>
      <c r="F192" t="s">
        <v>1811</v>
      </c>
      <c r="G192" t="s">
        <v>35</v>
      </c>
      <c r="H192">
        <v>191</v>
      </c>
      <c r="I192" t="str">
        <f t="shared" si="2"/>
        <v>insert into datasetNormalizado values (191,0.728813559322034,'0','0.99','0',0.67928727136784,0.342586085734364,'drugY');</v>
      </c>
    </row>
    <row r="193" spans="1:9" x14ac:dyDescent="0.25">
      <c r="A193" t="s">
        <v>1367</v>
      </c>
      <c r="B193">
        <v>0</v>
      </c>
      <c r="C193" t="s">
        <v>1422</v>
      </c>
      <c r="D193">
        <v>0</v>
      </c>
      <c r="E193" t="s">
        <v>1614</v>
      </c>
      <c r="F193" t="s">
        <v>1812</v>
      </c>
      <c r="G193" t="s">
        <v>75</v>
      </c>
      <c r="H193">
        <v>192</v>
      </c>
      <c r="I193" t="str">
        <f t="shared" si="2"/>
        <v>insert into datasetNormalizado values (192,0.135593220338983,'0','0.99','0',0.0856077618108198,0.780443730549142,'drugA');</v>
      </c>
    </row>
    <row r="194" spans="1:9" x14ac:dyDescent="0.25">
      <c r="A194" t="s">
        <v>1415</v>
      </c>
      <c r="B194">
        <v>0</v>
      </c>
      <c r="C194" t="s">
        <v>1423</v>
      </c>
      <c r="D194">
        <v>0</v>
      </c>
      <c r="E194" t="s">
        <v>1615</v>
      </c>
      <c r="F194" t="s">
        <v>1813</v>
      </c>
      <c r="G194" t="s">
        <v>35</v>
      </c>
      <c r="H194">
        <v>193</v>
      </c>
      <c r="I194" t="str">
        <f t="shared" si="2"/>
        <v>insert into datasetNormalizado values (193,0.966101694915254,'0','0.33','0',0.119170369322559,0.22651674865308,'drugY');</v>
      </c>
    </row>
    <row r="195" spans="1:9" x14ac:dyDescent="0.25">
      <c r="A195" t="s">
        <v>1415</v>
      </c>
      <c r="B195">
        <v>0</v>
      </c>
      <c r="C195" t="s">
        <v>1423</v>
      </c>
      <c r="D195">
        <v>0</v>
      </c>
      <c r="E195" t="s">
        <v>1616</v>
      </c>
      <c r="F195" t="s">
        <v>1814</v>
      </c>
      <c r="G195" t="s">
        <v>40</v>
      </c>
      <c r="H195">
        <v>194</v>
      </c>
      <c r="I195" t="str">
        <f t="shared" ref="I195:I201" si="3">CONCATENATE("insert into datasetNormalizado values (",H195,",",A195,",'",B195,"','",C195,"','",D195,"',",E195,",",F195,",'",G195,"');")</f>
        <v>insert into datasetNormalizado values (194,0.966101694915254,'0','0.33','0',0.0117483019144354,0.912743031154837,'drugC');</v>
      </c>
    </row>
    <row r="196" spans="1:9" x14ac:dyDescent="0.25">
      <c r="A196" t="s">
        <v>1391</v>
      </c>
      <c r="B196">
        <v>1</v>
      </c>
      <c r="C196" t="s">
        <v>1422</v>
      </c>
      <c r="D196">
        <v>0</v>
      </c>
      <c r="E196" t="s">
        <v>1617</v>
      </c>
      <c r="F196" t="s">
        <v>1815</v>
      </c>
      <c r="G196" t="s">
        <v>35</v>
      </c>
      <c r="H196">
        <v>195</v>
      </c>
      <c r="I196" t="str">
        <f t="shared" si="3"/>
        <v>insert into datasetNormalizado values (195,0.525423728813559,'1','0.99','0',0.69060110587112,0.0381487802429474,'drugY');</v>
      </c>
    </row>
    <row r="197" spans="1:9" x14ac:dyDescent="0.25">
      <c r="A197" t="s">
        <v>1413</v>
      </c>
      <c r="B197">
        <v>1</v>
      </c>
      <c r="C197" t="s">
        <v>1423</v>
      </c>
      <c r="D197">
        <v>0</v>
      </c>
      <c r="E197" t="s">
        <v>1618</v>
      </c>
      <c r="F197" t="s">
        <v>1816</v>
      </c>
      <c r="G197" t="s">
        <v>40</v>
      </c>
      <c r="H197">
        <v>196</v>
      </c>
      <c r="I197" t="str">
        <f t="shared" si="3"/>
        <v>insert into datasetNormalizado values (196,0.694915254237288,'1','0.33','0',0.880566929452091,0.892781849211927,'drugC');</v>
      </c>
    </row>
    <row r="198" spans="1:9" x14ac:dyDescent="0.25">
      <c r="A198" t="s">
        <v>1378</v>
      </c>
      <c r="B198">
        <v>0</v>
      </c>
      <c r="C198" t="s">
        <v>1423</v>
      </c>
      <c r="D198">
        <v>0</v>
      </c>
      <c r="E198" t="s">
        <v>1619</v>
      </c>
      <c r="F198" t="s">
        <v>1817</v>
      </c>
      <c r="G198" t="s">
        <v>40</v>
      </c>
      <c r="H198">
        <v>197</v>
      </c>
      <c r="I198" t="str">
        <f t="shared" si="3"/>
        <v>insert into datasetNormalizado values (197,0.0169491525423729,'0','0.33','0',0.613437672871299,0.700465147408225,'drugC');</v>
      </c>
    </row>
    <row r="199" spans="1:9" x14ac:dyDescent="0.25">
      <c r="A199" t="s">
        <v>1417</v>
      </c>
      <c r="B199">
        <v>0</v>
      </c>
      <c r="C199" t="s">
        <v>1424</v>
      </c>
      <c r="D199">
        <v>0</v>
      </c>
      <c r="E199" t="s">
        <v>1620</v>
      </c>
      <c r="F199" t="s">
        <v>1818</v>
      </c>
      <c r="G199" t="s">
        <v>46</v>
      </c>
      <c r="H199">
        <v>198</v>
      </c>
      <c r="I199" t="str">
        <f t="shared" si="3"/>
        <v>insert into datasetNormalizado values (198,0.627118644067797,'0','0.66','0',0.125732848009659,0.594970384499548,'drugX');</v>
      </c>
    </row>
    <row r="200" spans="1:9" x14ac:dyDescent="0.25">
      <c r="A200" t="s">
        <v>1367</v>
      </c>
      <c r="B200">
        <v>0</v>
      </c>
      <c r="C200" t="s">
        <v>1424</v>
      </c>
      <c r="D200">
        <v>1</v>
      </c>
      <c r="E200" t="s">
        <v>1621</v>
      </c>
      <c r="F200" t="s">
        <v>1819</v>
      </c>
      <c r="G200" t="s">
        <v>46</v>
      </c>
      <c r="H200">
        <v>199</v>
      </c>
      <c r="I200" t="str">
        <f t="shared" si="3"/>
        <v>insert into datasetNormalizado values (199,0.135593220338983,'0','0.66','1',0.718263039705775,0.601295050697721,'drugX');</v>
      </c>
    </row>
    <row r="201" spans="1:9" x14ac:dyDescent="0.25">
      <c r="A201" t="s">
        <v>1401</v>
      </c>
      <c r="B201">
        <v>1</v>
      </c>
      <c r="C201" t="s">
        <v>1423</v>
      </c>
      <c r="D201">
        <v>1</v>
      </c>
      <c r="E201" t="s">
        <v>1622</v>
      </c>
      <c r="F201" t="s">
        <v>1820</v>
      </c>
      <c r="G201" t="s">
        <v>46</v>
      </c>
      <c r="H201">
        <v>200</v>
      </c>
      <c r="I201" t="str">
        <f t="shared" si="3"/>
        <v>insert into datasetNormalizado values (200,0.423728813559322,'1','0.33','1',0.463096792771675,0.672690158283974,'drugX');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G2" sqref="G2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  <col min="10" max="10" width="11.140625" customWidth="1"/>
  </cols>
  <sheetData>
    <row r="1" spans="1:21" x14ac:dyDescent="0.25">
      <c r="A1" t="s">
        <v>1360</v>
      </c>
      <c r="B1" t="s">
        <v>1353</v>
      </c>
      <c r="C1" t="s">
        <v>1361</v>
      </c>
      <c r="D1" t="s">
        <v>1354</v>
      </c>
      <c r="E1" t="s">
        <v>1362</v>
      </c>
      <c r="F1" t="s">
        <v>1355</v>
      </c>
      <c r="G1" t="s">
        <v>1363</v>
      </c>
      <c r="H1" t="s">
        <v>1356</v>
      </c>
      <c r="I1" t="s">
        <v>1364</v>
      </c>
      <c r="J1" t="s">
        <v>1357</v>
      </c>
      <c r="K1" t="s">
        <v>1358</v>
      </c>
      <c r="L1" t="s">
        <v>1359</v>
      </c>
    </row>
    <row r="2" spans="1:21" x14ac:dyDescent="0.25">
      <c r="A2">
        <f>(B2-15)/(74-15)</f>
        <v>0.22033898305084745</v>
      </c>
      <c r="B2">
        <v>28</v>
      </c>
      <c r="C2">
        <f>IF(D2="F",1,0)</f>
        <v>1</v>
      </c>
      <c r="D2" t="s">
        <v>31</v>
      </c>
      <c r="E2">
        <f>IF(F2="LOW",0.33,IF(F2="NORMAL",0.66,0.99))</f>
        <v>0.66</v>
      </c>
      <c r="F2" t="s">
        <v>43</v>
      </c>
      <c r="G2">
        <f>IF(H2="NORMAL",1,0)</f>
        <v>0</v>
      </c>
      <c r="H2" t="s">
        <v>32</v>
      </c>
      <c r="J2" t="s">
        <v>44</v>
      </c>
      <c r="K2" t="s">
        <v>45</v>
      </c>
      <c r="L2" t="s">
        <v>46</v>
      </c>
      <c r="N2" t="s">
        <v>700</v>
      </c>
    </row>
    <row r="3" spans="1:21" x14ac:dyDescent="0.25">
      <c r="A3">
        <f t="shared" ref="A3:A55" si="0">(B3-15)/(74-15)</f>
        <v>0.11864406779661017</v>
      </c>
      <c r="B3">
        <v>22</v>
      </c>
      <c r="C3">
        <f t="shared" ref="C3:C55" si="1">IF(D3="F",1,0)</f>
        <v>1</v>
      </c>
      <c r="D3" t="s">
        <v>31</v>
      </c>
      <c r="E3">
        <f t="shared" ref="E3:E55" si="2">IF(F3="LOW",0.33,IF(F3="NORMAL",0.66,0.99))</f>
        <v>0.66</v>
      </c>
      <c r="F3" t="s">
        <v>43</v>
      </c>
      <c r="G3">
        <f t="shared" ref="G3:G55" si="3">IF(H3="NORMAL",1,0)</f>
        <v>0</v>
      </c>
      <c r="H3" t="s">
        <v>32</v>
      </c>
      <c r="J3" t="s">
        <v>49</v>
      </c>
      <c r="K3" t="s">
        <v>50</v>
      </c>
      <c r="L3" t="s">
        <v>46</v>
      </c>
      <c r="N3" t="s">
        <v>702</v>
      </c>
    </row>
    <row r="4" spans="1:21" x14ac:dyDescent="0.25">
      <c r="A4">
        <f t="shared" si="0"/>
        <v>0.59322033898305082</v>
      </c>
      <c r="B4">
        <v>50</v>
      </c>
      <c r="C4">
        <f t="shared" si="1"/>
        <v>1</v>
      </c>
      <c r="D4" t="s">
        <v>31</v>
      </c>
      <c r="E4">
        <f t="shared" si="2"/>
        <v>0.66</v>
      </c>
      <c r="F4" t="s">
        <v>43</v>
      </c>
      <c r="G4">
        <f t="shared" si="3"/>
        <v>0</v>
      </c>
      <c r="H4" t="s">
        <v>32</v>
      </c>
      <c r="J4" t="s">
        <v>67</v>
      </c>
      <c r="K4" t="s">
        <v>68</v>
      </c>
      <c r="L4" t="s">
        <v>46</v>
      </c>
      <c r="N4" t="s">
        <v>711</v>
      </c>
    </row>
    <row r="5" spans="1:21" x14ac:dyDescent="0.25">
      <c r="A5">
        <f t="shared" si="0"/>
        <v>0.9152542372881356</v>
      </c>
      <c r="B5">
        <v>69</v>
      </c>
      <c r="C5">
        <f t="shared" si="1"/>
        <v>0</v>
      </c>
      <c r="D5" t="s">
        <v>36</v>
      </c>
      <c r="E5">
        <f t="shared" si="2"/>
        <v>0.33</v>
      </c>
      <c r="F5" t="s">
        <v>37</v>
      </c>
      <c r="G5">
        <f t="shared" si="3"/>
        <v>1</v>
      </c>
      <c r="H5" t="s">
        <v>43</v>
      </c>
      <c r="J5" t="s">
        <v>71</v>
      </c>
      <c r="K5" t="s">
        <v>72</v>
      </c>
      <c r="L5" t="s">
        <v>46</v>
      </c>
      <c r="N5" t="s">
        <v>713</v>
      </c>
    </row>
    <row r="6" spans="1:21" x14ac:dyDescent="0.25">
      <c r="A6">
        <f t="shared" si="0"/>
        <v>0.57627118644067798</v>
      </c>
      <c r="B6">
        <v>49</v>
      </c>
      <c r="C6">
        <f t="shared" si="1"/>
        <v>1</v>
      </c>
      <c r="D6" t="s">
        <v>31</v>
      </c>
      <c r="E6">
        <f t="shared" si="2"/>
        <v>0.66</v>
      </c>
      <c r="F6" t="s">
        <v>43</v>
      </c>
      <c r="G6">
        <f t="shared" si="3"/>
        <v>1</v>
      </c>
      <c r="H6" t="s">
        <v>43</v>
      </c>
      <c r="J6" t="s">
        <v>94</v>
      </c>
      <c r="K6" t="s">
        <v>95</v>
      </c>
      <c r="L6" t="s">
        <v>46</v>
      </c>
      <c r="N6" t="s">
        <v>724</v>
      </c>
    </row>
    <row r="7" spans="1:21" x14ac:dyDescent="0.25">
      <c r="A7">
        <f t="shared" si="0"/>
        <v>5.0847457627118647E-2</v>
      </c>
      <c r="B7">
        <v>18</v>
      </c>
      <c r="C7">
        <f t="shared" si="1"/>
        <v>1</v>
      </c>
      <c r="D7" t="s">
        <v>31</v>
      </c>
      <c r="E7">
        <f t="shared" si="2"/>
        <v>0.66</v>
      </c>
      <c r="F7" t="s">
        <v>43</v>
      </c>
      <c r="G7">
        <f t="shared" si="3"/>
        <v>1</v>
      </c>
      <c r="H7" t="s">
        <v>43</v>
      </c>
      <c r="J7" t="s">
        <v>100</v>
      </c>
      <c r="K7" t="s">
        <v>101</v>
      </c>
      <c r="L7" t="s">
        <v>46</v>
      </c>
      <c r="N7" t="s">
        <v>727</v>
      </c>
    </row>
    <row r="8" spans="1:21" x14ac:dyDescent="0.25">
      <c r="A8">
        <f t="shared" si="0"/>
        <v>0.57627118644067798</v>
      </c>
      <c r="B8">
        <v>49</v>
      </c>
      <c r="C8">
        <f t="shared" si="1"/>
        <v>0</v>
      </c>
      <c r="D8" t="s">
        <v>36</v>
      </c>
      <c r="E8">
        <f t="shared" si="2"/>
        <v>0.33</v>
      </c>
      <c r="F8" t="s">
        <v>37</v>
      </c>
      <c r="G8">
        <f t="shared" si="3"/>
        <v>1</v>
      </c>
      <c r="H8" t="s">
        <v>43</v>
      </c>
      <c r="J8" t="s">
        <v>105</v>
      </c>
      <c r="K8" t="s">
        <v>106</v>
      </c>
      <c r="L8" t="s">
        <v>46</v>
      </c>
      <c r="N8" t="s">
        <v>729</v>
      </c>
    </row>
    <row r="9" spans="1:21" x14ac:dyDescent="0.25">
      <c r="A9">
        <f t="shared" si="0"/>
        <v>0.64406779661016944</v>
      </c>
      <c r="B9">
        <v>53</v>
      </c>
      <c r="C9">
        <f t="shared" si="1"/>
        <v>0</v>
      </c>
      <c r="D9" t="s">
        <v>36</v>
      </c>
      <c r="E9">
        <f t="shared" si="2"/>
        <v>0.66</v>
      </c>
      <c r="F9" t="s">
        <v>43</v>
      </c>
      <c r="G9">
        <f t="shared" si="3"/>
        <v>0</v>
      </c>
      <c r="H9" t="s">
        <v>32</v>
      </c>
      <c r="J9" t="s">
        <v>109</v>
      </c>
      <c r="K9" t="s">
        <v>110</v>
      </c>
      <c r="L9" t="s">
        <v>46</v>
      </c>
      <c r="N9" t="s">
        <v>731</v>
      </c>
    </row>
    <row r="10" spans="1:21" x14ac:dyDescent="0.25">
      <c r="A10">
        <f t="shared" si="0"/>
        <v>0.52542372881355937</v>
      </c>
      <c r="B10">
        <v>46</v>
      </c>
      <c r="C10">
        <f t="shared" si="1"/>
        <v>0</v>
      </c>
      <c r="D10" t="s">
        <v>36</v>
      </c>
      <c r="E10">
        <f t="shared" si="2"/>
        <v>0.66</v>
      </c>
      <c r="F10" t="s">
        <v>43</v>
      </c>
      <c r="G10">
        <f t="shared" si="3"/>
        <v>1</v>
      </c>
      <c r="H10" t="s">
        <v>43</v>
      </c>
      <c r="J10" t="s">
        <v>111</v>
      </c>
      <c r="K10" t="s">
        <v>112</v>
      </c>
      <c r="L10" t="s">
        <v>46</v>
      </c>
      <c r="N10" t="s">
        <v>732</v>
      </c>
      <c r="U10">
        <v>16.598364308285205</v>
      </c>
    </row>
    <row r="11" spans="1:21" x14ac:dyDescent="0.25">
      <c r="A11">
        <f t="shared" si="0"/>
        <v>0.40677966101694918</v>
      </c>
      <c r="B11">
        <v>39</v>
      </c>
      <c r="C11">
        <f t="shared" si="1"/>
        <v>0</v>
      </c>
      <c r="D11" t="s">
        <v>36</v>
      </c>
      <c r="E11">
        <f t="shared" si="2"/>
        <v>0.33</v>
      </c>
      <c r="F11" t="s">
        <v>37</v>
      </c>
      <c r="G11">
        <f t="shared" si="3"/>
        <v>1</v>
      </c>
      <c r="H11" t="s">
        <v>43</v>
      </c>
      <c r="J11" t="s">
        <v>115</v>
      </c>
      <c r="K11" t="s">
        <v>116</v>
      </c>
      <c r="L11" t="s">
        <v>46</v>
      </c>
      <c r="N11" t="s">
        <v>734</v>
      </c>
    </row>
    <row r="12" spans="1:21" x14ac:dyDescent="0.25">
      <c r="A12">
        <f t="shared" si="0"/>
        <v>0.40677966101694918</v>
      </c>
      <c r="B12">
        <v>39</v>
      </c>
      <c r="C12">
        <f t="shared" si="1"/>
        <v>1</v>
      </c>
      <c r="D12" t="s">
        <v>31</v>
      </c>
      <c r="E12">
        <f t="shared" si="2"/>
        <v>0.66</v>
      </c>
      <c r="F12" t="s">
        <v>43</v>
      </c>
      <c r="G12">
        <f t="shared" si="3"/>
        <v>1</v>
      </c>
      <c r="H12" t="s">
        <v>43</v>
      </c>
      <c r="J12" t="s">
        <v>117</v>
      </c>
      <c r="K12" t="s">
        <v>118</v>
      </c>
      <c r="L12" t="s">
        <v>46</v>
      </c>
      <c r="N12" t="s">
        <v>735</v>
      </c>
      <c r="U12">
        <v>44.395939086294419</v>
      </c>
    </row>
    <row r="13" spans="1:21" x14ac:dyDescent="0.25">
      <c r="A13">
        <f t="shared" si="0"/>
        <v>0</v>
      </c>
      <c r="B13">
        <v>15</v>
      </c>
      <c r="C13">
        <f t="shared" si="1"/>
        <v>0</v>
      </c>
      <c r="D13" t="s">
        <v>36</v>
      </c>
      <c r="E13">
        <f t="shared" si="2"/>
        <v>0.66</v>
      </c>
      <c r="F13" t="s">
        <v>43</v>
      </c>
      <c r="G13">
        <f t="shared" si="3"/>
        <v>0</v>
      </c>
      <c r="H13" t="s">
        <v>32</v>
      </c>
      <c r="J13" t="s">
        <v>119</v>
      </c>
      <c r="K13" t="s">
        <v>120</v>
      </c>
      <c r="L13" t="s">
        <v>46</v>
      </c>
      <c r="N13" t="s">
        <v>736</v>
      </c>
    </row>
    <row r="14" spans="1:21" x14ac:dyDescent="0.25">
      <c r="A14">
        <f t="shared" si="0"/>
        <v>0.13559322033898305</v>
      </c>
      <c r="B14">
        <v>23</v>
      </c>
      <c r="C14">
        <f t="shared" si="1"/>
        <v>0</v>
      </c>
      <c r="D14" t="s">
        <v>36</v>
      </c>
      <c r="E14">
        <f t="shared" si="2"/>
        <v>0.66</v>
      </c>
      <c r="F14" t="s">
        <v>43</v>
      </c>
      <c r="G14">
        <f t="shared" si="3"/>
        <v>0</v>
      </c>
      <c r="H14" t="s">
        <v>32</v>
      </c>
      <c r="J14" t="s">
        <v>127</v>
      </c>
      <c r="K14" t="s">
        <v>128</v>
      </c>
      <c r="L14" t="s">
        <v>46</v>
      </c>
      <c r="N14" t="s">
        <v>740</v>
      </c>
    </row>
    <row r="15" spans="1:21" x14ac:dyDescent="0.25">
      <c r="A15">
        <f t="shared" si="0"/>
        <v>0.59322033898305082</v>
      </c>
      <c r="B15">
        <v>50</v>
      </c>
      <c r="C15">
        <f t="shared" si="1"/>
        <v>1</v>
      </c>
      <c r="D15" t="s">
        <v>31</v>
      </c>
      <c r="E15">
        <f t="shared" si="2"/>
        <v>0.66</v>
      </c>
      <c r="F15" t="s">
        <v>43</v>
      </c>
      <c r="G15">
        <f t="shared" si="3"/>
        <v>1</v>
      </c>
      <c r="H15" t="s">
        <v>43</v>
      </c>
      <c r="J15" t="s">
        <v>129</v>
      </c>
      <c r="K15" t="s">
        <v>130</v>
      </c>
      <c r="L15" t="s">
        <v>46</v>
      </c>
      <c r="N15" t="s">
        <v>741</v>
      </c>
    </row>
    <row r="16" spans="1:21" x14ac:dyDescent="0.25">
      <c r="A16">
        <f t="shared" si="0"/>
        <v>0.86440677966101698</v>
      </c>
      <c r="B16">
        <v>66</v>
      </c>
      <c r="C16">
        <f t="shared" si="1"/>
        <v>1</v>
      </c>
      <c r="D16" t="s">
        <v>31</v>
      </c>
      <c r="E16">
        <f t="shared" si="2"/>
        <v>0.66</v>
      </c>
      <c r="F16" t="s">
        <v>43</v>
      </c>
      <c r="G16">
        <f t="shared" si="3"/>
        <v>1</v>
      </c>
      <c r="H16" t="s">
        <v>43</v>
      </c>
      <c r="J16" t="s">
        <v>131</v>
      </c>
      <c r="K16" t="s">
        <v>132</v>
      </c>
      <c r="L16" t="s">
        <v>46</v>
      </c>
      <c r="N16" t="s">
        <v>742</v>
      </c>
    </row>
    <row r="17" spans="1:14" x14ac:dyDescent="0.25">
      <c r="A17">
        <f t="shared" si="0"/>
        <v>0.88135593220338981</v>
      </c>
      <c r="B17">
        <v>67</v>
      </c>
      <c r="C17">
        <f t="shared" si="1"/>
        <v>0</v>
      </c>
      <c r="D17" t="s">
        <v>36</v>
      </c>
      <c r="E17">
        <f t="shared" si="2"/>
        <v>0.66</v>
      </c>
      <c r="F17" t="s">
        <v>43</v>
      </c>
      <c r="G17">
        <f t="shared" si="3"/>
        <v>1</v>
      </c>
      <c r="H17" t="s">
        <v>43</v>
      </c>
      <c r="J17" t="s">
        <v>143</v>
      </c>
      <c r="K17" t="s">
        <v>144</v>
      </c>
      <c r="L17" t="s">
        <v>46</v>
      </c>
      <c r="N17" t="s">
        <v>748</v>
      </c>
    </row>
    <row r="18" spans="1:14" x14ac:dyDescent="0.25">
      <c r="A18">
        <f t="shared" si="0"/>
        <v>0.76271186440677963</v>
      </c>
      <c r="B18">
        <v>60</v>
      </c>
      <c r="C18">
        <f t="shared" si="1"/>
        <v>0</v>
      </c>
      <c r="D18" t="s">
        <v>36</v>
      </c>
      <c r="E18">
        <f t="shared" si="2"/>
        <v>0.66</v>
      </c>
      <c r="F18" t="s">
        <v>43</v>
      </c>
      <c r="G18">
        <f t="shared" si="3"/>
        <v>1</v>
      </c>
      <c r="H18" t="s">
        <v>43</v>
      </c>
      <c r="J18" t="s">
        <v>157</v>
      </c>
      <c r="K18" t="s">
        <v>158</v>
      </c>
      <c r="L18" t="s">
        <v>46</v>
      </c>
      <c r="N18" t="s">
        <v>755</v>
      </c>
    </row>
    <row r="19" spans="1:14" x14ac:dyDescent="0.25">
      <c r="A19">
        <f t="shared" si="0"/>
        <v>0.50847457627118642</v>
      </c>
      <c r="B19">
        <v>45</v>
      </c>
      <c r="C19">
        <f t="shared" si="1"/>
        <v>0</v>
      </c>
      <c r="D19" t="s">
        <v>36</v>
      </c>
      <c r="E19">
        <f t="shared" si="2"/>
        <v>0.33</v>
      </c>
      <c r="F19" t="s">
        <v>37</v>
      </c>
      <c r="G19">
        <f t="shared" si="3"/>
        <v>1</v>
      </c>
      <c r="H19" t="s">
        <v>43</v>
      </c>
      <c r="J19" t="s">
        <v>167</v>
      </c>
      <c r="K19" t="s">
        <v>168</v>
      </c>
      <c r="L19" t="s">
        <v>46</v>
      </c>
      <c r="N19" t="s">
        <v>760</v>
      </c>
    </row>
    <row r="20" spans="1:14" x14ac:dyDescent="0.25">
      <c r="A20">
        <f t="shared" si="0"/>
        <v>3.3898305084745763E-2</v>
      </c>
      <c r="B20">
        <v>17</v>
      </c>
      <c r="C20">
        <f t="shared" si="1"/>
        <v>0</v>
      </c>
      <c r="D20" t="s">
        <v>36</v>
      </c>
      <c r="E20">
        <f t="shared" si="2"/>
        <v>0.66</v>
      </c>
      <c r="F20" t="s">
        <v>43</v>
      </c>
      <c r="G20">
        <f t="shared" si="3"/>
        <v>1</v>
      </c>
      <c r="H20" t="s">
        <v>43</v>
      </c>
      <c r="J20" t="s">
        <v>175</v>
      </c>
      <c r="K20" t="s">
        <v>176</v>
      </c>
      <c r="L20" t="s">
        <v>46</v>
      </c>
      <c r="N20" t="s">
        <v>764</v>
      </c>
    </row>
    <row r="21" spans="1:14" x14ac:dyDescent="0.25">
      <c r="A21">
        <f t="shared" si="0"/>
        <v>0.15254237288135594</v>
      </c>
      <c r="B21">
        <v>24</v>
      </c>
      <c r="C21">
        <f t="shared" si="1"/>
        <v>1</v>
      </c>
      <c r="D21" t="s">
        <v>31</v>
      </c>
      <c r="E21">
        <f t="shared" si="2"/>
        <v>0.66</v>
      </c>
      <c r="F21" t="s">
        <v>43</v>
      </c>
      <c r="G21">
        <f t="shared" si="3"/>
        <v>0</v>
      </c>
      <c r="H21" t="s">
        <v>32</v>
      </c>
      <c r="J21" t="s">
        <v>185</v>
      </c>
      <c r="K21" t="s">
        <v>186</v>
      </c>
      <c r="L21" t="s">
        <v>46</v>
      </c>
      <c r="N21" t="s">
        <v>769</v>
      </c>
    </row>
    <row r="22" spans="1:14" x14ac:dyDescent="0.25">
      <c r="A22">
        <f t="shared" si="0"/>
        <v>0.28813559322033899</v>
      </c>
      <c r="B22">
        <v>32</v>
      </c>
      <c r="C22">
        <f t="shared" si="1"/>
        <v>1</v>
      </c>
      <c r="D22" t="s">
        <v>31</v>
      </c>
      <c r="E22">
        <f t="shared" si="2"/>
        <v>0.33</v>
      </c>
      <c r="F22" t="s">
        <v>37</v>
      </c>
      <c r="G22">
        <f t="shared" si="3"/>
        <v>1</v>
      </c>
      <c r="H22" t="s">
        <v>43</v>
      </c>
      <c r="J22" t="s">
        <v>199</v>
      </c>
      <c r="K22" t="s">
        <v>200</v>
      </c>
      <c r="L22" t="s">
        <v>46</v>
      </c>
      <c r="N22" t="s">
        <v>776</v>
      </c>
    </row>
    <row r="23" spans="1:14" x14ac:dyDescent="0.25">
      <c r="A23">
        <f t="shared" si="0"/>
        <v>0.83050847457627119</v>
      </c>
      <c r="B23">
        <v>64</v>
      </c>
      <c r="C23">
        <f t="shared" si="1"/>
        <v>0</v>
      </c>
      <c r="D23" t="s">
        <v>36</v>
      </c>
      <c r="E23">
        <f t="shared" si="2"/>
        <v>0.66</v>
      </c>
      <c r="F23" t="s">
        <v>43</v>
      </c>
      <c r="G23">
        <f t="shared" si="3"/>
        <v>0</v>
      </c>
      <c r="H23" t="s">
        <v>32</v>
      </c>
      <c r="J23" t="s">
        <v>203</v>
      </c>
      <c r="K23" t="s">
        <v>204</v>
      </c>
      <c r="L23" t="s">
        <v>46</v>
      </c>
      <c r="N23" t="s">
        <v>778</v>
      </c>
    </row>
    <row r="24" spans="1:14" x14ac:dyDescent="0.25">
      <c r="A24">
        <f t="shared" si="0"/>
        <v>0.61016949152542377</v>
      </c>
      <c r="B24">
        <v>51</v>
      </c>
      <c r="C24">
        <f t="shared" si="1"/>
        <v>1</v>
      </c>
      <c r="D24" t="s">
        <v>31</v>
      </c>
      <c r="E24">
        <f t="shared" si="2"/>
        <v>0.66</v>
      </c>
      <c r="F24" t="s">
        <v>43</v>
      </c>
      <c r="G24">
        <f t="shared" si="3"/>
        <v>0</v>
      </c>
      <c r="H24" t="s">
        <v>32</v>
      </c>
      <c r="J24" t="s">
        <v>213</v>
      </c>
      <c r="K24" t="s">
        <v>214</v>
      </c>
      <c r="L24" t="s">
        <v>46</v>
      </c>
      <c r="N24" t="s">
        <v>783</v>
      </c>
    </row>
    <row r="25" spans="1:14" x14ac:dyDescent="0.25">
      <c r="A25">
        <f t="shared" si="0"/>
        <v>0.3559322033898305</v>
      </c>
      <c r="B25">
        <v>36</v>
      </c>
      <c r="C25">
        <f t="shared" si="1"/>
        <v>0</v>
      </c>
      <c r="D25" t="s">
        <v>36</v>
      </c>
      <c r="E25">
        <f t="shared" si="2"/>
        <v>0.33</v>
      </c>
      <c r="F25" t="s">
        <v>37</v>
      </c>
      <c r="G25">
        <f t="shared" si="3"/>
        <v>1</v>
      </c>
      <c r="H25" t="s">
        <v>43</v>
      </c>
      <c r="J25" t="s">
        <v>231</v>
      </c>
      <c r="K25" t="s">
        <v>232</v>
      </c>
      <c r="L25" t="s">
        <v>46</v>
      </c>
      <c r="N25" t="s">
        <v>792</v>
      </c>
    </row>
    <row r="26" spans="1:14" x14ac:dyDescent="0.25">
      <c r="A26">
        <f t="shared" si="0"/>
        <v>0.69491525423728817</v>
      </c>
      <c r="B26">
        <v>56</v>
      </c>
      <c r="C26">
        <f t="shared" si="1"/>
        <v>0</v>
      </c>
      <c r="D26" t="s">
        <v>36</v>
      </c>
      <c r="E26">
        <f t="shared" si="2"/>
        <v>0.66</v>
      </c>
      <c r="F26" t="s">
        <v>43</v>
      </c>
      <c r="G26">
        <f t="shared" si="3"/>
        <v>0</v>
      </c>
      <c r="H26" t="s">
        <v>32</v>
      </c>
      <c r="J26" t="s">
        <v>247</v>
      </c>
      <c r="K26" t="s">
        <v>248</v>
      </c>
      <c r="L26" t="s">
        <v>46</v>
      </c>
      <c r="N26" t="s">
        <v>800</v>
      </c>
    </row>
    <row r="27" spans="1:14" x14ac:dyDescent="0.25">
      <c r="A27">
        <f t="shared" si="0"/>
        <v>0.3728813559322034</v>
      </c>
      <c r="B27">
        <v>37</v>
      </c>
      <c r="C27">
        <f t="shared" si="1"/>
        <v>0</v>
      </c>
      <c r="D27" t="s">
        <v>36</v>
      </c>
      <c r="E27">
        <f t="shared" si="2"/>
        <v>0.33</v>
      </c>
      <c r="F27" t="s">
        <v>37</v>
      </c>
      <c r="G27">
        <f t="shared" si="3"/>
        <v>1</v>
      </c>
      <c r="H27" t="s">
        <v>43</v>
      </c>
      <c r="J27" t="s">
        <v>251</v>
      </c>
      <c r="K27" t="s">
        <v>252</v>
      </c>
      <c r="L27" t="s">
        <v>46</v>
      </c>
      <c r="N27" t="s">
        <v>802</v>
      </c>
    </row>
    <row r="28" spans="1:14" x14ac:dyDescent="0.25">
      <c r="A28">
        <f t="shared" si="0"/>
        <v>0.11864406779661017</v>
      </c>
      <c r="B28">
        <v>22</v>
      </c>
      <c r="C28">
        <f t="shared" si="1"/>
        <v>0</v>
      </c>
      <c r="D28" t="s">
        <v>36</v>
      </c>
      <c r="E28">
        <f t="shared" si="2"/>
        <v>0.66</v>
      </c>
      <c r="F28" t="s">
        <v>43</v>
      </c>
      <c r="G28">
        <f t="shared" si="3"/>
        <v>0</v>
      </c>
      <c r="H28" t="s">
        <v>32</v>
      </c>
      <c r="J28" t="s">
        <v>253</v>
      </c>
      <c r="K28" t="s">
        <v>254</v>
      </c>
      <c r="L28" t="s">
        <v>46</v>
      </c>
      <c r="N28" t="s">
        <v>803</v>
      </c>
    </row>
    <row r="29" spans="1:14" x14ac:dyDescent="0.25">
      <c r="A29">
        <f t="shared" si="0"/>
        <v>0.5423728813559322</v>
      </c>
      <c r="B29">
        <v>47</v>
      </c>
      <c r="C29">
        <f t="shared" si="1"/>
        <v>1</v>
      </c>
      <c r="D29" t="s">
        <v>31</v>
      </c>
      <c r="E29">
        <f t="shared" si="2"/>
        <v>0.66</v>
      </c>
      <c r="F29" t="s">
        <v>43</v>
      </c>
      <c r="G29">
        <f t="shared" si="3"/>
        <v>1</v>
      </c>
      <c r="H29" t="s">
        <v>43</v>
      </c>
      <c r="J29" t="s">
        <v>263</v>
      </c>
      <c r="K29" t="s">
        <v>264</v>
      </c>
      <c r="L29" t="s">
        <v>46</v>
      </c>
      <c r="N29" t="s">
        <v>808</v>
      </c>
    </row>
    <row r="30" spans="1:14" x14ac:dyDescent="0.25">
      <c r="A30">
        <f t="shared" si="0"/>
        <v>0.33898305084745761</v>
      </c>
      <c r="B30">
        <v>35</v>
      </c>
      <c r="C30">
        <f t="shared" si="1"/>
        <v>0</v>
      </c>
      <c r="D30" t="s">
        <v>36</v>
      </c>
      <c r="E30">
        <f t="shared" si="2"/>
        <v>0.33</v>
      </c>
      <c r="F30" t="s">
        <v>37</v>
      </c>
      <c r="G30">
        <f t="shared" si="3"/>
        <v>1</v>
      </c>
      <c r="H30" t="s">
        <v>43</v>
      </c>
      <c r="J30" t="s">
        <v>265</v>
      </c>
      <c r="K30" t="s">
        <v>266</v>
      </c>
      <c r="L30" t="s">
        <v>46</v>
      </c>
      <c r="N30" t="s">
        <v>809</v>
      </c>
    </row>
    <row r="31" spans="1:14" x14ac:dyDescent="0.25">
      <c r="A31">
        <f t="shared" si="0"/>
        <v>0.84745762711864403</v>
      </c>
      <c r="B31">
        <v>65</v>
      </c>
      <c r="C31">
        <f t="shared" si="1"/>
        <v>1</v>
      </c>
      <c r="D31" t="s">
        <v>31</v>
      </c>
      <c r="E31">
        <f t="shared" si="2"/>
        <v>0.33</v>
      </c>
      <c r="F31" t="s">
        <v>37</v>
      </c>
      <c r="G31">
        <f t="shared" si="3"/>
        <v>1</v>
      </c>
      <c r="H31" t="s">
        <v>43</v>
      </c>
      <c r="J31" t="s">
        <v>267</v>
      </c>
      <c r="K31" t="s">
        <v>268</v>
      </c>
      <c r="L31" t="s">
        <v>46</v>
      </c>
      <c r="N31" t="s">
        <v>810</v>
      </c>
    </row>
    <row r="32" spans="1:14" x14ac:dyDescent="0.25">
      <c r="A32">
        <f t="shared" si="0"/>
        <v>8.4745762711864403E-2</v>
      </c>
      <c r="B32">
        <v>20</v>
      </c>
      <c r="C32">
        <f t="shared" si="1"/>
        <v>1</v>
      </c>
      <c r="D32" t="s">
        <v>31</v>
      </c>
      <c r="E32">
        <f t="shared" si="2"/>
        <v>0.66</v>
      </c>
      <c r="F32" t="s">
        <v>43</v>
      </c>
      <c r="G32">
        <f t="shared" si="3"/>
        <v>1</v>
      </c>
      <c r="H32" t="s">
        <v>43</v>
      </c>
      <c r="J32" t="s">
        <v>269</v>
      </c>
      <c r="K32" t="s">
        <v>270</v>
      </c>
      <c r="L32" t="s">
        <v>46</v>
      </c>
      <c r="N32" t="s">
        <v>811</v>
      </c>
    </row>
    <row r="33" spans="1:14" x14ac:dyDescent="0.25">
      <c r="A33">
        <f t="shared" si="0"/>
        <v>0.88135593220338981</v>
      </c>
      <c r="B33">
        <v>67</v>
      </c>
      <c r="C33">
        <f t="shared" si="1"/>
        <v>0</v>
      </c>
      <c r="D33" t="s">
        <v>36</v>
      </c>
      <c r="E33">
        <f t="shared" si="2"/>
        <v>0.66</v>
      </c>
      <c r="F33" t="s">
        <v>43</v>
      </c>
      <c r="G33">
        <f t="shared" si="3"/>
        <v>1</v>
      </c>
      <c r="H33" t="s">
        <v>43</v>
      </c>
      <c r="J33" t="s">
        <v>273</v>
      </c>
      <c r="K33" t="s">
        <v>274</v>
      </c>
      <c r="L33" t="s">
        <v>46</v>
      </c>
      <c r="N33" t="s">
        <v>813</v>
      </c>
    </row>
    <row r="34" spans="1:14" x14ac:dyDescent="0.25">
      <c r="A34">
        <f t="shared" si="0"/>
        <v>0.42372881355932202</v>
      </c>
      <c r="B34">
        <v>40</v>
      </c>
      <c r="C34">
        <f t="shared" si="1"/>
        <v>1</v>
      </c>
      <c r="D34" t="s">
        <v>31</v>
      </c>
      <c r="E34">
        <f t="shared" si="2"/>
        <v>0.66</v>
      </c>
      <c r="F34" t="s">
        <v>43</v>
      </c>
      <c r="G34">
        <f t="shared" si="3"/>
        <v>0</v>
      </c>
      <c r="H34" t="s">
        <v>32</v>
      </c>
      <c r="J34" t="s">
        <v>275</v>
      </c>
      <c r="K34" t="s">
        <v>276</v>
      </c>
      <c r="L34" t="s">
        <v>46</v>
      </c>
      <c r="N34" t="s">
        <v>814</v>
      </c>
    </row>
    <row r="35" spans="1:14" x14ac:dyDescent="0.25">
      <c r="A35">
        <f t="shared" si="0"/>
        <v>0.33898305084745761</v>
      </c>
      <c r="B35">
        <v>35</v>
      </c>
      <c r="C35">
        <f t="shared" si="1"/>
        <v>0</v>
      </c>
      <c r="D35" t="s">
        <v>36</v>
      </c>
      <c r="E35">
        <f t="shared" si="2"/>
        <v>0.66</v>
      </c>
      <c r="F35" t="s">
        <v>43</v>
      </c>
      <c r="G35">
        <f t="shared" si="3"/>
        <v>1</v>
      </c>
      <c r="H35" t="s">
        <v>43</v>
      </c>
      <c r="J35" t="s">
        <v>295</v>
      </c>
      <c r="K35" t="s">
        <v>296</v>
      </c>
      <c r="L35" t="s">
        <v>46</v>
      </c>
      <c r="N35" t="s">
        <v>824</v>
      </c>
    </row>
    <row r="36" spans="1:14" x14ac:dyDescent="0.25">
      <c r="A36">
        <f t="shared" si="0"/>
        <v>0.28813559322033899</v>
      </c>
      <c r="B36">
        <v>32</v>
      </c>
      <c r="C36">
        <f t="shared" si="1"/>
        <v>1</v>
      </c>
      <c r="D36" t="s">
        <v>31</v>
      </c>
      <c r="E36">
        <f t="shared" si="2"/>
        <v>0.66</v>
      </c>
      <c r="F36" t="s">
        <v>43</v>
      </c>
      <c r="G36">
        <f t="shared" si="3"/>
        <v>0</v>
      </c>
      <c r="H36" t="s">
        <v>32</v>
      </c>
      <c r="J36" t="s">
        <v>299</v>
      </c>
      <c r="K36" t="s">
        <v>300</v>
      </c>
      <c r="L36" t="s">
        <v>46</v>
      </c>
      <c r="N36" t="s">
        <v>826</v>
      </c>
    </row>
    <row r="37" spans="1:14" x14ac:dyDescent="0.25">
      <c r="A37">
        <f t="shared" si="0"/>
        <v>0.57627118644067798</v>
      </c>
      <c r="B37">
        <v>49</v>
      </c>
      <c r="C37">
        <f t="shared" si="1"/>
        <v>0</v>
      </c>
      <c r="D37" t="s">
        <v>36</v>
      </c>
      <c r="E37">
        <f t="shared" si="2"/>
        <v>0.33</v>
      </c>
      <c r="F37" t="s">
        <v>37</v>
      </c>
      <c r="G37">
        <f t="shared" si="3"/>
        <v>1</v>
      </c>
      <c r="H37" t="s">
        <v>43</v>
      </c>
      <c r="J37" t="s">
        <v>305</v>
      </c>
      <c r="K37" t="s">
        <v>306</v>
      </c>
      <c r="L37" t="s">
        <v>46</v>
      </c>
      <c r="N37" t="s">
        <v>829</v>
      </c>
    </row>
    <row r="38" spans="1:14" x14ac:dyDescent="0.25">
      <c r="A38">
        <f t="shared" si="0"/>
        <v>1</v>
      </c>
      <c r="B38">
        <v>74</v>
      </c>
      <c r="C38">
        <f t="shared" si="1"/>
        <v>0</v>
      </c>
      <c r="D38" t="s">
        <v>36</v>
      </c>
      <c r="E38">
        <f t="shared" si="2"/>
        <v>0.33</v>
      </c>
      <c r="F38" t="s">
        <v>37</v>
      </c>
      <c r="G38">
        <f t="shared" si="3"/>
        <v>1</v>
      </c>
      <c r="H38" t="s">
        <v>43</v>
      </c>
      <c r="J38" t="s">
        <v>311</v>
      </c>
      <c r="K38" t="s">
        <v>312</v>
      </c>
      <c r="L38" t="s">
        <v>46</v>
      </c>
      <c r="N38" t="s">
        <v>832</v>
      </c>
    </row>
    <row r="39" spans="1:14" x14ac:dyDescent="0.25">
      <c r="A39">
        <f t="shared" si="0"/>
        <v>0.9152542372881356</v>
      </c>
      <c r="B39">
        <v>69</v>
      </c>
      <c r="C39">
        <f t="shared" si="1"/>
        <v>1</v>
      </c>
      <c r="D39" t="s">
        <v>31</v>
      </c>
      <c r="E39">
        <f t="shared" si="2"/>
        <v>0.66</v>
      </c>
      <c r="F39" t="s">
        <v>43</v>
      </c>
      <c r="G39">
        <f t="shared" si="3"/>
        <v>0</v>
      </c>
      <c r="H39" t="s">
        <v>32</v>
      </c>
      <c r="J39" t="s">
        <v>319</v>
      </c>
      <c r="K39" t="s">
        <v>320</v>
      </c>
      <c r="L39" t="s">
        <v>46</v>
      </c>
      <c r="N39" t="s">
        <v>836</v>
      </c>
    </row>
    <row r="40" spans="1:14" x14ac:dyDescent="0.25">
      <c r="A40">
        <f t="shared" si="0"/>
        <v>0.77966101694915257</v>
      </c>
      <c r="B40">
        <v>61</v>
      </c>
      <c r="C40">
        <f t="shared" si="1"/>
        <v>0</v>
      </c>
      <c r="D40" t="s">
        <v>36</v>
      </c>
      <c r="E40">
        <f t="shared" si="2"/>
        <v>0.66</v>
      </c>
      <c r="F40" t="s">
        <v>43</v>
      </c>
      <c r="G40">
        <f t="shared" si="3"/>
        <v>0</v>
      </c>
      <c r="H40" t="s">
        <v>32</v>
      </c>
      <c r="J40" t="s">
        <v>331</v>
      </c>
      <c r="K40" t="s">
        <v>332</v>
      </c>
      <c r="L40" t="s">
        <v>46</v>
      </c>
      <c r="N40" t="s">
        <v>842</v>
      </c>
    </row>
    <row r="41" spans="1:14" x14ac:dyDescent="0.25">
      <c r="A41">
        <f t="shared" si="0"/>
        <v>0.3728813559322034</v>
      </c>
      <c r="B41">
        <v>37</v>
      </c>
      <c r="C41">
        <f t="shared" si="1"/>
        <v>1</v>
      </c>
      <c r="D41" t="s">
        <v>31</v>
      </c>
      <c r="E41">
        <f t="shared" si="2"/>
        <v>0.33</v>
      </c>
      <c r="F41" t="s">
        <v>37</v>
      </c>
      <c r="G41">
        <f t="shared" si="3"/>
        <v>1</v>
      </c>
      <c r="H41" t="s">
        <v>43</v>
      </c>
      <c r="J41">
        <v>0.80415499999999995</v>
      </c>
      <c r="K41" t="s">
        <v>334</v>
      </c>
      <c r="L41" t="s">
        <v>46</v>
      </c>
      <c r="N41" t="s">
        <v>843</v>
      </c>
    </row>
    <row r="42" spans="1:14" x14ac:dyDescent="0.25">
      <c r="A42">
        <f t="shared" si="0"/>
        <v>0.77966101694915257</v>
      </c>
      <c r="B42">
        <v>61</v>
      </c>
      <c r="C42">
        <f t="shared" si="1"/>
        <v>1</v>
      </c>
      <c r="D42" t="s">
        <v>31</v>
      </c>
      <c r="E42">
        <f t="shared" si="2"/>
        <v>0.33</v>
      </c>
      <c r="F42" t="s">
        <v>37</v>
      </c>
      <c r="G42">
        <f t="shared" si="3"/>
        <v>1</v>
      </c>
      <c r="H42" t="s">
        <v>43</v>
      </c>
      <c r="J42" t="s">
        <v>337</v>
      </c>
      <c r="K42" t="s">
        <v>338</v>
      </c>
      <c r="L42" t="s">
        <v>46</v>
      </c>
      <c r="N42" t="s">
        <v>845</v>
      </c>
    </row>
    <row r="43" spans="1:14" x14ac:dyDescent="0.25">
      <c r="A43">
        <f t="shared" si="0"/>
        <v>0.67796610169491522</v>
      </c>
      <c r="B43">
        <v>55</v>
      </c>
      <c r="C43">
        <f t="shared" si="1"/>
        <v>0</v>
      </c>
      <c r="D43" t="s">
        <v>36</v>
      </c>
      <c r="E43">
        <f t="shared" si="2"/>
        <v>0.66</v>
      </c>
      <c r="F43" t="s">
        <v>43</v>
      </c>
      <c r="G43">
        <f t="shared" si="3"/>
        <v>1</v>
      </c>
      <c r="H43" t="s">
        <v>43</v>
      </c>
      <c r="J43" t="s">
        <v>345</v>
      </c>
      <c r="K43" t="s">
        <v>346</v>
      </c>
      <c r="L43" t="s">
        <v>46</v>
      </c>
      <c r="N43" t="s">
        <v>849</v>
      </c>
    </row>
    <row r="44" spans="1:14" x14ac:dyDescent="0.25">
      <c r="A44">
        <f t="shared" si="0"/>
        <v>0.96610169491525422</v>
      </c>
      <c r="B44">
        <v>72</v>
      </c>
      <c r="C44">
        <f t="shared" si="1"/>
        <v>1</v>
      </c>
      <c r="D44" t="s">
        <v>31</v>
      </c>
      <c r="E44">
        <f t="shared" si="2"/>
        <v>0.33</v>
      </c>
      <c r="F44" t="s">
        <v>37</v>
      </c>
      <c r="G44">
        <f t="shared" si="3"/>
        <v>1</v>
      </c>
      <c r="H44" t="s">
        <v>43</v>
      </c>
      <c r="J44" t="s">
        <v>347</v>
      </c>
      <c r="K44" t="s">
        <v>348</v>
      </c>
      <c r="L44" t="s">
        <v>46</v>
      </c>
      <c r="N44" t="s">
        <v>850</v>
      </c>
    </row>
    <row r="45" spans="1:14" x14ac:dyDescent="0.25">
      <c r="A45">
        <f t="shared" si="0"/>
        <v>0.32203389830508472</v>
      </c>
      <c r="B45">
        <v>34</v>
      </c>
      <c r="C45">
        <f t="shared" si="1"/>
        <v>1</v>
      </c>
      <c r="D45" t="s">
        <v>31</v>
      </c>
      <c r="E45">
        <f t="shared" si="2"/>
        <v>0.33</v>
      </c>
      <c r="F45" t="s">
        <v>37</v>
      </c>
      <c r="G45">
        <f t="shared" si="3"/>
        <v>1</v>
      </c>
      <c r="H45" t="s">
        <v>43</v>
      </c>
      <c r="J45" t="s">
        <v>359</v>
      </c>
      <c r="K45" t="s">
        <v>360</v>
      </c>
      <c r="L45" t="s">
        <v>46</v>
      </c>
      <c r="N45" t="s">
        <v>856</v>
      </c>
    </row>
    <row r="46" spans="1:14" x14ac:dyDescent="0.25">
      <c r="A46">
        <f t="shared" si="0"/>
        <v>0.25423728813559321</v>
      </c>
      <c r="B46">
        <v>30</v>
      </c>
      <c r="C46">
        <f t="shared" si="1"/>
        <v>1</v>
      </c>
      <c r="D46" t="s">
        <v>31</v>
      </c>
      <c r="E46">
        <f t="shared" si="2"/>
        <v>0.66</v>
      </c>
      <c r="F46" t="s">
        <v>43</v>
      </c>
      <c r="G46">
        <f t="shared" si="3"/>
        <v>0</v>
      </c>
      <c r="H46" t="s">
        <v>32</v>
      </c>
      <c r="J46" t="s">
        <v>361</v>
      </c>
      <c r="K46" t="s">
        <v>362</v>
      </c>
      <c r="L46" t="s">
        <v>46</v>
      </c>
      <c r="N46" t="s">
        <v>857</v>
      </c>
    </row>
    <row r="47" spans="1:14" x14ac:dyDescent="0.25">
      <c r="A47">
        <f t="shared" si="0"/>
        <v>0.47457627118644069</v>
      </c>
      <c r="B47">
        <v>43</v>
      </c>
      <c r="C47">
        <f t="shared" si="1"/>
        <v>0</v>
      </c>
      <c r="D47" t="s">
        <v>36</v>
      </c>
      <c r="E47">
        <f t="shared" si="2"/>
        <v>0.66</v>
      </c>
      <c r="F47" t="s">
        <v>43</v>
      </c>
      <c r="G47">
        <f t="shared" si="3"/>
        <v>1</v>
      </c>
      <c r="H47" t="s">
        <v>43</v>
      </c>
      <c r="J47" t="s">
        <v>365</v>
      </c>
      <c r="K47" t="s">
        <v>366</v>
      </c>
      <c r="L47" t="s">
        <v>46</v>
      </c>
      <c r="N47" t="s">
        <v>859</v>
      </c>
    </row>
    <row r="48" spans="1:14" x14ac:dyDescent="0.25">
      <c r="A48">
        <f t="shared" si="0"/>
        <v>0.71186440677966101</v>
      </c>
      <c r="B48">
        <v>57</v>
      </c>
      <c r="C48">
        <f t="shared" si="1"/>
        <v>1</v>
      </c>
      <c r="D48" t="s">
        <v>31</v>
      </c>
      <c r="E48">
        <f t="shared" si="2"/>
        <v>0.66</v>
      </c>
      <c r="F48" t="s">
        <v>43</v>
      </c>
      <c r="G48">
        <f t="shared" si="3"/>
        <v>0</v>
      </c>
      <c r="H48" t="s">
        <v>32</v>
      </c>
      <c r="J48" t="s">
        <v>375</v>
      </c>
      <c r="K48" t="s">
        <v>376</v>
      </c>
      <c r="L48" t="s">
        <v>46</v>
      </c>
      <c r="N48" t="s">
        <v>864</v>
      </c>
    </row>
    <row r="49" spans="1:14" x14ac:dyDescent="0.25">
      <c r="A49">
        <f t="shared" si="0"/>
        <v>0.22033898305084745</v>
      </c>
      <c r="B49">
        <v>28</v>
      </c>
      <c r="C49">
        <f t="shared" si="1"/>
        <v>1</v>
      </c>
      <c r="D49" t="s">
        <v>31</v>
      </c>
      <c r="E49">
        <f t="shared" si="2"/>
        <v>0.66</v>
      </c>
      <c r="F49" t="s">
        <v>43</v>
      </c>
      <c r="G49">
        <f t="shared" si="3"/>
        <v>0</v>
      </c>
      <c r="H49" t="s">
        <v>32</v>
      </c>
      <c r="J49" t="s">
        <v>381</v>
      </c>
      <c r="K49" t="s">
        <v>382</v>
      </c>
      <c r="L49" t="s">
        <v>46</v>
      </c>
      <c r="N49" t="s">
        <v>867</v>
      </c>
    </row>
    <row r="50" spans="1:14" x14ac:dyDescent="0.25">
      <c r="A50">
        <f t="shared" si="0"/>
        <v>0.50847457627118642</v>
      </c>
      <c r="B50">
        <v>45</v>
      </c>
      <c r="C50">
        <f t="shared" si="1"/>
        <v>0</v>
      </c>
      <c r="D50" t="s">
        <v>36</v>
      </c>
      <c r="E50">
        <f t="shared" si="2"/>
        <v>0.33</v>
      </c>
      <c r="F50" t="s">
        <v>37</v>
      </c>
      <c r="G50">
        <f t="shared" si="3"/>
        <v>1</v>
      </c>
      <c r="H50" t="s">
        <v>43</v>
      </c>
      <c r="J50" t="s">
        <v>383</v>
      </c>
      <c r="K50" t="s">
        <v>384</v>
      </c>
      <c r="L50" t="s">
        <v>46</v>
      </c>
      <c r="N50" t="s">
        <v>868</v>
      </c>
    </row>
    <row r="51" spans="1:14" x14ac:dyDescent="0.25">
      <c r="A51">
        <f t="shared" si="0"/>
        <v>0.74576271186440679</v>
      </c>
      <c r="B51">
        <v>59</v>
      </c>
      <c r="C51">
        <f t="shared" si="1"/>
        <v>1</v>
      </c>
      <c r="D51" t="s">
        <v>31</v>
      </c>
      <c r="E51">
        <f t="shared" si="2"/>
        <v>0.66</v>
      </c>
      <c r="F51" t="s">
        <v>43</v>
      </c>
      <c r="G51">
        <f t="shared" si="3"/>
        <v>0</v>
      </c>
      <c r="H51" t="s">
        <v>32</v>
      </c>
      <c r="J51" t="s">
        <v>403</v>
      </c>
      <c r="K51" t="s">
        <v>404</v>
      </c>
      <c r="L51" t="s">
        <v>46</v>
      </c>
      <c r="N51" t="s">
        <v>878</v>
      </c>
    </row>
    <row r="52" spans="1:14" x14ac:dyDescent="0.25">
      <c r="A52">
        <f t="shared" si="0"/>
        <v>8.4745762711864403E-2</v>
      </c>
      <c r="B52">
        <v>20</v>
      </c>
      <c r="C52">
        <f t="shared" si="1"/>
        <v>1</v>
      </c>
      <c r="D52" t="s">
        <v>31</v>
      </c>
      <c r="E52">
        <f t="shared" si="2"/>
        <v>0.33</v>
      </c>
      <c r="F52" t="s">
        <v>37</v>
      </c>
      <c r="G52">
        <f t="shared" si="3"/>
        <v>1</v>
      </c>
      <c r="H52" t="s">
        <v>43</v>
      </c>
      <c r="J52" t="s">
        <v>405</v>
      </c>
      <c r="K52" t="s">
        <v>406</v>
      </c>
      <c r="L52" t="s">
        <v>46</v>
      </c>
      <c r="N52" t="s">
        <v>879</v>
      </c>
    </row>
    <row r="53" spans="1:14" x14ac:dyDescent="0.25">
      <c r="A53">
        <f t="shared" si="0"/>
        <v>0.6271186440677966</v>
      </c>
      <c r="B53">
        <v>52</v>
      </c>
      <c r="C53">
        <f t="shared" si="1"/>
        <v>0</v>
      </c>
      <c r="D53" t="s">
        <v>36</v>
      </c>
      <c r="E53">
        <f t="shared" si="2"/>
        <v>0.66</v>
      </c>
      <c r="F53" t="s">
        <v>43</v>
      </c>
      <c r="G53">
        <f t="shared" si="3"/>
        <v>0</v>
      </c>
      <c r="H53" t="s">
        <v>32</v>
      </c>
      <c r="J53" t="s">
        <v>435</v>
      </c>
      <c r="K53" t="s">
        <v>436</v>
      </c>
      <c r="L53" t="s">
        <v>46</v>
      </c>
      <c r="N53" t="s">
        <v>894</v>
      </c>
    </row>
    <row r="54" spans="1:14" x14ac:dyDescent="0.25">
      <c r="A54">
        <f t="shared" si="0"/>
        <v>0.13559322033898305</v>
      </c>
      <c r="B54">
        <v>23</v>
      </c>
      <c r="C54">
        <f t="shared" si="1"/>
        <v>0</v>
      </c>
      <c r="D54" t="s">
        <v>36</v>
      </c>
      <c r="E54">
        <f t="shared" si="2"/>
        <v>0.66</v>
      </c>
      <c r="F54" t="s">
        <v>43</v>
      </c>
      <c r="G54">
        <f t="shared" si="3"/>
        <v>1</v>
      </c>
      <c r="H54" t="s">
        <v>43</v>
      </c>
      <c r="J54" t="s">
        <v>437</v>
      </c>
      <c r="K54" t="s">
        <v>438</v>
      </c>
      <c r="L54" t="s">
        <v>46</v>
      </c>
      <c r="N54" t="s">
        <v>895</v>
      </c>
    </row>
    <row r="55" spans="1:14" x14ac:dyDescent="0.25">
      <c r="A55">
        <f t="shared" si="0"/>
        <v>0.42372881355932202</v>
      </c>
      <c r="B55">
        <v>40</v>
      </c>
      <c r="C55">
        <f t="shared" si="1"/>
        <v>1</v>
      </c>
      <c r="D55" t="s">
        <v>31</v>
      </c>
      <c r="E55">
        <f t="shared" si="2"/>
        <v>0.33</v>
      </c>
      <c r="F55" t="s">
        <v>37</v>
      </c>
      <c r="G55">
        <f t="shared" si="3"/>
        <v>1</v>
      </c>
      <c r="H55" t="s">
        <v>43</v>
      </c>
      <c r="J55" t="s">
        <v>439</v>
      </c>
      <c r="K55" t="s">
        <v>440</v>
      </c>
      <c r="L55" t="s">
        <v>46</v>
      </c>
      <c r="N55" t="s">
        <v>896</v>
      </c>
    </row>
    <row r="58" spans="1:14" x14ac:dyDescent="0.25">
      <c r="J58">
        <f>MAX(J2:J55)</f>
        <v>0.80415499999999995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3"/>
  <sheetViews>
    <sheetView zoomScaleNormal="100" workbookViewId="0">
      <selection activeCell="T20" sqref="T20"/>
    </sheetView>
  </sheetViews>
  <sheetFormatPr baseColWidth="10" defaultRowHeight="15" x14ac:dyDescent="0.25"/>
  <cols>
    <col min="1" max="5" width="11.42578125" style="27"/>
    <col min="6" max="6" width="20" style="30" customWidth="1"/>
    <col min="11" max="12" width="11.42578125" style="24"/>
    <col min="13" max="14" width="14.5703125" style="24" customWidth="1"/>
    <col min="15" max="15" width="15.28515625" style="24" customWidth="1"/>
    <col min="16" max="16" width="19.5703125" style="28" customWidth="1"/>
    <col min="17" max="17" width="14.5703125" customWidth="1"/>
    <col min="18" max="22" width="11.42578125" style="26"/>
    <col min="23" max="23" width="21" style="29" customWidth="1"/>
    <col min="27" max="27" width="126.7109375" customWidth="1"/>
    <col min="29" max="29" width="24.7109375" customWidth="1"/>
  </cols>
  <sheetData>
    <row r="1" spans="1:28" x14ac:dyDescent="0.25">
      <c r="A1" s="27">
        <v>23</v>
      </c>
      <c r="B1" s="27">
        <v>15</v>
      </c>
      <c r="E1" s="27">
        <f>ROUND(A1/D$203,0)*D$203</f>
        <v>23.178571428571431</v>
      </c>
      <c r="F1" s="30" t="s">
        <v>1113</v>
      </c>
      <c r="H1" t="s">
        <v>31</v>
      </c>
      <c r="I1" t="s">
        <v>32</v>
      </c>
      <c r="J1" t="s">
        <v>32</v>
      </c>
      <c r="K1" s="24">
        <v>0.79253499999999999</v>
      </c>
      <c r="L1" s="24">
        <v>0.50016899999999997</v>
      </c>
      <c r="O1" s="24">
        <f>ROUND(K1/N$203,0)*N$203</f>
        <v>0.79177399999999987</v>
      </c>
      <c r="P1" s="28" t="s">
        <v>444</v>
      </c>
      <c r="R1" s="26">
        <v>3.1258000000000001E-2</v>
      </c>
      <c r="S1" s="26">
        <v>2.0022000000000002E-2</v>
      </c>
      <c r="V1" s="26">
        <f>ROUND(R1/U$203,0)*U$203</f>
        <v>3.1234492462311553E-2</v>
      </c>
      <c r="W1" s="29" t="s">
        <v>569</v>
      </c>
      <c r="Y1" t="s">
        <v>35</v>
      </c>
      <c r="Z1">
        <v>1</v>
      </c>
      <c r="AA1" t="str">
        <f>CONCATENATE("insert into dataset values (",F1,",'",H1,"','",I1,"','",J1,"',",P1,",",W1,",'",Y1,"',",Z1,");",)</f>
        <v>insert into dataset values (23.17857143,'F','HIGH','HIGH',0.791774,0.0312344924623116,'drugY',1);</v>
      </c>
      <c r="AB1" t="s">
        <v>1097</v>
      </c>
    </row>
    <row r="2" spans="1:28" x14ac:dyDescent="0.25">
      <c r="A2" s="27">
        <v>47</v>
      </c>
      <c r="B2" s="27">
        <v>15</v>
      </c>
      <c r="C2" s="27">
        <f>B2-B1</f>
        <v>0</v>
      </c>
      <c r="D2" s="27">
        <f>IF(C2=0,0,1)</f>
        <v>0</v>
      </c>
      <c r="E2" s="27">
        <f t="shared" ref="E2:E65" si="0">ROUND(A2/D$203,0)*D$203</f>
        <v>47.410714285714285</v>
      </c>
      <c r="F2" s="30" t="s">
        <v>1102</v>
      </c>
      <c r="H2" t="s">
        <v>36</v>
      </c>
      <c r="I2" t="s">
        <v>37</v>
      </c>
      <c r="J2" t="s">
        <v>32</v>
      </c>
      <c r="K2" s="24">
        <v>0.73930899999999999</v>
      </c>
      <c r="L2" s="24">
        <v>0.50195599999999996</v>
      </c>
      <c r="M2" s="24">
        <f>L2-L1</f>
        <v>1.786999999999983E-3</v>
      </c>
      <c r="N2" s="24">
        <f>IF(M2=0,0,1)</f>
        <v>1</v>
      </c>
      <c r="O2" s="24">
        <f t="shared" ref="O2:O65" si="1">ROUND(K2/N$203,0)*N$203</f>
        <v>0.74005007035175874</v>
      </c>
      <c r="P2" s="28" t="s">
        <v>441</v>
      </c>
      <c r="R2" s="26">
        <v>5.6467999999999997E-2</v>
      </c>
      <c r="S2" s="26">
        <v>2.0042000000000001E-2</v>
      </c>
      <c r="T2" s="26">
        <f>S2-S1</f>
        <v>1.9999999999999185E-5</v>
      </c>
      <c r="U2" s="26">
        <f>IF(T2=0,0,1)</f>
        <v>1</v>
      </c>
      <c r="V2" s="26">
        <f t="shared" ref="V2:V65" si="2">ROUND(R2/U$203,0)*U$203</f>
        <v>5.6462351758793959E-2</v>
      </c>
      <c r="W2" s="29" t="s">
        <v>570</v>
      </c>
      <c r="Y2" t="s">
        <v>40</v>
      </c>
      <c r="Z2">
        <v>2</v>
      </c>
      <c r="AA2" t="str">
        <f t="shared" ref="AA2:AA65" si="3">CONCATENATE("insert into dataset values (",F2,",'",H2,"','",I2,"','",J2,"',",P2,",",W2,",'",Y2,"',",Z2,");",)</f>
        <v>insert into dataset values (47.41071429,'M','LOW','HIGH',0.740050070351759,0.056462351758794,'drugC',2);</v>
      </c>
    </row>
    <row r="3" spans="1:28" x14ac:dyDescent="0.25">
      <c r="A3" s="27">
        <v>47</v>
      </c>
      <c r="B3" s="27">
        <v>15</v>
      </c>
      <c r="C3" s="27">
        <f t="shared" ref="C3:C66" si="4">B3-B2</f>
        <v>0</v>
      </c>
      <c r="D3" s="27">
        <f>IF(C3=0,0,1)</f>
        <v>0</v>
      </c>
      <c r="E3" s="27">
        <f t="shared" si="0"/>
        <v>47.410714285714285</v>
      </c>
      <c r="F3" s="30" t="s">
        <v>1102</v>
      </c>
      <c r="H3" t="s">
        <v>36</v>
      </c>
      <c r="I3" t="s">
        <v>37</v>
      </c>
      <c r="J3" t="s">
        <v>32</v>
      </c>
      <c r="K3" s="24">
        <v>0.69726900000000003</v>
      </c>
      <c r="L3" s="24">
        <v>0.50482000000000005</v>
      </c>
      <c r="M3" s="24">
        <f t="shared" ref="M3:M66" si="5">L3-L2</f>
        <v>2.8640000000000887E-3</v>
      </c>
      <c r="N3" s="24">
        <f t="shared" ref="N3:N66" si="6">IF(M3=0,0,1)</f>
        <v>1</v>
      </c>
      <c r="O3" s="24">
        <f t="shared" si="1"/>
        <v>0.69628366834170852</v>
      </c>
      <c r="P3" s="28" t="s">
        <v>442</v>
      </c>
      <c r="R3" s="26">
        <v>6.8944000000000005E-2</v>
      </c>
      <c r="S3" s="26">
        <v>2.0143000000000001E-2</v>
      </c>
      <c r="T3" s="26">
        <f t="shared" ref="T3:T66" si="7">S3-S2</f>
        <v>1.010000000000004E-4</v>
      </c>
      <c r="U3" s="26">
        <f t="shared" ref="U3:U66" si="8">IF(T3=0,0,1)</f>
        <v>1</v>
      </c>
      <c r="V3" s="26">
        <f t="shared" si="2"/>
        <v>6.9076281407035159E-2</v>
      </c>
      <c r="W3" s="29" t="s">
        <v>571</v>
      </c>
      <c r="Y3" t="s">
        <v>40</v>
      </c>
      <c r="Z3">
        <v>3</v>
      </c>
      <c r="AA3" t="str">
        <f t="shared" si="3"/>
        <v>insert into dataset values (47.41071429,'M','LOW','HIGH',0.696283668341709,0.0690762814070352,'drugC',3);</v>
      </c>
    </row>
    <row r="4" spans="1:28" x14ac:dyDescent="0.25">
      <c r="A4" s="27">
        <v>28</v>
      </c>
      <c r="B4" s="27">
        <v>16</v>
      </c>
      <c r="C4" s="27">
        <f t="shared" si="4"/>
        <v>1</v>
      </c>
      <c r="D4" s="27">
        <f>IF(C4=0,0,1)</f>
        <v>1</v>
      </c>
      <c r="E4" s="27">
        <f t="shared" si="0"/>
        <v>28.446428571428573</v>
      </c>
      <c r="F4" s="30" t="s">
        <v>1103</v>
      </c>
      <c r="H4" t="s">
        <v>31</v>
      </c>
      <c r="I4" t="s">
        <v>43</v>
      </c>
      <c r="J4" t="s">
        <v>32</v>
      </c>
      <c r="K4" s="24">
        <v>0.56368200000000002</v>
      </c>
      <c r="L4" s="24">
        <v>0.50499499999999997</v>
      </c>
      <c r="M4" s="24">
        <f t="shared" si="5"/>
        <v>1.7499999999992522E-4</v>
      </c>
      <c r="N4" s="24">
        <f t="shared" si="6"/>
        <v>1</v>
      </c>
      <c r="O4" s="24">
        <f t="shared" si="1"/>
        <v>0.56299508040200996</v>
      </c>
      <c r="P4" s="28" t="s">
        <v>443</v>
      </c>
      <c r="R4" s="26">
        <v>7.2289000000000006E-2</v>
      </c>
      <c r="S4" s="26">
        <v>2.0480000000000002E-2</v>
      </c>
      <c r="T4" s="26">
        <f t="shared" si="7"/>
        <v>3.3700000000000049E-4</v>
      </c>
      <c r="U4" s="26">
        <f t="shared" si="8"/>
        <v>1</v>
      </c>
      <c r="V4" s="26">
        <f t="shared" si="2"/>
        <v>7.2379929648241192E-2</v>
      </c>
      <c r="W4" s="29" t="s">
        <v>572</v>
      </c>
      <c r="Y4" t="s">
        <v>46</v>
      </c>
      <c r="Z4">
        <v>4</v>
      </c>
      <c r="AA4" t="str">
        <f t="shared" si="3"/>
        <v>insert into dataset values (28.44642857,'F','NORMAL','HIGH',0.56299508040201,0.0723799296482412,'drugX',4);</v>
      </c>
    </row>
    <row r="5" spans="1:28" x14ac:dyDescent="0.25">
      <c r="A5" s="27">
        <v>61</v>
      </c>
      <c r="B5" s="27">
        <v>16</v>
      </c>
      <c r="C5" s="27">
        <f t="shared" si="4"/>
        <v>0</v>
      </c>
      <c r="D5" s="27">
        <f t="shared" ref="D5:D68" si="9">IF(C5=0,0,1)</f>
        <v>0</v>
      </c>
      <c r="E5" s="27">
        <f t="shared" si="0"/>
        <v>61.107142857142861</v>
      </c>
      <c r="F5" s="30" t="s">
        <v>1104</v>
      </c>
      <c r="H5" t="s">
        <v>31</v>
      </c>
      <c r="I5" t="s">
        <v>37</v>
      </c>
      <c r="J5" t="s">
        <v>32</v>
      </c>
      <c r="K5" s="24">
        <v>0.55929399999999996</v>
      </c>
      <c r="L5" s="24">
        <v>0.50918099999999999</v>
      </c>
      <c r="M5" s="24">
        <f t="shared" si="5"/>
        <v>4.186000000000023E-3</v>
      </c>
      <c r="N5" s="24">
        <f t="shared" si="6"/>
        <v>1</v>
      </c>
      <c r="O5" s="24">
        <f t="shared" si="1"/>
        <v>0.55901631658291451</v>
      </c>
      <c r="P5" s="28" t="s">
        <v>445</v>
      </c>
      <c r="R5" s="26">
        <v>3.0998000000000001E-2</v>
      </c>
      <c r="S5" s="26">
        <v>2.1316999999999999E-2</v>
      </c>
      <c r="T5" s="26">
        <f t="shared" si="7"/>
        <v>8.3699999999999747E-4</v>
      </c>
      <c r="U5" s="26">
        <f t="shared" si="8"/>
        <v>1</v>
      </c>
      <c r="V5" s="26">
        <f t="shared" si="2"/>
        <v>3.0934160804020096E-2</v>
      </c>
      <c r="W5" s="29" t="s">
        <v>573</v>
      </c>
      <c r="Y5" t="s">
        <v>35</v>
      </c>
      <c r="Z5">
        <v>5</v>
      </c>
      <c r="AA5" t="str">
        <f t="shared" si="3"/>
        <v>insert into dataset values (61.10714286,'F','LOW','HIGH',0.559016316582915,0.0309341608040201,'drugY',5);</v>
      </c>
    </row>
    <row r="6" spans="1:28" x14ac:dyDescent="0.25">
      <c r="A6" s="27">
        <v>22</v>
      </c>
      <c r="B6" s="27">
        <v>16</v>
      </c>
      <c r="C6" s="27">
        <f t="shared" si="4"/>
        <v>0</v>
      </c>
      <c r="D6" s="27">
        <f t="shared" si="9"/>
        <v>0</v>
      </c>
      <c r="E6" s="27">
        <f t="shared" si="0"/>
        <v>22.125</v>
      </c>
      <c r="F6" s="30" t="s">
        <v>1105</v>
      </c>
      <c r="H6" t="s">
        <v>31</v>
      </c>
      <c r="I6" t="s">
        <v>43</v>
      </c>
      <c r="J6" t="s">
        <v>32</v>
      </c>
      <c r="K6" s="24">
        <v>0.67690099999999997</v>
      </c>
      <c r="L6" s="24">
        <v>0.51047299999999995</v>
      </c>
      <c r="M6" s="24">
        <f t="shared" si="5"/>
        <v>1.2919999999999598E-3</v>
      </c>
      <c r="N6" s="24">
        <f t="shared" si="6"/>
        <v>1</v>
      </c>
      <c r="O6" s="24">
        <f t="shared" si="1"/>
        <v>0.67638984924623113</v>
      </c>
      <c r="P6" s="28" t="s">
        <v>446</v>
      </c>
      <c r="R6" s="26">
        <v>7.8646999999999995E-2</v>
      </c>
      <c r="S6" s="26">
        <v>2.1439E-2</v>
      </c>
      <c r="T6" s="26">
        <f t="shared" si="7"/>
        <v>1.2200000000000058E-4</v>
      </c>
      <c r="U6" s="26">
        <f t="shared" si="8"/>
        <v>1</v>
      </c>
      <c r="V6" s="26">
        <f t="shared" si="2"/>
        <v>7.8686894472361796E-2</v>
      </c>
      <c r="W6" s="29" t="s">
        <v>574</v>
      </c>
      <c r="Y6" t="s">
        <v>46</v>
      </c>
      <c r="Z6">
        <v>6</v>
      </c>
      <c r="AA6" t="str">
        <f t="shared" si="3"/>
        <v>insert into dataset values (22.125,'F','NORMAL','HIGH',0.676389849246231,0.0786868944723618,'drugX',6);</v>
      </c>
    </row>
    <row r="7" spans="1:28" x14ac:dyDescent="0.25">
      <c r="A7" s="27">
        <v>49</v>
      </c>
      <c r="B7" s="27">
        <v>17</v>
      </c>
      <c r="C7" s="27">
        <f t="shared" si="4"/>
        <v>1</v>
      </c>
      <c r="D7" s="27">
        <f t="shared" si="9"/>
        <v>1</v>
      </c>
      <c r="E7" s="27">
        <f t="shared" si="0"/>
        <v>49.517857142857146</v>
      </c>
      <c r="F7" s="30" t="s">
        <v>1106</v>
      </c>
      <c r="H7" t="s">
        <v>31</v>
      </c>
      <c r="I7" t="s">
        <v>43</v>
      </c>
      <c r="J7" t="s">
        <v>32</v>
      </c>
      <c r="K7" s="24">
        <v>0.78963700000000003</v>
      </c>
      <c r="L7" s="24">
        <v>0.512517</v>
      </c>
      <c r="M7" s="24">
        <f t="shared" si="5"/>
        <v>2.0440000000000458E-3</v>
      </c>
      <c r="N7" s="24">
        <f t="shared" si="6"/>
        <v>1</v>
      </c>
      <c r="O7" s="24">
        <f t="shared" si="1"/>
        <v>0.7897846180904522</v>
      </c>
      <c r="P7" s="28" t="s">
        <v>447</v>
      </c>
      <c r="R7" s="26">
        <v>4.8517999999999999E-2</v>
      </c>
      <c r="S7" s="26">
        <v>2.1529E-2</v>
      </c>
      <c r="T7" s="26">
        <f t="shared" si="7"/>
        <v>8.9999999999999802E-5</v>
      </c>
      <c r="U7" s="26">
        <f t="shared" si="8"/>
        <v>1</v>
      </c>
      <c r="V7" s="26">
        <f t="shared" si="2"/>
        <v>4.8653728643216071E-2</v>
      </c>
      <c r="W7" s="29" t="s">
        <v>575</v>
      </c>
      <c r="Y7" t="s">
        <v>35</v>
      </c>
      <c r="Z7">
        <v>7</v>
      </c>
      <c r="AA7" t="str">
        <f t="shared" si="3"/>
        <v>insert into dataset values (49.51785714,'F','NORMAL','HIGH',0.789784618090452,0.0486537286432161,'drugY',7);</v>
      </c>
    </row>
    <row r="8" spans="1:28" x14ac:dyDescent="0.25">
      <c r="A8" s="27">
        <v>41</v>
      </c>
      <c r="B8" s="27">
        <v>18</v>
      </c>
      <c r="C8" s="27">
        <f t="shared" si="4"/>
        <v>1</v>
      </c>
      <c r="D8" s="27">
        <f t="shared" si="9"/>
        <v>1</v>
      </c>
      <c r="E8" s="27">
        <f t="shared" si="0"/>
        <v>41.089285714285715</v>
      </c>
      <c r="F8" s="30" t="s">
        <v>1107</v>
      </c>
      <c r="H8" t="s">
        <v>36</v>
      </c>
      <c r="I8" t="s">
        <v>37</v>
      </c>
      <c r="J8" t="s">
        <v>32</v>
      </c>
      <c r="K8" s="24">
        <v>0.76663499999999996</v>
      </c>
      <c r="L8" s="24">
        <v>0.51259999999999994</v>
      </c>
      <c r="M8" s="24">
        <f t="shared" si="5"/>
        <v>8.299999999994423E-5</v>
      </c>
      <c r="N8" s="24">
        <f t="shared" si="6"/>
        <v>1</v>
      </c>
      <c r="O8" s="24">
        <f t="shared" si="1"/>
        <v>0.76591203517587936</v>
      </c>
      <c r="P8" s="28" t="s">
        <v>448</v>
      </c>
      <c r="R8" s="26">
        <v>6.9460999999999995E-2</v>
      </c>
      <c r="S8" s="26">
        <v>2.1585E-2</v>
      </c>
      <c r="T8" s="26">
        <f t="shared" si="7"/>
        <v>5.6000000000000494E-5</v>
      </c>
      <c r="U8" s="26">
        <f t="shared" si="8"/>
        <v>1</v>
      </c>
      <c r="V8" s="26">
        <f t="shared" si="2"/>
        <v>6.9376613065326623E-2</v>
      </c>
      <c r="W8" s="29" t="s">
        <v>576</v>
      </c>
      <c r="Y8" t="s">
        <v>40</v>
      </c>
      <c r="Z8">
        <v>8</v>
      </c>
      <c r="AA8" t="str">
        <f t="shared" si="3"/>
        <v>insert into dataset values (41.08928571,'M','LOW','HIGH',0.765912035175879,0.0693766130653266,'drugC',8);</v>
      </c>
    </row>
    <row r="9" spans="1:28" x14ac:dyDescent="0.25">
      <c r="A9" s="27">
        <v>60</v>
      </c>
      <c r="B9" s="27">
        <v>18</v>
      </c>
      <c r="C9" s="27">
        <f t="shared" si="4"/>
        <v>0</v>
      </c>
      <c r="D9" s="27">
        <f t="shared" si="9"/>
        <v>0</v>
      </c>
      <c r="E9" s="27">
        <f t="shared" si="0"/>
        <v>60.053571428571431</v>
      </c>
      <c r="F9" s="30" t="s">
        <v>1108</v>
      </c>
      <c r="H9" t="s">
        <v>36</v>
      </c>
      <c r="I9" t="s">
        <v>43</v>
      </c>
      <c r="J9" t="s">
        <v>32</v>
      </c>
      <c r="K9" s="24">
        <v>0.77720500000000003</v>
      </c>
      <c r="L9" s="24">
        <v>0.51697300000000002</v>
      </c>
      <c r="M9" s="24">
        <f t="shared" si="5"/>
        <v>4.3730000000000713E-3</v>
      </c>
      <c r="N9" s="24">
        <f t="shared" si="6"/>
        <v>1</v>
      </c>
      <c r="O9" s="24">
        <f t="shared" si="1"/>
        <v>0.77784832663316572</v>
      </c>
      <c r="P9" s="28" t="s">
        <v>449</v>
      </c>
      <c r="R9" s="26">
        <v>5.1229999999999998E-2</v>
      </c>
      <c r="S9" s="26">
        <v>2.2301999999999999E-2</v>
      </c>
      <c r="T9" s="26">
        <f t="shared" si="7"/>
        <v>7.1699999999999889E-4</v>
      </c>
      <c r="U9" s="26">
        <f t="shared" si="8"/>
        <v>1</v>
      </c>
      <c r="V9" s="26">
        <f t="shared" si="2"/>
        <v>5.1356713567839191E-2</v>
      </c>
      <c r="W9" s="29" t="s">
        <v>577</v>
      </c>
      <c r="Y9" t="s">
        <v>35</v>
      </c>
      <c r="Z9">
        <v>9</v>
      </c>
      <c r="AA9" t="str">
        <f t="shared" si="3"/>
        <v>insert into dataset values (60.05357143,'M','NORMAL','HIGH',0.777848326633166,0.0513567135678392,'drugY',9);</v>
      </c>
    </row>
    <row r="10" spans="1:28" x14ac:dyDescent="0.25">
      <c r="A10" s="27">
        <v>43</v>
      </c>
      <c r="B10" s="27">
        <v>18</v>
      </c>
      <c r="C10" s="27">
        <f t="shared" si="4"/>
        <v>0</v>
      </c>
      <c r="D10" s="27">
        <f t="shared" si="9"/>
        <v>0</v>
      </c>
      <c r="E10" s="27">
        <f t="shared" si="0"/>
        <v>43.196428571428569</v>
      </c>
      <c r="F10" s="30" t="s">
        <v>1109</v>
      </c>
      <c r="H10" t="s">
        <v>36</v>
      </c>
      <c r="I10" t="s">
        <v>37</v>
      </c>
      <c r="J10" t="s">
        <v>43</v>
      </c>
      <c r="K10" s="24">
        <v>0.52610199999999996</v>
      </c>
      <c r="L10" s="24">
        <v>0.51751499999999995</v>
      </c>
      <c r="M10" s="24">
        <f t="shared" si="5"/>
        <v>5.4199999999993143E-4</v>
      </c>
      <c r="N10" s="24">
        <f t="shared" si="6"/>
        <v>1</v>
      </c>
      <c r="O10" s="24">
        <f t="shared" si="1"/>
        <v>0.52519682412060298</v>
      </c>
      <c r="P10" s="28" t="s">
        <v>450</v>
      </c>
      <c r="R10" s="26">
        <v>2.7164000000000001E-2</v>
      </c>
      <c r="S10" s="26">
        <v>2.3188E-2</v>
      </c>
      <c r="T10" s="26">
        <f t="shared" si="7"/>
        <v>8.8600000000000137E-4</v>
      </c>
      <c r="U10" s="26">
        <f t="shared" si="8"/>
        <v>1</v>
      </c>
      <c r="V10" s="26">
        <f t="shared" si="2"/>
        <v>2.7029849246231152E-2</v>
      </c>
      <c r="W10" s="29" t="s">
        <v>578</v>
      </c>
      <c r="Y10" t="s">
        <v>35</v>
      </c>
      <c r="Z10">
        <v>10</v>
      </c>
      <c r="AA10" t="str">
        <f t="shared" si="3"/>
        <v>insert into dataset values (43.19642857,'M','LOW','NORMAL',0.525196824120603,0.0270298492462312,'drugY',10);</v>
      </c>
    </row>
    <row r="11" spans="1:28" x14ac:dyDescent="0.25">
      <c r="A11" s="27">
        <v>47</v>
      </c>
      <c r="B11" s="27">
        <v>19</v>
      </c>
      <c r="C11" s="27">
        <f t="shared" si="4"/>
        <v>1</v>
      </c>
      <c r="D11" s="27">
        <f t="shared" si="9"/>
        <v>1</v>
      </c>
      <c r="E11" s="27">
        <f t="shared" si="0"/>
        <v>47.410714285714285</v>
      </c>
      <c r="F11" s="30" t="s">
        <v>1102</v>
      </c>
      <c r="H11" t="s">
        <v>31</v>
      </c>
      <c r="I11" t="s">
        <v>37</v>
      </c>
      <c r="J11" t="s">
        <v>32</v>
      </c>
      <c r="K11" s="24">
        <v>0.89605599999999996</v>
      </c>
      <c r="L11" s="24">
        <v>0.518285</v>
      </c>
      <c r="M11" s="24">
        <f t="shared" si="5"/>
        <v>7.7000000000004842E-4</v>
      </c>
      <c r="N11" s="24">
        <f t="shared" si="6"/>
        <v>1</v>
      </c>
      <c r="O11" s="24">
        <f t="shared" si="1"/>
        <v>0.89522185929648235</v>
      </c>
      <c r="P11" s="28" t="s">
        <v>451</v>
      </c>
      <c r="R11" s="26">
        <v>7.6147000000000006E-2</v>
      </c>
      <c r="S11" s="26">
        <v>2.3265999999999998E-2</v>
      </c>
      <c r="T11" s="26">
        <f t="shared" si="7"/>
        <v>7.799999999999821E-5</v>
      </c>
      <c r="U11" s="26">
        <f t="shared" si="8"/>
        <v>1</v>
      </c>
      <c r="V11" s="26">
        <f t="shared" si="2"/>
        <v>7.628424120603014E-2</v>
      </c>
      <c r="W11" s="29" t="s">
        <v>579</v>
      </c>
      <c r="Y11" t="s">
        <v>40</v>
      </c>
      <c r="Z11">
        <v>11</v>
      </c>
      <c r="AA11" t="str">
        <f t="shared" si="3"/>
        <v>insert into dataset values (47.41071429,'F','LOW','HIGH',0.895221859296482,0.0762842412060301,'drugC',11);</v>
      </c>
    </row>
    <row r="12" spans="1:28" x14ac:dyDescent="0.25">
      <c r="A12" s="27">
        <v>34</v>
      </c>
      <c r="B12" s="27">
        <v>19</v>
      </c>
      <c r="C12" s="27">
        <f t="shared" si="4"/>
        <v>0</v>
      </c>
      <c r="D12" s="27">
        <f t="shared" si="9"/>
        <v>0</v>
      </c>
      <c r="E12" s="27">
        <f t="shared" si="0"/>
        <v>33.714285714285715</v>
      </c>
      <c r="F12" s="30" t="s">
        <v>1110</v>
      </c>
      <c r="H12" t="s">
        <v>31</v>
      </c>
      <c r="I12" t="s">
        <v>32</v>
      </c>
      <c r="J12" t="s">
        <v>43</v>
      </c>
      <c r="K12" s="24">
        <v>0.66777500000000001</v>
      </c>
      <c r="L12" s="24">
        <v>0.52289099999999999</v>
      </c>
      <c r="M12" s="24">
        <f t="shared" si="5"/>
        <v>4.605999999999999E-3</v>
      </c>
      <c r="N12" s="24">
        <f t="shared" si="6"/>
        <v>1</v>
      </c>
      <c r="O12" s="24">
        <f t="shared" si="1"/>
        <v>0.66843232160804011</v>
      </c>
      <c r="P12" s="28" t="s">
        <v>452</v>
      </c>
      <c r="R12" s="26">
        <v>3.4782E-2</v>
      </c>
      <c r="S12" s="26">
        <v>2.3772999999999999E-2</v>
      </c>
      <c r="T12" s="26">
        <f t="shared" si="7"/>
        <v>5.0700000000000051E-4</v>
      </c>
      <c r="U12" s="26">
        <f t="shared" si="8"/>
        <v>1</v>
      </c>
      <c r="V12" s="26">
        <f t="shared" si="2"/>
        <v>3.4838472361809043E-2</v>
      </c>
      <c r="W12" s="29" t="s">
        <v>580</v>
      </c>
      <c r="Y12" t="s">
        <v>35</v>
      </c>
      <c r="Z12">
        <v>12</v>
      </c>
      <c r="AA12" t="str">
        <f t="shared" si="3"/>
        <v>insert into dataset values (33.71428571,'F','HIGH','NORMAL',0.66843232160804,0.034838472361809,'drugY',12);</v>
      </c>
    </row>
    <row r="13" spans="1:28" x14ac:dyDescent="0.25">
      <c r="A13" s="27">
        <v>43</v>
      </c>
      <c r="B13" s="27">
        <v>20</v>
      </c>
      <c r="C13" s="27">
        <f t="shared" si="4"/>
        <v>1</v>
      </c>
      <c r="D13" s="27">
        <f t="shared" si="9"/>
        <v>1</v>
      </c>
      <c r="E13" s="27">
        <f t="shared" si="0"/>
        <v>43.196428571428569</v>
      </c>
      <c r="F13" s="30" t="s">
        <v>1109</v>
      </c>
      <c r="H13" t="s">
        <v>36</v>
      </c>
      <c r="I13" t="s">
        <v>37</v>
      </c>
      <c r="J13" t="s">
        <v>32</v>
      </c>
      <c r="K13" s="24">
        <v>0.62652699999999995</v>
      </c>
      <c r="L13" s="24">
        <v>0.52362299999999995</v>
      </c>
      <c r="M13" s="24">
        <f t="shared" si="5"/>
        <v>7.3199999999995491E-4</v>
      </c>
      <c r="N13" s="24">
        <f t="shared" si="6"/>
        <v>1</v>
      </c>
      <c r="O13" s="24">
        <f t="shared" si="1"/>
        <v>0.62665530150753757</v>
      </c>
      <c r="P13" s="28" t="s">
        <v>453</v>
      </c>
      <c r="R13" s="26">
        <v>4.0745999999999997E-2</v>
      </c>
      <c r="S13" s="26">
        <v>2.3802E-2</v>
      </c>
      <c r="T13" s="26">
        <f t="shared" si="7"/>
        <v>2.9000000000001247E-5</v>
      </c>
      <c r="U13" s="26">
        <f t="shared" si="8"/>
        <v>1</v>
      </c>
      <c r="V13" s="26">
        <f t="shared" si="2"/>
        <v>4.0845105527638183E-2</v>
      </c>
      <c r="W13" s="29" t="s">
        <v>581</v>
      </c>
      <c r="Y13" t="s">
        <v>35</v>
      </c>
      <c r="Z13">
        <v>13</v>
      </c>
      <c r="AA13" t="str">
        <f t="shared" si="3"/>
        <v>insert into dataset values (43.19642857,'M','LOW','HIGH',0.626655301507538,0.0408451055276382,'drugY',13);</v>
      </c>
    </row>
    <row r="14" spans="1:28" x14ac:dyDescent="0.25">
      <c r="A14" s="27">
        <v>74</v>
      </c>
      <c r="B14" s="27">
        <v>20</v>
      </c>
      <c r="C14" s="27">
        <f t="shared" si="4"/>
        <v>0</v>
      </c>
      <c r="D14" s="27">
        <f t="shared" si="9"/>
        <v>0</v>
      </c>
      <c r="E14" s="27">
        <f t="shared" si="0"/>
        <v>73.75</v>
      </c>
      <c r="F14" s="30" t="s">
        <v>1099</v>
      </c>
      <c r="H14" t="s">
        <v>31</v>
      </c>
      <c r="I14" t="s">
        <v>37</v>
      </c>
      <c r="J14" t="s">
        <v>32</v>
      </c>
      <c r="K14" s="24">
        <v>0.79267399999999999</v>
      </c>
      <c r="L14" s="24">
        <v>0.52610199999999996</v>
      </c>
      <c r="M14" s="24">
        <f t="shared" si="5"/>
        <v>2.479000000000009E-3</v>
      </c>
      <c r="N14" s="24">
        <f t="shared" si="6"/>
        <v>1</v>
      </c>
      <c r="O14" s="24">
        <f t="shared" si="1"/>
        <v>0.79177399999999987</v>
      </c>
      <c r="P14" s="28" t="s">
        <v>444</v>
      </c>
      <c r="R14" s="26">
        <v>3.7851000000000003E-2</v>
      </c>
      <c r="S14" s="26">
        <v>2.4400000000000002E-2</v>
      </c>
      <c r="T14" s="26">
        <f t="shared" si="7"/>
        <v>5.9800000000000131E-4</v>
      </c>
      <c r="U14" s="26">
        <f t="shared" si="8"/>
        <v>1</v>
      </c>
      <c r="V14" s="26">
        <f t="shared" si="2"/>
        <v>3.7841788944723613E-2</v>
      </c>
      <c r="W14" s="29" t="s">
        <v>582</v>
      </c>
      <c r="Y14" t="s">
        <v>35</v>
      </c>
      <c r="Z14">
        <v>14</v>
      </c>
      <c r="AA14" t="str">
        <f t="shared" si="3"/>
        <v>insert into dataset values (73.75,'F','LOW','HIGH',0.791774,0.0378417889447236,'drugY',14);</v>
      </c>
    </row>
    <row r="15" spans="1:28" x14ac:dyDescent="0.25">
      <c r="A15" s="27">
        <v>50</v>
      </c>
      <c r="B15" s="27">
        <v>20</v>
      </c>
      <c r="C15" s="27">
        <f t="shared" si="4"/>
        <v>0</v>
      </c>
      <c r="D15" s="27">
        <f t="shared" si="9"/>
        <v>0</v>
      </c>
      <c r="E15" s="27">
        <f t="shared" si="0"/>
        <v>49.517857142857146</v>
      </c>
      <c r="F15" s="30" t="s">
        <v>1106</v>
      </c>
      <c r="H15" t="s">
        <v>31</v>
      </c>
      <c r="I15" t="s">
        <v>43</v>
      </c>
      <c r="J15" t="s">
        <v>32</v>
      </c>
      <c r="K15" s="24">
        <v>0.82777999999999996</v>
      </c>
      <c r="L15" s="24">
        <v>0.52622599999999997</v>
      </c>
      <c r="M15" s="24">
        <f t="shared" si="5"/>
        <v>1.2400000000001299E-4</v>
      </c>
      <c r="N15" s="24">
        <f t="shared" si="6"/>
        <v>1</v>
      </c>
      <c r="O15" s="24">
        <f t="shared" si="1"/>
        <v>0.82758287437185918</v>
      </c>
      <c r="P15" s="28" t="s">
        <v>454</v>
      </c>
      <c r="R15" s="26">
        <v>6.5166000000000002E-2</v>
      </c>
      <c r="S15" s="26">
        <v>2.4702000000000002E-2</v>
      </c>
      <c r="T15" s="26">
        <f t="shared" si="7"/>
        <v>3.0200000000000018E-4</v>
      </c>
      <c r="U15" s="26">
        <f t="shared" si="8"/>
        <v>1</v>
      </c>
      <c r="V15" s="26">
        <f t="shared" si="2"/>
        <v>6.5171969849246225E-2</v>
      </c>
      <c r="W15" s="29" t="s">
        <v>583</v>
      </c>
      <c r="Y15" t="s">
        <v>46</v>
      </c>
      <c r="Z15">
        <v>15</v>
      </c>
      <c r="AA15" t="str">
        <f t="shared" si="3"/>
        <v>insert into dataset values (49.51785714,'F','NORMAL','HIGH',0.827582874371859,0.0651719698492462,'drugX',15);</v>
      </c>
    </row>
    <row r="16" spans="1:28" x14ac:dyDescent="0.25">
      <c r="A16" s="27">
        <v>16</v>
      </c>
      <c r="B16" s="27">
        <v>20</v>
      </c>
      <c r="C16" s="27">
        <f t="shared" si="4"/>
        <v>0</v>
      </c>
      <c r="D16" s="27">
        <f t="shared" si="9"/>
        <v>0</v>
      </c>
      <c r="E16" s="27">
        <f t="shared" si="0"/>
        <v>15.803571428571429</v>
      </c>
      <c r="F16" s="30" t="s">
        <v>1111</v>
      </c>
      <c r="H16" t="s">
        <v>31</v>
      </c>
      <c r="I16" t="s">
        <v>32</v>
      </c>
      <c r="J16" t="s">
        <v>43</v>
      </c>
      <c r="K16" s="24">
        <v>0.83383700000000005</v>
      </c>
      <c r="L16" s="24">
        <v>0.52667200000000003</v>
      </c>
      <c r="M16" s="24">
        <f t="shared" si="5"/>
        <v>4.4600000000005746E-4</v>
      </c>
      <c r="N16" s="24">
        <f t="shared" si="6"/>
        <v>1</v>
      </c>
      <c r="O16" s="24">
        <f t="shared" si="1"/>
        <v>0.83355102010050242</v>
      </c>
      <c r="P16" s="28" t="s">
        <v>455</v>
      </c>
      <c r="R16" s="26">
        <v>5.3741999999999998E-2</v>
      </c>
      <c r="S16" s="26">
        <v>2.4773E-2</v>
      </c>
      <c r="T16" s="26">
        <f t="shared" si="7"/>
        <v>7.0999999999998148E-5</v>
      </c>
      <c r="U16" s="26">
        <f t="shared" si="8"/>
        <v>1</v>
      </c>
      <c r="V16" s="26">
        <f t="shared" si="2"/>
        <v>5.3759366834170846E-2</v>
      </c>
      <c r="W16" s="29" t="s">
        <v>584</v>
      </c>
      <c r="Y16" t="s">
        <v>35</v>
      </c>
      <c r="Z16">
        <v>16</v>
      </c>
      <c r="AA16" t="str">
        <f t="shared" si="3"/>
        <v>insert into dataset values (15.80357143,'F','HIGH','NORMAL',0.833551020100502,0.0537593668341708,'drugY',16);</v>
      </c>
    </row>
    <row r="17" spans="1:27" x14ac:dyDescent="0.25">
      <c r="A17" s="27">
        <v>69</v>
      </c>
      <c r="B17" s="27">
        <v>21</v>
      </c>
      <c r="C17" s="27">
        <f t="shared" si="4"/>
        <v>1</v>
      </c>
      <c r="D17" s="27">
        <f t="shared" si="9"/>
        <v>1</v>
      </c>
      <c r="E17" s="27">
        <f t="shared" si="0"/>
        <v>68.482142857142861</v>
      </c>
      <c r="F17" s="30" t="s">
        <v>1112</v>
      </c>
      <c r="H17" t="s">
        <v>36</v>
      </c>
      <c r="I17" t="s">
        <v>37</v>
      </c>
      <c r="J17" t="s">
        <v>43</v>
      </c>
      <c r="K17" s="24">
        <v>0.84894800000000004</v>
      </c>
      <c r="L17" s="24">
        <v>0.52683500000000005</v>
      </c>
      <c r="M17" s="24">
        <f t="shared" si="5"/>
        <v>1.6300000000002424E-4</v>
      </c>
      <c r="N17" s="24">
        <f t="shared" si="6"/>
        <v>1</v>
      </c>
      <c r="O17" s="24">
        <f t="shared" si="1"/>
        <v>0.84946607537688434</v>
      </c>
      <c r="P17" s="28" t="s">
        <v>456</v>
      </c>
      <c r="R17" s="26">
        <v>7.4110999999999996E-2</v>
      </c>
      <c r="S17" s="26">
        <v>2.478E-2</v>
      </c>
      <c r="T17" s="26">
        <f t="shared" si="7"/>
        <v>7.0000000000000617E-6</v>
      </c>
      <c r="U17" s="26">
        <f t="shared" si="8"/>
        <v>1</v>
      </c>
      <c r="V17" s="26">
        <f t="shared" si="2"/>
        <v>7.4181919597989934E-2</v>
      </c>
      <c r="W17" s="29" t="s">
        <v>585</v>
      </c>
      <c r="Y17" t="s">
        <v>46</v>
      </c>
      <c r="Z17">
        <v>17</v>
      </c>
      <c r="AA17" t="str">
        <f t="shared" si="3"/>
        <v>insert into dataset values (68.48214286,'M','LOW','NORMAL',0.849466075376884,0.0741819195979899,'drugX',17);</v>
      </c>
    </row>
    <row r="18" spans="1:27" x14ac:dyDescent="0.25">
      <c r="A18" s="27">
        <v>43</v>
      </c>
      <c r="B18" s="27">
        <v>22</v>
      </c>
      <c r="C18" s="27">
        <f t="shared" si="4"/>
        <v>1</v>
      </c>
      <c r="D18" s="27">
        <f t="shared" si="9"/>
        <v>1</v>
      </c>
      <c r="E18" s="27">
        <f t="shared" si="0"/>
        <v>43.196428571428569</v>
      </c>
      <c r="F18" s="30" t="s">
        <v>1109</v>
      </c>
      <c r="H18" t="s">
        <v>36</v>
      </c>
      <c r="I18" t="s">
        <v>32</v>
      </c>
      <c r="J18" t="s">
        <v>32</v>
      </c>
      <c r="K18" s="24">
        <v>0.65637100000000004</v>
      </c>
      <c r="L18" s="24">
        <v>0.52764999999999995</v>
      </c>
      <c r="M18" s="24">
        <f t="shared" si="5"/>
        <v>8.1499999999989914E-4</v>
      </c>
      <c r="N18" s="24">
        <f t="shared" si="6"/>
        <v>1</v>
      </c>
      <c r="O18" s="24">
        <f t="shared" si="1"/>
        <v>0.65649603015075375</v>
      </c>
      <c r="P18" s="28" t="s">
        <v>457</v>
      </c>
      <c r="R18" s="26">
        <v>4.6979E-2</v>
      </c>
      <c r="S18" s="26">
        <v>2.5274000000000001E-2</v>
      </c>
      <c r="T18" s="26">
        <f t="shared" si="7"/>
        <v>4.9400000000000138E-4</v>
      </c>
      <c r="U18" s="26">
        <f t="shared" si="8"/>
        <v>1</v>
      </c>
      <c r="V18" s="26">
        <f t="shared" si="2"/>
        <v>4.6851738693467329E-2</v>
      </c>
      <c r="W18" s="29" t="s">
        <v>586</v>
      </c>
      <c r="Y18" t="s">
        <v>75</v>
      </c>
      <c r="Z18">
        <v>18</v>
      </c>
      <c r="AA18" t="str">
        <f t="shared" si="3"/>
        <v>insert into dataset values (43.19642857,'M','HIGH','HIGH',0.656496030150754,0.0468517386934673,'drugA',18);</v>
      </c>
    </row>
    <row r="19" spans="1:27" x14ac:dyDescent="0.25">
      <c r="A19" s="27">
        <v>23</v>
      </c>
      <c r="B19" s="27">
        <v>22</v>
      </c>
      <c r="C19" s="27">
        <f t="shared" si="4"/>
        <v>0</v>
      </c>
      <c r="D19" s="27">
        <f t="shared" si="9"/>
        <v>0</v>
      </c>
      <c r="E19" s="27">
        <f t="shared" si="0"/>
        <v>23.178571428571431</v>
      </c>
      <c r="F19" s="30" t="s">
        <v>1113</v>
      </c>
      <c r="H19" t="s">
        <v>36</v>
      </c>
      <c r="I19" t="s">
        <v>37</v>
      </c>
      <c r="J19" t="s">
        <v>32</v>
      </c>
      <c r="K19" s="24">
        <v>0.55906</v>
      </c>
      <c r="L19" s="24">
        <v>0.52975000000000005</v>
      </c>
      <c r="M19" s="24">
        <f t="shared" si="5"/>
        <v>2.1000000000001018E-3</v>
      </c>
      <c r="N19" s="24">
        <f t="shared" si="6"/>
        <v>1</v>
      </c>
      <c r="O19" s="24">
        <f t="shared" si="1"/>
        <v>0.55901631658291451</v>
      </c>
      <c r="P19" s="28" t="s">
        <v>445</v>
      </c>
      <c r="R19" s="26">
        <v>7.6608999999999997E-2</v>
      </c>
      <c r="S19" s="26">
        <v>2.5347999999999999E-2</v>
      </c>
      <c r="T19" s="26">
        <f t="shared" si="7"/>
        <v>7.3999999999997679E-5</v>
      </c>
      <c r="U19" s="26">
        <f t="shared" si="8"/>
        <v>1</v>
      </c>
      <c r="V19" s="26">
        <f t="shared" si="2"/>
        <v>7.658457286432159E-2</v>
      </c>
      <c r="W19" s="29" t="s">
        <v>587</v>
      </c>
      <c r="Y19" t="s">
        <v>40</v>
      </c>
      <c r="Z19">
        <v>19</v>
      </c>
      <c r="AA19" t="str">
        <f t="shared" si="3"/>
        <v>insert into dataset values (23.17857143,'M','LOW','HIGH',0.559016316582915,0.0765845728643216,'drugC',19);</v>
      </c>
    </row>
    <row r="20" spans="1:27" x14ac:dyDescent="0.25">
      <c r="A20" s="27">
        <v>32</v>
      </c>
      <c r="B20" s="27">
        <v>22</v>
      </c>
      <c r="C20" s="27">
        <f t="shared" si="4"/>
        <v>0</v>
      </c>
      <c r="D20" s="27">
        <f t="shared" si="9"/>
        <v>0</v>
      </c>
      <c r="E20" s="27">
        <f t="shared" si="0"/>
        <v>31.607142857142858</v>
      </c>
      <c r="F20" s="30" t="s">
        <v>1114</v>
      </c>
      <c r="H20" t="s">
        <v>31</v>
      </c>
      <c r="I20" t="s">
        <v>32</v>
      </c>
      <c r="J20" t="s">
        <v>43</v>
      </c>
      <c r="K20" s="24">
        <v>0.643455</v>
      </c>
      <c r="L20" s="24">
        <v>0.53263199999999999</v>
      </c>
      <c r="M20" s="24">
        <f t="shared" si="5"/>
        <v>2.8819999999999402E-3</v>
      </c>
      <c r="N20" s="24">
        <f t="shared" si="6"/>
        <v>1</v>
      </c>
      <c r="O20" s="24">
        <f t="shared" si="1"/>
        <v>0.64257035678391949</v>
      </c>
      <c r="P20" s="28" t="s">
        <v>458</v>
      </c>
      <c r="R20" s="26">
        <v>2.4773E-2</v>
      </c>
      <c r="S20" s="26">
        <v>2.5634000000000001E-2</v>
      </c>
      <c r="T20" s="26">
        <f t="shared" si="7"/>
        <v>2.8600000000000153E-4</v>
      </c>
      <c r="U20" s="26">
        <f t="shared" si="8"/>
        <v>1</v>
      </c>
      <c r="V20" s="26">
        <f t="shared" si="2"/>
        <v>2.4627195979899492E-2</v>
      </c>
      <c r="W20" s="29" t="s">
        <v>588</v>
      </c>
      <c r="Y20" t="s">
        <v>35</v>
      </c>
      <c r="Z20">
        <v>20</v>
      </c>
      <c r="AA20" t="str">
        <f t="shared" si="3"/>
        <v>insert into dataset values (31.60714286,'F','HIGH','NORMAL',0.642570356783919,0.0246271959798995,'drugY',20);</v>
      </c>
    </row>
    <row r="21" spans="1:27" x14ac:dyDescent="0.25">
      <c r="A21" s="27">
        <v>57</v>
      </c>
      <c r="B21" s="27">
        <v>22</v>
      </c>
      <c r="C21" s="27">
        <f t="shared" si="4"/>
        <v>0</v>
      </c>
      <c r="D21" s="27">
        <f t="shared" si="9"/>
        <v>0</v>
      </c>
      <c r="E21" s="27">
        <f t="shared" si="0"/>
        <v>56.892857142857146</v>
      </c>
      <c r="F21" s="30" t="s">
        <v>1115</v>
      </c>
      <c r="H21" t="s">
        <v>36</v>
      </c>
      <c r="I21" t="s">
        <v>37</v>
      </c>
      <c r="J21" t="s">
        <v>43</v>
      </c>
      <c r="K21" s="24">
        <v>0.53674599999999995</v>
      </c>
      <c r="L21" s="24">
        <v>0.53322800000000004</v>
      </c>
      <c r="M21" s="24">
        <f t="shared" si="5"/>
        <v>5.9600000000004094E-4</v>
      </c>
      <c r="N21" s="24">
        <f t="shared" si="6"/>
        <v>1</v>
      </c>
      <c r="O21" s="24">
        <f t="shared" si="1"/>
        <v>0.53713311557788934</v>
      </c>
      <c r="P21" s="28" t="s">
        <v>459</v>
      </c>
      <c r="R21" s="26">
        <v>2.8060999999999999E-2</v>
      </c>
      <c r="S21" s="26">
        <v>2.6003999999999999E-2</v>
      </c>
      <c r="T21" s="26">
        <f t="shared" si="7"/>
        <v>3.699999999999988E-4</v>
      </c>
      <c r="U21" s="26">
        <f t="shared" si="8"/>
        <v>1</v>
      </c>
      <c r="V21" s="26">
        <f t="shared" si="2"/>
        <v>2.7930844221105523E-2</v>
      </c>
      <c r="W21" s="29" t="s">
        <v>589</v>
      </c>
      <c r="Y21" t="s">
        <v>35</v>
      </c>
      <c r="Z21">
        <v>21</v>
      </c>
      <c r="AA21" t="str">
        <f t="shared" si="3"/>
        <v>insert into dataset values (56.89285714,'M','LOW','NORMAL',0.537133115577889,0.0279308442211055,'drugY',21);</v>
      </c>
    </row>
    <row r="22" spans="1:27" x14ac:dyDescent="0.25">
      <c r="A22" s="27">
        <v>63</v>
      </c>
      <c r="B22" s="27">
        <v>22</v>
      </c>
      <c r="C22" s="27">
        <f t="shared" si="4"/>
        <v>0</v>
      </c>
      <c r="D22" s="27">
        <f t="shared" si="9"/>
        <v>0</v>
      </c>
      <c r="E22" s="27">
        <f t="shared" si="0"/>
        <v>63.214285714285715</v>
      </c>
      <c r="F22" s="30" t="s">
        <v>1116</v>
      </c>
      <c r="H22" t="s">
        <v>36</v>
      </c>
      <c r="I22" t="s">
        <v>43</v>
      </c>
      <c r="J22" t="s">
        <v>32</v>
      </c>
      <c r="K22" s="24">
        <v>0.61611700000000003</v>
      </c>
      <c r="L22" s="24">
        <v>0.53405999999999998</v>
      </c>
      <c r="M22" s="24">
        <f t="shared" si="5"/>
        <v>8.319999999999439E-4</v>
      </c>
      <c r="N22" s="24">
        <f t="shared" si="6"/>
        <v>1</v>
      </c>
      <c r="O22" s="24">
        <f t="shared" si="1"/>
        <v>0.61670839195979887</v>
      </c>
      <c r="P22" s="28" t="s">
        <v>460</v>
      </c>
      <c r="R22" s="26">
        <v>2.3772999999999999E-2</v>
      </c>
      <c r="S22" s="26">
        <v>2.6023000000000001E-2</v>
      </c>
      <c r="T22" s="26">
        <f t="shared" si="7"/>
        <v>1.9000000000001654E-5</v>
      </c>
      <c r="U22" s="26">
        <f t="shared" si="8"/>
        <v>1</v>
      </c>
      <c r="V22" s="26">
        <f t="shared" si="2"/>
        <v>2.3726201005025122E-2</v>
      </c>
      <c r="W22" s="29" t="s">
        <v>590</v>
      </c>
      <c r="Y22" t="s">
        <v>35</v>
      </c>
      <c r="Z22">
        <v>22</v>
      </c>
      <c r="AA22" t="str">
        <f t="shared" si="3"/>
        <v>insert into dataset values (63.21428571,'M','NORMAL','HIGH',0.616708391959799,0.0237262010050251,'drugY',22);</v>
      </c>
    </row>
    <row r="23" spans="1:27" x14ac:dyDescent="0.25">
      <c r="A23" s="27">
        <v>47</v>
      </c>
      <c r="B23" s="27">
        <v>23</v>
      </c>
      <c r="C23" s="27">
        <f t="shared" si="4"/>
        <v>1</v>
      </c>
      <c r="D23" s="27">
        <f t="shared" si="9"/>
        <v>1</v>
      </c>
      <c r="E23" s="27">
        <f t="shared" si="0"/>
        <v>47.410714285714285</v>
      </c>
      <c r="F23" s="30" t="s">
        <v>1102</v>
      </c>
      <c r="H23" t="s">
        <v>36</v>
      </c>
      <c r="I23" t="s">
        <v>37</v>
      </c>
      <c r="J23" t="s">
        <v>43</v>
      </c>
      <c r="K23" s="24">
        <v>0.809199</v>
      </c>
      <c r="L23" s="24">
        <v>0.53632400000000002</v>
      </c>
      <c r="M23" s="24">
        <f t="shared" si="5"/>
        <v>2.2640000000000438E-3</v>
      </c>
      <c r="N23" s="24">
        <f t="shared" si="6"/>
        <v>1</v>
      </c>
      <c r="O23" s="24">
        <f t="shared" si="1"/>
        <v>0.80967843718592958</v>
      </c>
      <c r="P23" s="28" t="s">
        <v>461</v>
      </c>
      <c r="R23" s="26">
        <v>2.6471999999999999E-2</v>
      </c>
      <c r="S23" s="26">
        <v>2.6081E-2</v>
      </c>
      <c r="T23" s="26">
        <f t="shared" si="7"/>
        <v>5.7999999999999025E-5</v>
      </c>
      <c r="U23" s="26">
        <f t="shared" si="8"/>
        <v>1</v>
      </c>
      <c r="V23" s="26">
        <f t="shared" si="2"/>
        <v>2.6429185929648238E-2</v>
      </c>
      <c r="W23" s="29" t="s">
        <v>591</v>
      </c>
      <c r="Y23" t="s">
        <v>35</v>
      </c>
      <c r="Z23">
        <v>23</v>
      </c>
      <c r="AA23" t="str">
        <f t="shared" si="3"/>
        <v>insert into dataset values (47.41071429,'M','LOW','NORMAL',0.80967843718593,0.0264291859296482,'drugY',23);</v>
      </c>
    </row>
    <row r="24" spans="1:27" x14ac:dyDescent="0.25">
      <c r="A24" s="27">
        <v>48</v>
      </c>
      <c r="B24" s="27">
        <v>23</v>
      </c>
      <c r="C24" s="27">
        <f t="shared" si="4"/>
        <v>0</v>
      </c>
      <c r="D24" s="27">
        <f t="shared" si="9"/>
        <v>0</v>
      </c>
      <c r="E24" s="27">
        <f t="shared" si="0"/>
        <v>48.464285714285715</v>
      </c>
      <c r="F24" s="30" t="s">
        <v>1117</v>
      </c>
      <c r="H24" t="s">
        <v>31</v>
      </c>
      <c r="I24" t="s">
        <v>37</v>
      </c>
      <c r="J24" t="s">
        <v>32</v>
      </c>
      <c r="K24" s="24">
        <v>0.87444</v>
      </c>
      <c r="L24" s="24">
        <v>0.53674599999999995</v>
      </c>
      <c r="M24" s="24">
        <f t="shared" si="5"/>
        <v>4.2199999999992244E-4</v>
      </c>
      <c r="N24" s="24">
        <f t="shared" si="6"/>
        <v>1</v>
      </c>
      <c r="O24" s="24">
        <f t="shared" si="1"/>
        <v>0.87532804020100496</v>
      </c>
      <c r="P24" s="28" t="s">
        <v>462</v>
      </c>
      <c r="R24" s="26">
        <v>5.8154999999999998E-2</v>
      </c>
      <c r="S24" s="26">
        <v>2.6471999999999999E-2</v>
      </c>
      <c r="T24" s="26">
        <f t="shared" si="7"/>
        <v>3.9099999999999899E-4</v>
      </c>
      <c r="U24" s="26">
        <f t="shared" si="8"/>
        <v>1</v>
      </c>
      <c r="V24" s="26">
        <f t="shared" si="2"/>
        <v>5.8264341708542708E-2</v>
      </c>
      <c r="W24" s="29" t="s">
        <v>592</v>
      </c>
      <c r="Y24" t="s">
        <v>35</v>
      </c>
      <c r="Z24">
        <v>24</v>
      </c>
      <c r="AA24" t="str">
        <f t="shared" si="3"/>
        <v>insert into dataset values (48.46428571,'F','LOW','HIGH',0.875328040201005,0.0582643417085427,'drugY',24);</v>
      </c>
    </row>
    <row r="25" spans="1:27" x14ac:dyDescent="0.25">
      <c r="A25" s="27">
        <v>33</v>
      </c>
      <c r="B25" s="27">
        <v>23</v>
      </c>
      <c r="C25" s="27">
        <f t="shared" si="4"/>
        <v>0</v>
      </c>
      <c r="D25" s="27">
        <f t="shared" si="9"/>
        <v>0</v>
      </c>
      <c r="E25" s="27">
        <f t="shared" si="0"/>
        <v>32.660714285714285</v>
      </c>
      <c r="F25" s="30" t="s">
        <v>1118</v>
      </c>
      <c r="H25" t="s">
        <v>31</v>
      </c>
      <c r="I25" t="s">
        <v>37</v>
      </c>
      <c r="J25" t="s">
        <v>32</v>
      </c>
      <c r="K25" s="24">
        <v>0.85838700000000001</v>
      </c>
      <c r="L25" s="24">
        <v>0.53818299999999997</v>
      </c>
      <c r="M25" s="24">
        <f t="shared" si="5"/>
        <v>1.4370000000000216E-3</v>
      </c>
      <c r="N25" s="24">
        <f t="shared" si="6"/>
        <v>1</v>
      </c>
      <c r="O25" s="24">
        <f t="shared" si="1"/>
        <v>0.85742360301507525</v>
      </c>
      <c r="P25" s="28" t="s">
        <v>463</v>
      </c>
      <c r="R25" s="26">
        <v>2.5634000000000001E-2</v>
      </c>
      <c r="S25" s="26">
        <v>2.6832999999999999E-2</v>
      </c>
      <c r="T25" s="26">
        <f t="shared" si="7"/>
        <v>3.6100000000000021E-4</v>
      </c>
      <c r="U25" s="26">
        <f t="shared" si="8"/>
        <v>1</v>
      </c>
      <c r="V25" s="26">
        <f t="shared" si="2"/>
        <v>2.5528190954773867E-2</v>
      </c>
      <c r="W25" s="29" t="s">
        <v>593</v>
      </c>
      <c r="Y25" t="s">
        <v>35</v>
      </c>
      <c r="Z25">
        <v>25</v>
      </c>
      <c r="AA25" t="str">
        <f t="shared" si="3"/>
        <v>insert into dataset values (32.66071429,'F','LOW','HIGH',0.857423603015075,0.0255281909547739,'drugY',25);</v>
      </c>
    </row>
    <row r="26" spans="1:27" x14ac:dyDescent="0.25">
      <c r="A26" s="27">
        <v>28</v>
      </c>
      <c r="B26" s="27">
        <v>23</v>
      </c>
      <c r="C26" s="27">
        <f t="shared" si="4"/>
        <v>0</v>
      </c>
      <c r="D26" s="27">
        <f t="shared" si="9"/>
        <v>0</v>
      </c>
      <c r="E26" s="27">
        <f t="shared" si="0"/>
        <v>28.446428571428573</v>
      </c>
      <c r="F26" s="30" t="s">
        <v>1103</v>
      </c>
      <c r="H26" t="s">
        <v>31</v>
      </c>
      <c r="I26" t="s">
        <v>32</v>
      </c>
      <c r="J26" t="s">
        <v>43</v>
      </c>
      <c r="K26" s="24">
        <v>0.55683300000000002</v>
      </c>
      <c r="L26" s="24">
        <v>0.538856</v>
      </c>
      <c r="M26" s="24">
        <f t="shared" si="5"/>
        <v>6.7300000000003468E-4</v>
      </c>
      <c r="N26" s="24">
        <f t="shared" si="6"/>
        <v>1</v>
      </c>
      <c r="O26" s="24">
        <f t="shared" si="1"/>
        <v>0.55702693467336672</v>
      </c>
      <c r="P26" s="28" t="s">
        <v>464</v>
      </c>
      <c r="R26" s="26">
        <v>2.9603999999999998E-2</v>
      </c>
      <c r="S26" s="26">
        <v>2.6939000000000001E-2</v>
      </c>
      <c r="T26" s="26">
        <f t="shared" si="7"/>
        <v>1.0600000000000193E-4</v>
      </c>
      <c r="U26" s="26">
        <f t="shared" si="8"/>
        <v>1</v>
      </c>
      <c r="V26" s="26">
        <f t="shared" si="2"/>
        <v>2.9732834170854268E-2</v>
      </c>
      <c r="W26" s="29" t="s">
        <v>594</v>
      </c>
      <c r="Y26" t="s">
        <v>35</v>
      </c>
      <c r="Z26">
        <v>26</v>
      </c>
      <c r="AA26" t="str">
        <f t="shared" si="3"/>
        <v>insert into dataset values (28.44642857,'F','HIGH','NORMAL',0.557026934673367,0.0297328341708543,'drugY',26);</v>
      </c>
    </row>
    <row r="27" spans="1:27" x14ac:dyDescent="0.25">
      <c r="A27" s="27">
        <v>31</v>
      </c>
      <c r="B27" s="27">
        <v>23</v>
      </c>
      <c r="C27" s="27">
        <f t="shared" si="4"/>
        <v>0</v>
      </c>
      <c r="D27" s="27">
        <f t="shared" si="9"/>
        <v>0</v>
      </c>
      <c r="E27" s="27">
        <f t="shared" si="0"/>
        <v>30.553571428571431</v>
      </c>
      <c r="F27" s="30" t="s">
        <v>1119</v>
      </c>
      <c r="H27" t="s">
        <v>36</v>
      </c>
      <c r="I27" t="s">
        <v>32</v>
      </c>
      <c r="J27" t="s">
        <v>32</v>
      </c>
      <c r="K27" s="24">
        <v>0.74093600000000004</v>
      </c>
      <c r="L27" s="24">
        <v>0.53977399999999998</v>
      </c>
      <c r="M27" s="24">
        <f t="shared" si="5"/>
        <v>9.1799999999997439E-4</v>
      </c>
      <c r="N27" s="24">
        <f t="shared" si="6"/>
        <v>1</v>
      </c>
      <c r="O27" s="24">
        <f t="shared" si="1"/>
        <v>0.74005007035175874</v>
      </c>
      <c r="P27" s="28" t="s">
        <v>441</v>
      </c>
      <c r="R27" s="26">
        <v>2.4400000000000002E-2</v>
      </c>
      <c r="S27" s="26">
        <v>2.7164000000000001E-2</v>
      </c>
      <c r="T27" s="26">
        <f t="shared" si="7"/>
        <v>2.2499999999999951E-4</v>
      </c>
      <c r="U27" s="26">
        <f t="shared" si="8"/>
        <v>1</v>
      </c>
      <c r="V27" s="26">
        <f t="shared" si="2"/>
        <v>2.4326864321608035E-2</v>
      </c>
      <c r="W27" s="29" t="s">
        <v>595</v>
      </c>
      <c r="Y27" t="s">
        <v>35</v>
      </c>
      <c r="Z27">
        <v>27</v>
      </c>
      <c r="AA27" t="str">
        <f t="shared" si="3"/>
        <v>insert into dataset values (30.55357143,'M','HIGH','HIGH',0.740050070351759,0.024326864321608,'drugY',27);</v>
      </c>
    </row>
    <row r="28" spans="1:27" x14ac:dyDescent="0.25">
      <c r="A28" s="27">
        <v>49</v>
      </c>
      <c r="B28" s="27">
        <v>23</v>
      </c>
      <c r="C28" s="27">
        <f t="shared" si="4"/>
        <v>0</v>
      </c>
      <c r="D28" s="27">
        <f t="shared" si="9"/>
        <v>0</v>
      </c>
      <c r="E28" s="27">
        <f t="shared" si="0"/>
        <v>49.517857142857146</v>
      </c>
      <c r="F28" s="30" t="s">
        <v>1106</v>
      </c>
      <c r="H28" t="s">
        <v>31</v>
      </c>
      <c r="I28" t="s">
        <v>43</v>
      </c>
      <c r="J28" t="s">
        <v>43</v>
      </c>
      <c r="K28" s="24">
        <v>0.694689</v>
      </c>
      <c r="L28" s="24">
        <v>0.54335500000000003</v>
      </c>
      <c r="M28" s="24">
        <f t="shared" si="5"/>
        <v>3.5810000000000564E-3</v>
      </c>
      <c r="N28" s="24">
        <f t="shared" si="6"/>
        <v>1</v>
      </c>
      <c r="O28" s="24">
        <f t="shared" si="1"/>
        <v>0.69429428643216073</v>
      </c>
      <c r="P28" s="28" t="s">
        <v>465</v>
      </c>
      <c r="R28" s="26">
        <v>7.4054999999999996E-2</v>
      </c>
      <c r="S28" s="26">
        <v>2.8045E-2</v>
      </c>
      <c r="T28" s="26">
        <f t="shared" si="7"/>
        <v>8.8099999999999984E-4</v>
      </c>
      <c r="U28" s="26">
        <f t="shared" si="8"/>
        <v>1</v>
      </c>
      <c r="V28" s="26">
        <f t="shared" si="2"/>
        <v>7.4181919597989934E-2</v>
      </c>
      <c r="W28" s="29" t="s">
        <v>585</v>
      </c>
      <c r="Y28" t="s">
        <v>46</v>
      </c>
      <c r="Z28">
        <v>28</v>
      </c>
      <c r="AA28" t="str">
        <f t="shared" si="3"/>
        <v>insert into dataset values (49.51785714,'F','NORMAL','NORMAL',0.694294286432161,0.0741819195979899,'drugX',28);</v>
      </c>
    </row>
    <row r="29" spans="1:27" x14ac:dyDescent="0.25">
      <c r="A29" s="27">
        <v>39</v>
      </c>
      <c r="B29" s="27">
        <v>23</v>
      </c>
      <c r="C29" s="27">
        <f t="shared" si="4"/>
        <v>0</v>
      </c>
      <c r="D29" s="27">
        <f t="shared" si="9"/>
        <v>0</v>
      </c>
      <c r="E29" s="27">
        <f t="shared" si="0"/>
        <v>38.982142857142861</v>
      </c>
      <c r="F29" s="30" t="s">
        <v>1120</v>
      </c>
      <c r="H29" t="s">
        <v>31</v>
      </c>
      <c r="I29" t="s">
        <v>37</v>
      </c>
      <c r="J29" t="s">
        <v>43</v>
      </c>
      <c r="K29" s="24">
        <v>0.64909600000000001</v>
      </c>
      <c r="L29" s="24">
        <v>0.54734700000000003</v>
      </c>
      <c r="M29" s="24">
        <f t="shared" si="5"/>
        <v>3.9919999999999956E-3</v>
      </c>
      <c r="N29" s="24">
        <f t="shared" si="6"/>
        <v>1</v>
      </c>
      <c r="O29" s="24">
        <f t="shared" si="1"/>
        <v>0.64853850251256273</v>
      </c>
      <c r="P29" s="28" t="s">
        <v>466</v>
      </c>
      <c r="R29" s="26">
        <v>2.8597999999999998E-2</v>
      </c>
      <c r="S29" s="26">
        <v>2.8060999999999999E-2</v>
      </c>
      <c r="T29" s="26">
        <f t="shared" si="7"/>
        <v>1.5999999999998654E-5</v>
      </c>
      <c r="U29" s="26">
        <f t="shared" si="8"/>
        <v>1</v>
      </c>
      <c r="V29" s="26">
        <f t="shared" si="2"/>
        <v>2.8531507537688437E-2</v>
      </c>
      <c r="W29" s="29" t="s">
        <v>596</v>
      </c>
      <c r="Y29" t="s">
        <v>35</v>
      </c>
      <c r="Z29">
        <v>29</v>
      </c>
      <c r="AA29" t="str">
        <f t="shared" si="3"/>
        <v>insert into dataset values (38.98214286,'F','LOW','NORMAL',0.648538502512563,0.0285315075376884,'drugY',29);</v>
      </c>
    </row>
    <row r="30" spans="1:27" x14ac:dyDescent="0.25">
      <c r="A30" s="27">
        <v>45</v>
      </c>
      <c r="B30" s="27">
        <v>24</v>
      </c>
      <c r="C30" s="27">
        <f t="shared" si="4"/>
        <v>1</v>
      </c>
      <c r="D30" s="27">
        <f t="shared" si="9"/>
        <v>1</v>
      </c>
      <c r="E30" s="27">
        <f t="shared" si="0"/>
        <v>45.303571428571431</v>
      </c>
      <c r="F30" s="30" t="s">
        <v>1121</v>
      </c>
      <c r="H30" t="s">
        <v>36</v>
      </c>
      <c r="I30" t="s">
        <v>37</v>
      </c>
      <c r="J30" t="s">
        <v>32</v>
      </c>
      <c r="K30" s="24">
        <v>0.75350399999999995</v>
      </c>
      <c r="L30" s="24">
        <v>0.547821</v>
      </c>
      <c r="M30" s="24">
        <f t="shared" si="5"/>
        <v>4.7399999999997444E-4</v>
      </c>
      <c r="N30" s="24">
        <f t="shared" si="6"/>
        <v>1</v>
      </c>
      <c r="O30" s="24">
        <f t="shared" si="1"/>
        <v>0.75397574371859288</v>
      </c>
      <c r="P30" s="28" t="s">
        <v>467</v>
      </c>
      <c r="R30" s="26">
        <v>4.1975999999999999E-2</v>
      </c>
      <c r="S30" s="26">
        <v>2.8576000000000001E-2</v>
      </c>
      <c r="T30" s="26">
        <f t="shared" si="7"/>
        <v>5.1500000000000157E-4</v>
      </c>
      <c r="U30" s="26">
        <f t="shared" si="8"/>
        <v>1</v>
      </c>
      <c r="V30" s="26">
        <f t="shared" si="2"/>
        <v>4.2046432160804011E-2</v>
      </c>
      <c r="W30" s="29" t="s">
        <v>597</v>
      </c>
      <c r="Y30" t="s">
        <v>35</v>
      </c>
      <c r="Z30">
        <v>30</v>
      </c>
      <c r="AA30" t="str">
        <f t="shared" si="3"/>
        <v>insert into dataset values (45.30357143,'M','LOW','HIGH',0.753975743718593,0.042046432160804,'drugY',30);</v>
      </c>
    </row>
    <row r="31" spans="1:27" x14ac:dyDescent="0.25">
      <c r="A31" s="27">
        <v>18</v>
      </c>
      <c r="B31" s="27">
        <v>24</v>
      </c>
      <c r="C31" s="27">
        <f t="shared" si="4"/>
        <v>0</v>
      </c>
      <c r="D31" s="27">
        <f t="shared" si="9"/>
        <v>0</v>
      </c>
      <c r="E31" s="27">
        <f t="shared" si="0"/>
        <v>17.910714285714285</v>
      </c>
      <c r="F31" s="30" t="s">
        <v>1122</v>
      </c>
      <c r="H31" t="s">
        <v>31</v>
      </c>
      <c r="I31" t="s">
        <v>43</v>
      </c>
      <c r="J31" t="s">
        <v>43</v>
      </c>
      <c r="K31" s="24">
        <v>0.55356700000000003</v>
      </c>
      <c r="L31" s="24">
        <v>0.54937499999999995</v>
      </c>
      <c r="M31" s="24">
        <f t="shared" si="5"/>
        <v>1.5539999999999443E-3</v>
      </c>
      <c r="N31" s="24">
        <f t="shared" si="6"/>
        <v>1</v>
      </c>
      <c r="O31" s="24">
        <f t="shared" si="1"/>
        <v>0.55304817085427127</v>
      </c>
      <c r="P31" s="28" t="s">
        <v>468</v>
      </c>
      <c r="R31" s="26">
        <v>6.3265000000000002E-2</v>
      </c>
      <c r="S31" s="26">
        <v>2.8597999999999998E-2</v>
      </c>
      <c r="T31" s="26">
        <f t="shared" si="7"/>
        <v>2.1999999999997716E-5</v>
      </c>
      <c r="U31" s="26">
        <f t="shared" si="8"/>
        <v>1</v>
      </c>
      <c r="V31" s="26">
        <f t="shared" si="2"/>
        <v>6.3369979899497483E-2</v>
      </c>
      <c r="W31" s="29" t="s">
        <v>598</v>
      </c>
      <c r="Y31" t="s">
        <v>46</v>
      </c>
      <c r="Z31">
        <v>31</v>
      </c>
      <c r="AA31" t="str">
        <f t="shared" si="3"/>
        <v>insert into dataset values (17.91071429,'F','NORMAL','NORMAL',0.553048170854271,0.0633699798994975,'drugX',31);</v>
      </c>
    </row>
    <row r="32" spans="1:27" x14ac:dyDescent="0.25">
      <c r="A32" s="27">
        <v>74</v>
      </c>
      <c r="B32" s="27">
        <v>24</v>
      </c>
      <c r="C32" s="27">
        <f t="shared" si="4"/>
        <v>0</v>
      </c>
      <c r="D32" s="27">
        <f t="shared" si="9"/>
        <v>0</v>
      </c>
      <c r="E32" s="27">
        <f t="shared" si="0"/>
        <v>73.75</v>
      </c>
      <c r="F32" s="30" t="s">
        <v>1099</v>
      </c>
      <c r="H32" t="s">
        <v>36</v>
      </c>
      <c r="I32" t="s">
        <v>32</v>
      </c>
      <c r="J32" t="s">
        <v>32</v>
      </c>
      <c r="K32" s="24">
        <v>0.715337</v>
      </c>
      <c r="L32" s="24">
        <v>0.54994500000000002</v>
      </c>
      <c r="M32" s="24">
        <f t="shared" si="5"/>
        <v>5.7000000000007045E-4</v>
      </c>
      <c r="N32" s="24">
        <f t="shared" si="6"/>
        <v>1</v>
      </c>
      <c r="O32" s="24">
        <f t="shared" si="1"/>
        <v>0.7161774874371859</v>
      </c>
      <c r="P32" s="28" t="s">
        <v>469</v>
      </c>
      <c r="R32" s="26">
        <v>7.4773000000000006E-2</v>
      </c>
      <c r="S32" s="26">
        <v>2.8885999999999998E-2</v>
      </c>
      <c r="T32" s="26">
        <f t="shared" si="7"/>
        <v>2.8800000000000006E-4</v>
      </c>
      <c r="U32" s="26">
        <f t="shared" si="8"/>
        <v>1</v>
      </c>
      <c r="V32" s="26">
        <f t="shared" si="2"/>
        <v>7.4782582914572848E-2</v>
      </c>
      <c r="W32" s="29" t="s">
        <v>599</v>
      </c>
      <c r="Y32" t="s">
        <v>104</v>
      </c>
      <c r="Z32">
        <v>32</v>
      </c>
      <c r="AA32" t="str">
        <f t="shared" si="3"/>
        <v>insert into dataset values (73.75,'M','HIGH','HIGH',0.716177487437186,0.0747825829145728,'drugB',32);</v>
      </c>
    </row>
    <row r="33" spans="1:27" x14ac:dyDescent="0.25">
      <c r="A33" s="27">
        <v>49</v>
      </c>
      <c r="B33" s="27">
        <v>24</v>
      </c>
      <c r="C33" s="27">
        <f t="shared" si="4"/>
        <v>0</v>
      </c>
      <c r="D33" s="27">
        <f t="shared" si="9"/>
        <v>0</v>
      </c>
      <c r="E33" s="27">
        <f t="shared" si="0"/>
        <v>49.517857142857146</v>
      </c>
      <c r="F33" s="30" t="s">
        <v>1106</v>
      </c>
      <c r="H33" t="s">
        <v>36</v>
      </c>
      <c r="I33" t="s">
        <v>37</v>
      </c>
      <c r="J33" t="s">
        <v>43</v>
      </c>
      <c r="K33" s="24">
        <v>0.62588900000000003</v>
      </c>
      <c r="L33" s="24">
        <v>0.55196699999999999</v>
      </c>
      <c r="M33" s="24">
        <f t="shared" si="5"/>
        <v>2.0219999999999683E-3</v>
      </c>
      <c r="N33" s="24">
        <f t="shared" si="6"/>
        <v>1</v>
      </c>
      <c r="O33" s="24">
        <f t="shared" si="1"/>
        <v>0.62665530150753757</v>
      </c>
      <c r="P33" s="28" t="s">
        <v>453</v>
      </c>
      <c r="R33" s="26">
        <v>5.6827999999999997E-2</v>
      </c>
      <c r="S33" s="26">
        <v>2.9132000000000002E-2</v>
      </c>
      <c r="T33" s="26">
        <f t="shared" si="7"/>
        <v>2.4600000000000316E-4</v>
      </c>
      <c r="U33" s="26">
        <f t="shared" si="8"/>
        <v>1</v>
      </c>
      <c r="V33" s="26">
        <f t="shared" si="2"/>
        <v>5.6762683417085416E-2</v>
      </c>
      <c r="W33" s="29" t="s">
        <v>600</v>
      </c>
      <c r="Y33" t="s">
        <v>46</v>
      </c>
      <c r="Z33">
        <v>33</v>
      </c>
      <c r="AA33" t="str">
        <f t="shared" si="3"/>
        <v>insert into dataset values (49.51785714,'M','LOW','NORMAL',0.626655301507538,0.0567626834170854,'drugX',33);</v>
      </c>
    </row>
    <row r="34" spans="1:27" x14ac:dyDescent="0.25">
      <c r="A34" s="27">
        <v>65</v>
      </c>
      <c r="B34" s="27">
        <v>25</v>
      </c>
      <c r="C34" s="27">
        <f t="shared" si="4"/>
        <v>1</v>
      </c>
      <c r="D34" s="27">
        <f t="shared" si="9"/>
        <v>1</v>
      </c>
      <c r="E34" s="27">
        <f t="shared" si="0"/>
        <v>65.321428571428569</v>
      </c>
      <c r="F34" s="30" t="s">
        <v>1123</v>
      </c>
      <c r="H34" t="s">
        <v>31</v>
      </c>
      <c r="I34" t="s">
        <v>32</v>
      </c>
      <c r="J34" t="s">
        <v>43</v>
      </c>
      <c r="K34" s="24">
        <v>0.82889800000000002</v>
      </c>
      <c r="L34" s="24">
        <v>0.55356700000000003</v>
      </c>
      <c r="M34" s="24">
        <f t="shared" si="5"/>
        <v>1.6000000000000458E-3</v>
      </c>
      <c r="N34" s="24">
        <f t="shared" si="6"/>
        <v>1</v>
      </c>
      <c r="O34" s="24">
        <f t="shared" si="1"/>
        <v>0.82957225628140696</v>
      </c>
      <c r="P34" s="28" t="s">
        <v>470</v>
      </c>
      <c r="R34" s="26">
        <v>2.6003999999999999E-2</v>
      </c>
      <c r="S34" s="26">
        <v>2.9516000000000001E-2</v>
      </c>
      <c r="T34" s="26">
        <f t="shared" si="7"/>
        <v>3.8399999999999893E-4</v>
      </c>
      <c r="U34" s="26">
        <f t="shared" si="8"/>
        <v>1</v>
      </c>
      <c r="V34" s="26">
        <f t="shared" si="2"/>
        <v>2.6128854271356781E-2</v>
      </c>
      <c r="W34" s="29" t="s">
        <v>601</v>
      </c>
      <c r="Y34" t="s">
        <v>35</v>
      </c>
      <c r="Z34">
        <v>34</v>
      </c>
      <c r="AA34" t="str">
        <f t="shared" si="3"/>
        <v>insert into dataset values (65.32142857,'F','HIGH','NORMAL',0.829572256281407,0.0261288542713568,'drugY',34);</v>
      </c>
    </row>
    <row r="35" spans="1:27" x14ac:dyDescent="0.25">
      <c r="A35" s="27">
        <v>53</v>
      </c>
      <c r="B35" s="27">
        <v>26</v>
      </c>
      <c r="C35" s="27">
        <f t="shared" si="4"/>
        <v>1</v>
      </c>
      <c r="D35" s="27">
        <f t="shared" si="9"/>
        <v>1</v>
      </c>
      <c r="E35" s="27">
        <f t="shared" si="0"/>
        <v>52.678571428571431</v>
      </c>
      <c r="F35" s="30" t="s">
        <v>1124</v>
      </c>
      <c r="H35" t="s">
        <v>36</v>
      </c>
      <c r="I35" t="s">
        <v>43</v>
      </c>
      <c r="J35" t="s">
        <v>32</v>
      </c>
      <c r="K35" s="24">
        <v>0.64493599999999995</v>
      </c>
      <c r="L35" s="24">
        <v>0.55418199999999995</v>
      </c>
      <c r="M35" s="24">
        <f t="shared" si="5"/>
        <v>6.1499999999992117E-4</v>
      </c>
      <c r="N35" s="24">
        <f t="shared" si="6"/>
        <v>1</v>
      </c>
      <c r="O35" s="24">
        <f t="shared" si="1"/>
        <v>0.64455973869346728</v>
      </c>
      <c r="P35" s="28" t="s">
        <v>471</v>
      </c>
      <c r="R35" s="26">
        <v>4.5631999999999999E-2</v>
      </c>
      <c r="S35" s="26">
        <v>2.9571E-2</v>
      </c>
      <c r="T35" s="26">
        <f t="shared" si="7"/>
        <v>5.4999999999999494E-5</v>
      </c>
      <c r="U35" s="26">
        <f t="shared" si="8"/>
        <v>1</v>
      </c>
      <c r="V35" s="26">
        <f t="shared" si="2"/>
        <v>4.5650412060301501E-2</v>
      </c>
      <c r="W35" s="29" t="s">
        <v>602</v>
      </c>
      <c r="Y35" t="s">
        <v>46</v>
      </c>
      <c r="Z35">
        <v>35</v>
      </c>
      <c r="AA35" t="str">
        <f t="shared" si="3"/>
        <v>insert into dataset values (52.67857143,'M','NORMAL','HIGH',0.644559738693467,0.0456504120603015,'drugX',35);</v>
      </c>
    </row>
    <row r="36" spans="1:27" x14ac:dyDescent="0.25">
      <c r="A36" s="27">
        <v>46</v>
      </c>
      <c r="B36" s="27">
        <v>26</v>
      </c>
      <c r="C36" s="27">
        <f t="shared" si="4"/>
        <v>0</v>
      </c>
      <c r="D36" s="27">
        <f t="shared" si="9"/>
        <v>0</v>
      </c>
      <c r="E36" s="27">
        <f t="shared" si="0"/>
        <v>46.357142857142861</v>
      </c>
      <c r="F36" s="30" t="s">
        <v>1125</v>
      </c>
      <c r="H36" t="s">
        <v>36</v>
      </c>
      <c r="I36" t="s">
        <v>43</v>
      </c>
      <c r="J36" t="s">
        <v>43</v>
      </c>
      <c r="K36" s="24">
        <v>0.52622599999999997</v>
      </c>
      <c r="L36" s="24">
        <v>0.55683300000000002</v>
      </c>
      <c r="M36" s="24">
        <f t="shared" si="5"/>
        <v>2.65100000000007E-3</v>
      </c>
      <c r="N36" s="24">
        <f t="shared" si="6"/>
        <v>1</v>
      </c>
      <c r="O36" s="24">
        <f t="shared" si="1"/>
        <v>0.52718620603015065</v>
      </c>
      <c r="P36" s="28" t="s">
        <v>472</v>
      </c>
      <c r="R36" s="26">
        <v>7.2234000000000007E-2</v>
      </c>
      <c r="S36" s="26">
        <v>2.9583999999999999E-2</v>
      </c>
      <c r="T36" s="26">
        <f t="shared" si="7"/>
        <v>1.2999999999999123E-5</v>
      </c>
      <c r="U36" s="26">
        <f t="shared" si="8"/>
        <v>1</v>
      </c>
      <c r="V36" s="26">
        <f t="shared" si="2"/>
        <v>7.2379929648241192E-2</v>
      </c>
      <c r="W36" s="29" t="s">
        <v>572</v>
      </c>
      <c r="Y36" t="s">
        <v>46</v>
      </c>
      <c r="Z36">
        <v>36</v>
      </c>
      <c r="AA36" t="str">
        <f t="shared" si="3"/>
        <v>insert into dataset values (46.35714286,'M','NORMAL','NORMAL',0.527186206030151,0.0723799296482412,'drugX',36);</v>
      </c>
    </row>
    <row r="37" spans="1:27" x14ac:dyDescent="0.25">
      <c r="A37" s="27">
        <v>32</v>
      </c>
      <c r="B37" s="27">
        <v>26</v>
      </c>
      <c r="C37" s="27">
        <f t="shared" si="4"/>
        <v>0</v>
      </c>
      <c r="D37" s="27">
        <f t="shared" si="9"/>
        <v>0</v>
      </c>
      <c r="E37" s="27">
        <f t="shared" si="0"/>
        <v>31.607142857142858</v>
      </c>
      <c r="F37" s="30" t="s">
        <v>1114</v>
      </c>
      <c r="H37" t="s">
        <v>36</v>
      </c>
      <c r="I37" t="s">
        <v>32</v>
      </c>
      <c r="J37" t="s">
        <v>43</v>
      </c>
      <c r="K37" s="24">
        <v>0.52975000000000005</v>
      </c>
      <c r="L37" s="24">
        <v>0.55713299999999999</v>
      </c>
      <c r="M37" s="24">
        <f t="shared" si="5"/>
        <v>2.9999999999996696E-4</v>
      </c>
      <c r="N37" s="24">
        <f t="shared" si="6"/>
        <v>1</v>
      </c>
      <c r="O37" s="24">
        <f t="shared" si="1"/>
        <v>0.52917558793969843</v>
      </c>
      <c r="P37" s="28" t="s">
        <v>473</v>
      </c>
      <c r="R37" s="26">
        <v>5.6086999999999998E-2</v>
      </c>
      <c r="S37" s="26">
        <v>2.9603999999999998E-2</v>
      </c>
      <c r="T37" s="26">
        <f t="shared" si="7"/>
        <v>1.9999999999999185E-5</v>
      </c>
      <c r="U37" s="26">
        <f t="shared" si="8"/>
        <v>1</v>
      </c>
      <c r="V37" s="26">
        <f t="shared" si="2"/>
        <v>5.6162020100502502E-2</v>
      </c>
      <c r="W37" s="29" t="s">
        <v>603</v>
      </c>
      <c r="Y37" t="s">
        <v>75</v>
      </c>
      <c r="Z37">
        <v>37</v>
      </c>
      <c r="AA37" t="str">
        <f t="shared" si="3"/>
        <v>insert into dataset values (31.60714286,'M','HIGH','NORMAL',0.529175587939698,0.0561620201005025,'drugA',37);</v>
      </c>
    </row>
    <row r="38" spans="1:27" x14ac:dyDescent="0.25">
      <c r="A38" s="27">
        <v>39</v>
      </c>
      <c r="B38" s="27">
        <v>26</v>
      </c>
      <c r="C38" s="27">
        <f t="shared" si="4"/>
        <v>0</v>
      </c>
      <c r="D38" s="27">
        <f t="shared" si="9"/>
        <v>0</v>
      </c>
      <c r="E38" s="27">
        <f t="shared" si="0"/>
        <v>38.982142857142861</v>
      </c>
      <c r="F38" s="30" t="s">
        <v>1120</v>
      </c>
      <c r="H38" t="s">
        <v>36</v>
      </c>
      <c r="I38" t="s">
        <v>37</v>
      </c>
      <c r="J38" t="s">
        <v>43</v>
      </c>
      <c r="K38" s="24">
        <v>0.60497299999999998</v>
      </c>
      <c r="L38" s="24">
        <v>0.55906</v>
      </c>
      <c r="M38" s="24">
        <f t="shared" si="5"/>
        <v>1.927000000000012E-3</v>
      </c>
      <c r="N38" s="24">
        <f t="shared" si="6"/>
        <v>1</v>
      </c>
      <c r="O38" s="24">
        <f t="shared" si="1"/>
        <v>0.60477210050251251</v>
      </c>
      <c r="P38" s="28" t="s">
        <v>474</v>
      </c>
      <c r="R38" s="26">
        <v>4.3403999999999998E-2</v>
      </c>
      <c r="S38" s="26">
        <v>3.0373000000000001E-2</v>
      </c>
      <c r="T38" s="26">
        <f t="shared" si="7"/>
        <v>7.6900000000000232E-4</v>
      </c>
      <c r="U38" s="26">
        <f t="shared" si="8"/>
        <v>1</v>
      </c>
      <c r="V38" s="26">
        <f t="shared" si="2"/>
        <v>4.3548090452261302E-2</v>
      </c>
      <c r="W38" s="29" t="s">
        <v>604</v>
      </c>
      <c r="Y38" t="s">
        <v>46</v>
      </c>
      <c r="Z38">
        <v>38</v>
      </c>
      <c r="AA38" t="str">
        <f t="shared" si="3"/>
        <v>insert into dataset values (38.98214286,'M','LOW','NORMAL',0.604772100502513,0.0435480904522613,'drugX',38);</v>
      </c>
    </row>
    <row r="39" spans="1:27" x14ac:dyDescent="0.25">
      <c r="A39" s="27">
        <v>39</v>
      </c>
      <c r="B39" s="27">
        <v>28</v>
      </c>
      <c r="C39" s="27">
        <f t="shared" si="4"/>
        <v>2</v>
      </c>
      <c r="D39" s="27">
        <f t="shared" si="9"/>
        <v>1</v>
      </c>
      <c r="E39" s="27">
        <f t="shared" si="0"/>
        <v>38.982142857142861</v>
      </c>
      <c r="F39" s="30" t="s">
        <v>1120</v>
      </c>
      <c r="H39" t="s">
        <v>31</v>
      </c>
      <c r="I39" t="s">
        <v>43</v>
      </c>
      <c r="J39" t="s">
        <v>43</v>
      </c>
      <c r="K39" s="24">
        <v>0.51751499999999995</v>
      </c>
      <c r="L39" s="24">
        <v>0.55917099999999997</v>
      </c>
      <c r="M39" s="24">
        <f t="shared" si="5"/>
        <v>1.1099999999997223E-4</v>
      </c>
      <c r="N39" s="24">
        <f t="shared" si="6"/>
        <v>1</v>
      </c>
      <c r="O39" s="24">
        <f t="shared" si="1"/>
        <v>0.51723929648241196</v>
      </c>
      <c r="P39" s="28" t="s">
        <v>475</v>
      </c>
      <c r="R39" s="26">
        <v>5.3301000000000001E-2</v>
      </c>
      <c r="S39" s="26">
        <v>3.0417E-2</v>
      </c>
      <c r="T39" s="26">
        <f t="shared" si="7"/>
        <v>4.3999999999998901E-5</v>
      </c>
      <c r="U39" s="26">
        <f t="shared" si="8"/>
        <v>1</v>
      </c>
      <c r="V39" s="26">
        <f t="shared" si="2"/>
        <v>5.3158703517587932E-2</v>
      </c>
      <c r="W39" s="29" t="s">
        <v>605</v>
      </c>
      <c r="Y39" t="s">
        <v>46</v>
      </c>
      <c r="Z39">
        <v>39</v>
      </c>
      <c r="AA39" t="str">
        <f t="shared" si="3"/>
        <v>insert into dataset values (38.98214286,'F','NORMAL','NORMAL',0.517239296482412,0.0531587035175879,'drugX',39);</v>
      </c>
    </row>
    <row r="40" spans="1:27" x14ac:dyDescent="0.25">
      <c r="A40" s="27">
        <v>15</v>
      </c>
      <c r="B40" s="27">
        <v>28</v>
      </c>
      <c r="C40" s="27">
        <f t="shared" si="4"/>
        <v>0</v>
      </c>
      <c r="D40" s="27">
        <f t="shared" si="9"/>
        <v>0</v>
      </c>
      <c r="E40" s="27">
        <f t="shared" si="0"/>
        <v>14.75</v>
      </c>
      <c r="F40" s="30" t="s">
        <v>1100</v>
      </c>
      <c r="H40" t="s">
        <v>36</v>
      </c>
      <c r="I40" t="s">
        <v>43</v>
      </c>
      <c r="J40" t="s">
        <v>32</v>
      </c>
      <c r="K40" s="24">
        <v>0.64236000000000004</v>
      </c>
      <c r="L40" s="24">
        <v>0.55929399999999996</v>
      </c>
      <c r="M40" s="24">
        <f t="shared" si="5"/>
        <v>1.2299999999998423E-4</v>
      </c>
      <c r="N40" s="24">
        <f t="shared" si="6"/>
        <v>1</v>
      </c>
      <c r="O40" s="24">
        <f t="shared" si="1"/>
        <v>0.64257035678391949</v>
      </c>
      <c r="P40" s="28" t="s">
        <v>458</v>
      </c>
      <c r="R40" s="26">
        <v>7.0709999999999995E-2</v>
      </c>
      <c r="S40" s="26">
        <v>3.0658999999999999E-2</v>
      </c>
      <c r="T40" s="26">
        <f t="shared" si="7"/>
        <v>2.4199999999999916E-4</v>
      </c>
      <c r="U40" s="26">
        <f t="shared" si="8"/>
        <v>1</v>
      </c>
      <c r="V40" s="26">
        <f t="shared" si="2"/>
        <v>7.0577939698492451E-2</v>
      </c>
      <c r="W40" s="29" t="s">
        <v>606</v>
      </c>
      <c r="Y40" t="s">
        <v>46</v>
      </c>
      <c r="Z40">
        <v>40</v>
      </c>
      <c r="AA40" t="str">
        <f t="shared" si="3"/>
        <v>insert into dataset values (14.75,'M','NORMAL','HIGH',0.642570356783919,0.0705779396984925,'drugX',40);</v>
      </c>
    </row>
    <row r="41" spans="1:27" x14ac:dyDescent="0.25">
      <c r="A41" s="27">
        <v>73</v>
      </c>
      <c r="B41" s="27">
        <v>28</v>
      </c>
      <c r="C41" s="27">
        <f t="shared" si="4"/>
        <v>0</v>
      </c>
      <c r="D41" s="27">
        <f t="shared" si="9"/>
        <v>0</v>
      </c>
      <c r="E41" s="27">
        <f t="shared" si="0"/>
        <v>72.696428571428569</v>
      </c>
      <c r="F41" s="30" t="s">
        <v>1126</v>
      </c>
      <c r="H41" t="s">
        <v>31</v>
      </c>
      <c r="I41" t="s">
        <v>43</v>
      </c>
      <c r="J41" t="s">
        <v>32</v>
      </c>
      <c r="K41" s="24">
        <v>0.83268299999999995</v>
      </c>
      <c r="L41" s="24">
        <v>0.56085399999999996</v>
      </c>
      <c r="M41" s="24">
        <f t="shared" si="5"/>
        <v>1.5600000000000058E-3</v>
      </c>
      <c r="N41" s="24">
        <f t="shared" si="6"/>
        <v>1</v>
      </c>
      <c r="O41" s="24">
        <f t="shared" si="1"/>
        <v>0.83355102010050242</v>
      </c>
      <c r="P41" s="28" t="s">
        <v>455</v>
      </c>
      <c r="R41" s="26">
        <v>4.3320999999999998E-2</v>
      </c>
      <c r="S41" s="26">
        <v>3.0998000000000001E-2</v>
      </c>
      <c r="T41" s="26">
        <f t="shared" si="7"/>
        <v>3.3900000000000249E-4</v>
      </c>
      <c r="U41" s="26">
        <f t="shared" si="8"/>
        <v>1</v>
      </c>
      <c r="V41" s="26">
        <f t="shared" si="2"/>
        <v>4.3247758793969845E-2</v>
      </c>
      <c r="W41" s="29" t="s">
        <v>607</v>
      </c>
      <c r="Y41" t="s">
        <v>35</v>
      </c>
      <c r="Z41">
        <v>41</v>
      </c>
      <c r="AA41" t="str">
        <f t="shared" si="3"/>
        <v>insert into dataset values (72.69642857,'F','NORMAL','HIGH',0.833551020100502,0.0432477587939698,'drugY',41);</v>
      </c>
    </row>
    <row r="42" spans="1:27" x14ac:dyDescent="0.25">
      <c r="A42" s="27">
        <v>58</v>
      </c>
      <c r="B42" s="27">
        <v>28</v>
      </c>
      <c r="C42" s="27">
        <f t="shared" si="4"/>
        <v>0</v>
      </c>
      <c r="D42" s="27">
        <f t="shared" si="9"/>
        <v>0</v>
      </c>
      <c r="E42" s="27">
        <f t="shared" si="0"/>
        <v>57.946428571428577</v>
      </c>
      <c r="F42" s="30" t="s">
        <v>1127</v>
      </c>
      <c r="H42" t="s">
        <v>31</v>
      </c>
      <c r="I42" t="s">
        <v>32</v>
      </c>
      <c r="J42" t="s">
        <v>43</v>
      </c>
      <c r="K42" s="24">
        <v>0.86892400000000003</v>
      </c>
      <c r="L42" s="24">
        <v>0.56101900000000005</v>
      </c>
      <c r="M42" s="24">
        <f t="shared" si="5"/>
        <v>1.6500000000008175E-4</v>
      </c>
      <c r="N42" s="24">
        <f t="shared" si="6"/>
        <v>1</v>
      </c>
      <c r="O42" s="24">
        <f t="shared" si="1"/>
        <v>0.86935989447236173</v>
      </c>
      <c r="P42" s="28" t="s">
        <v>476</v>
      </c>
      <c r="R42" s="26">
        <v>6.1023000000000001E-2</v>
      </c>
      <c r="S42" s="26">
        <v>3.1258000000000001E-2</v>
      </c>
      <c r="T42" s="26">
        <f t="shared" si="7"/>
        <v>2.5999999999999981E-4</v>
      </c>
      <c r="U42" s="26">
        <f t="shared" si="8"/>
        <v>1</v>
      </c>
      <c r="V42" s="26">
        <f t="shared" si="2"/>
        <v>6.0967326633165821E-2</v>
      </c>
      <c r="W42" s="29" t="s">
        <v>608</v>
      </c>
      <c r="Y42" t="s">
        <v>104</v>
      </c>
      <c r="Z42">
        <v>42</v>
      </c>
      <c r="AA42" t="str">
        <f t="shared" si="3"/>
        <v>insert into dataset values (57.94642857,'F','HIGH','NORMAL',0.869359894472362,0.0609673266331658,'drugB',42);</v>
      </c>
    </row>
    <row r="43" spans="1:27" x14ac:dyDescent="0.25">
      <c r="A43" s="27">
        <v>50</v>
      </c>
      <c r="B43" s="27">
        <v>28</v>
      </c>
      <c r="C43" s="27">
        <f t="shared" si="4"/>
        <v>0</v>
      </c>
      <c r="D43" s="27">
        <f t="shared" si="9"/>
        <v>0</v>
      </c>
      <c r="E43" s="27">
        <f t="shared" si="0"/>
        <v>49.517857142857146</v>
      </c>
      <c r="F43" s="30" t="s">
        <v>1106</v>
      </c>
      <c r="H43" t="s">
        <v>36</v>
      </c>
      <c r="I43" t="s">
        <v>43</v>
      </c>
      <c r="J43" t="s">
        <v>43</v>
      </c>
      <c r="K43" s="24">
        <v>0.74781500000000001</v>
      </c>
      <c r="L43" s="24">
        <v>0.56321699999999997</v>
      </c>
      <c r="M43" s="24">
        <f t="shared" si="5"/>
        <v>2.1979999999999222E-3</v>
      </c>
      <c r="N43" s="24">
        <f t="shared" si="6"/>
        <v>1</v>
      </c>
      <c r="O43" s="24">
        <f t="shared" si="1"/>
        <v>0.74800759798994965</v>
      </c>
      <c r="P43" s="28" t="s">
        <v>477</v>
      </c>
      <c r="R43" s="26">
        <v>4.7359999999999999E-2</v>
      </c>
      <c r="S43" s="26">
        <v>3.2246999999999998E-2</v>
      </c>
      <c r="T43" s="26">
        <f t="shared" si="7"/>
        <v>9.8899999999999683E-4</v>
      </c>
      <c r="U43" s="26">
        <f t="shared" si="8"/>
        <v>1</v>
      </c>
      <c r="V43" s="26">
        <f t="shared" si="2"/>
        <v>4.7452402010050243E-2</v>
      </c>
      <c r="W43" s="29" t="s">
        <v>609</v>
      </c>
      <c r="Y43" t="s">
        <v>35</v>
      </c>
      <c r="Z43">
        <v>43</v>
      </c>
      <c r="AA43" t="str">
        <f t="shared" si="3"/>
        <v>insert into dataset values (49.51785714,'M','NORMAL','NORMAL',0.74800759798995,0.0474524020100502,'drugY',43);</v>
      </c>
    </row>
    <row r="44" spans="1:27" x14ac:dyDescent="0.25">
      <c r="A44" s="27">
        <v>23</v>
      </c>
      <c r="B44" s="27">
        <v>28</v>
      </c>
      <c r="C44" s="27">
        <f t="shared" si="4"/>
        <v>0</v>
      </c>
      <c r="D44" s="27">
        <f t="shared" si="9"/>
        <v>0</v>
      </c>
      <c r="E44" s="27">
        <f t="shared" si="0"/>
        <v>23.178571428571431</v>
      </c>
      <c r="F44" s="30" t="s">
        <v>1113</v>
      </c>
      <c r="H44" t="s">
        <v>36</v>
      </c>
      <c r="I44" t="s">
        <v>43</v>
      </c>
      <c r="J44" t="s">
        <v>32</v>
      </c>
      <c r="K44" s="24">
        <v>0.59359600000000001</v>
      </c>
      <c r="L44" s="24">
        <v>0.56332000000000004</v>
      </c>
      <c r="M44" s="24">
        <f t="shared" si="5"/>
        <v>1.0300000000007525E-4</v>
      </c>
      <c r="N44" s="24">
        <f t="shared" si="6"/>
        <v>1</v>
      </c>
      <c r="O44" s="24">
        <f t="shared" si="1"/>
        <v>0.59283580904522604</v>
      </c>
      <c r="P44" s="28" t="s">
        <v>478</v>
      </c>
      <c r="R44" s="26">
        <v>4.8417000000000002E-2</v>
      </c>
      <c r="S44" s="26">
        <v>3.3141999999999998E-2</v>
      </c>
      <c r="T44" s="26">
        <f t="shared" si="7"/>
        <v>8.9499999999999996E-4</v>
      </c>
      <c r="U44" s="26">
        <f t="shared" si="8"/>
        <v>1</v>
      </c>
      <c r="V44" s="26">
        <f t="shared" si="2"/>
        <v>4.8353396984924614E-2</v>
      </c>
      <c r="W44" s="29" t="s">
        <v>610</v>
      </c>
      <c r="Y44" t="s">
        <v>46</v>
      </c>
      <c r="Z44">
        <v>44</v>
      </c>
      <c r="AA44" t="str">
        <f t="shared" si="3"/>
        <v>insert into dataset values (23.17857143,'M','NORMAL','HIGH',0.592835809045226,0.0483533969849246,'drugX',44);</v>
      </c>
    </row>
    <row r="45" spans="1:27" x14ac:dyDescent="0.25">
      <c r="A45" s="27">
        <v>50</v>
      </c>
      <c r="B45" s="27">
        <v>28</v>
      </c>
      <c r="C45" s="27">
        <f t="shared" si="4"/>
        <v>0</v>
      </c>
      <c r="D45" s="27">
        <f t="shared" si="9"/>
        <v>0</v>
      </c>
      <c r="E45" s="27">
        <f t="shared" si="0"/>
        <v>49.517857142857146</v>
      </c>
      <c r="F45" s="30" t="s">
        <v>1106</v>
      </c>
      <c r="H45" t="s">
        <v>31</v>
      </c>
      <c r="I45" t="s">
        <v>43</v>
      </c>
      <c r="J45" t="s">
        <v>43</v>
      </c>
      <c r="K45" s="24">
        <v>0.60191499999999998</v>
      </c>
      <c r="L45" s="24">
        <v>0.56368200000000002</v>
      </c>
      <c r="M45" s="24">
        <f t="shared" si="5"/>
        <v>3.6199999999997345E-4</v>
      </c>
      <c r="N45" s="24">
        <f t="shared" si="6"/>
        <v>1</v>
      </c>
      <c r="O45" s="24">
        <f t="shared" si="1"/>
        <v>0.60278271859296473</v>
      </c>
      <c r="P45" s="28" t="s">
        <v>479</v>
      </c>
      <c r="R45" s="26">
        <v>4.8957000000000001E-2</v>
      </c>
      <c r="S45" s="26">
        <v>3.3323999999999999E-2</v>
      </c>
      <c r="T45" s="26">
        <f t="shared" si="7"/>
        <v>1.820000000000016E-4</v>
      </c>
      <c r="U45" s="26">
        <f t="shared" si="8"/>
        <v>1</v>
      </c>
      <c r="V45" s="26">
        <f t="shared" si="2"/>
        <v>4.8954060301507528E-2</v>
      </c>
      <c r="W45" s="29" t="s">
        <v>611</v>
      </c>
      <c r="Y45" t="s">
        <v>46</v>
      </c>
      <c r="Z45">
        <v>45</v>
      </c>
      <c r="AA45" t="str">
        <f t="shared" si="3"/>
        <v>insert into dataset values (49.51785714,'F','NORMAL','NORMAL',0.602782718592965,0.0489540603015075,'drugX',45);</v>
      </c>
    </row>
    <row r="46" spans="1:27" x14ac:dyDescent="0.25">
      <c r="A46" s="27">
        <v>66</v>
      </c>
      <c r="B46" s="27">
        <v>29</v>
      </c>
      <c r="C46" s="27">
        <f t="shared" si="4"/>
        <v>1</v>
      </c>
      <c r="D46" s="27">
        <f t="shared" si="9"/>
        <v>1</v>
      </c>
      <c r="E46" s="27">
        <f t="shared" si="0"/>
        <v>66.375</v>
      </c>
      <c r="F46" s="30" t="s">
        <v>1128</v>
      </c>
      <c r="H46" t="s">
        <v>31</v>
      </c>
      <c r="I46" t="s">
        <v>43</v>
      </c>
      <c r="J46" t="s">
        <v>43</v>
      </c>
      <c r="K46" s="24">
        <v>0.61133300000000002</v>
      </c>
      <c r="L46" s="24">
        <v>0.56481099999999995</v>
      </c>
      <c r="M46" s="24">
        <f t="shared" si="5"/>
        <v>1.1289999999999356E-3</v>
      </c>
      <c r="N46" s="24">
        <f t="shared" si="6"/>
        <v>1</v>
      </c>
      <c r="O46" s="24">
        <f t="shared" si="1"/>
        <v>0.61074024623115575</v>
      </c>
      <c r="P46" s="28" t="s">
        <v>480</v>
      </c>
      <c r="R46" s="26">
        <v>7.5412000000000007E-2</v>
      </c>
      <c r="S46" s="26">
        <v>3.356E-2</v>
      </c>
      <c r="T46" s="26">
        <f t="shared" si="7"/>
        <v>2.360000000000001E-4</v>
      </c>
      <c r="U46" s="26">
        <f t="shared" si="8"/>
        <v>1</v>
      </c>
      <c r="V46" s="26">
        <f t="shared" si="2"/>
        <v>7.5383246231155762E-2</v>
      </c>
      <c r="W46" s="29" t="s">
        <v>612</v>
      </c>
      <c r="Y46" t="s">
        <v>46</v>
      </c>
      <c r="Z46">
        <v>46</v>
      </c>
      <c r="AA46" t="str">
        <f t="shared" si="3"/>
        <v>insert into dataset values (66.375,'F','NORMAL','NORMAL',0.610740246231156,0.0753832462311558,'drugX',46);</v>
      </c>
    </row>
    <row r="47" spans="1:27" x14ac:dyDescent="0.25">
      <c r="A47" s="27">
        <v>37</v>
      </c>
      <c r="B47" s="27">
        <v>29</v>
      </c>
      <c r="C47" s="27">
        <f t="shared" si="4"/>
        <v>0</v>
      </c>
      <c r="D47" s="27">
        <f t="shared" si="9"/>
        <v>0</v>
      </c>
      <c r="E47" s="27">
        <f t="shared" si="0"/>
        <v>36.875</v>
      </c>
      <c r="F47" s="30" t="s">
        <v>1129</v>
      </c>
      <c r="H47" t="s">
        <v>31</v>
      </c>
      <c r="I47" t="s">
        <v>32</v>
      </c>
      <c r="J47" t="s">
        <v>32</v>
      </c>
      <c r="K47" s="24">
        <v>0.55917099999999997</v>
      </c>
      <c r="L47" s="24">
        <v>0.57505799999999996</v>
      </c>
      <c r="M47" s="24">
        <f t="shared" si="5"/>
        <v>1.0247000000000006E-2</v>
      </c>
      <c r="N47" s="24">
        <f t="shared" si="6"/>
        <v>1</v>
      </c>
      <c r="O47" s="24">
        <f t="shared" si="1"/>
        <v>0.55901631658291451</v>
      </c>
      <c r="P47" s="28" t="s">
        <v>445</v>
      </c>
      <c r="R47" s="26">
        <v>4.2713000000000001E-2</v>
      </c>
      <c r="S47" s="26">
        <v>3.3618000000000002E-2</v>
      </c>
      <c r="T47" s="26">
        <f t="shared" si="7"/>
        <v>5.8000000000002494E-5</v>
      </c>
      <c r="U47" s="26">
        <f t="shared" si="8"/>
        <v>1</v>
      </c>
      <c r="V47" s="26">
        <f t="shared" si="2"/>
        <v>4.2647095477386932E-2</v>
      </c>
      <c r="W47" s="29" t="s">
        <v>613</v>
      </c>
      <c r="Y47" t="s">
        <v>75</v>
      </c>
      <c r="Z47">
        <v>47</v>
      </c>
      <c r="AA47" t="str">
        <f t="shared" si="3"/>
        <v>insert into dataset values (36.875,'F','HIGH','HIGH',0.559016316582915,0.0426470954773869,'drugA',47);</v>
      </c>
    </row>
    <row r="48" spans="1:27" x14ac:dyDescent="0.25">
      <c r="A48" s="27">
        <v>68</v>
      </c>
      <c r="B48" s="27">
        <v>30</v>
      </c>
      <c r="C48" s="27">
        <f t="shared" si="4"/>
        <v>1</v>
      </c>
      <c r="D48" s="27">
        <f t="shared" si="9"/>
        <v>1</v>
      </c>
      <c r="E48" s="27">
        <f t="shared" si="0"/>
        <v>68.482142857142861</v>
      </c>
      <c r="F48" s="30" t="s">
        <v>1112</v>
      </c>
      <c r="H48" t="s">
        <v>36</v>
      </c>
      <c r="I48" t="s">
        <v>37</v>
      </c>
      <c r="J48" t="s">
        <v>32</v>
      </c>
      <c r="K48" s="24">
        <v>0.72667700000000002</v>
      </c>
      <c r="L48" s="24">
        <v>0.57800200000000002</v>
      </c>
      <c r="M48" s="24">
        <f t="shared" si="5"/>
        <v>2.9440000000000577E-3</v>
      </c>
      <c r="N48" s="24">
        <f t="shared" si="6"/>
        <v>1</v>
      </c>
      <c r="O48" s="24">
        <f t="shared" si="1"/>
        <v>0.72612439698492459</v>
      </c>
      <c r="P48" s="28" t="s">
        <v>481</v>
      </c>
      <c r="R48" s="26">
        <v>7.0615999999999998E-2</v>
      </c>
      <c r="S48" s="26">
        <v>3.3884999999999998E-2</v>
      </c>
      <c r="T48" s="26">
        <f t="shared" si="7"/>
        <v>2.6699999999999641E-4</v>
      </c>
      <c r="U48" s="26">
        <f t="shared" si="8"/>
        <v>1</v>
      </c>
      <c r="V48" s="26">
        <f t="shared" si="2"/>
        <v>7.0577939698492451E-2</v>
      </c>
      <c r="W48" s="29" t="s">
        <v>606</v>
      </c>
      <c r="Y48" t="s">
        <v>40</v>
      </c>
      <c r="Z48">
        <v>48</v>
      </c>
      <c r="AA48" t="str">
        <f t="shared" si="3"/>
        <v>insert into dataset values (68.48214286,'M','LOW','HIGH',0.726124396984925,0.0705779396984925,'drugC',48);</v>
      </c>
    </row>
    <row r="49" spans="1:27" x14ac:dyDescent="0.25">
      <c r="A49" s="27">
        <v>23</v>
      </c>
      <c r="B49" s="27">
        <v>31</v>
      </c>
      <c r="C49" s="27">
        <f t="shared" si="4"/>
        <v>1</v>
      </c>
      <c r="D49" s="27">
        <f t="shared" si="9"/>
        <v>1</v>
      </c>
      <c r="E49" s="27">
        <f t="shared" si="0"/>
        <v>23.178571428571431</v>
      </c>
      <c r="F49" s="30" t="s">
        <v>1113</v>
      </c>
      <c r="H49" t="s">
        <v>36</v>
      </c>
      <c r="I49" t="s">
        <v>43</v>
      </c>
      <c r="J49" t="s">
        <v>32</v>
      </c>
      <c r="K49" s="24">
        <v>0.888629</v>
      </c>
      <c r="L49" s="24">
        <v>0.58159099999999997</v>
      </c>
      <c r="M49" s="24">
        <f t="shared" si="5"/>
        <v>3.5889999999999533E-3</v>
      </c>
      <c r="N49" s="24">
        <f t="shared" si="6"/>
        <v>1</v>
      </c>
      <c r="O49" s="24">
        <f t="shared" si="1"/>
        <v>0.88925371356783911</v>
      </c>
      <c r="P49" s="28" t="s">
        <v>482</v>
      </c>
      <c r="R49" s="26">
        <v>2.8045E-2</v>
      </c>
      <c r="S49" s="26">
        <v>3.4443000000000001E-2</v>
      </c>
      <c r="T49" s="26">
        <f t="shared" si="7"/>
        <v>5.5800000000000294E-4</v>
      </c>
      <c r="U49" s="26">
        <f t="shared" si="8"/>
        <v>1</v>
      </c>
      <c r="V49" s="26">
        <f t="shared" si="2"/>
        <v>2.7930844221105523E-2</v>
      </c>
      <c r="W49" s="29" t="s">
        <v>589</v>
      </c>
      <c r="Y49" t="s">
        <v>35</v>
      </c>
      <c r="Z49">
        <v>49</v>
      </c>
      <c r="AA49" t="str">
        <f t="shared" si="3"/>
        <v>insert into dataset values (23.17857143,'M','NORMAL','HIGH',0.889253713567839,0.0279308442211055,'drugY',49);</v>
      </c>
    </row>
    <row r="50" spans="1:27" x14ac:dyDescent="0.25">
      <c r="A50" s="27">
        <v>28</v>
      </c>
      <c r="B50" s="27">
        <v>31</v>
      </c>
      <c r="C50" s="27">
        <f t="shared" si="4"/>
        <v>0</v>
      </c>
      <c r="D50" s="27">
        <f t="shared" si="9"/>
        <v>0</v>
      </c>
      <c r="E50" s="27">
        <f t="shared" si="0"/>
        <v>28.446428571428573</v>
      </c>
      <c r="F50" s="30" t="s">
        <v>1103</v>
      </c>
      <c r="H50" t="s">
        <v>31</v>
      </c>
      <c r="I50" t="s">
        <v>37</v>
      </c>
      <c r="J50" t="s">
        <v>32</v>
      </c>
      <c r="K50" s="24">
        <v>0.60693299999999994</v>
      </c>
      <c r="L50" s="24">
        <v>0.58301000000000003</v>
      </c>
      <c r="M50" s="24">
        <f t="shared" si="5"/>
        <v>1.4190000000000591E-3</v>
      </c>
      <c r="N50" s="24">
        <f t="shared" si="6"/>
        <v>1</v>
      </c>
      <c r="O50" s="24">
        <f t="shared" si="1"/>
        <v>0.60676148241206018</v>
      </c>
      <c r="P50" s="28" t="s">
        <v>483</v>
      </c>
      <c r="R50" s="26">
        <v>3.0658999999999999E-2</v>
      </c>
      <c r="S50" s="26">
        <v>3.4782E-2</v>
      </c>
      <c r="T50" s="26">
        <f t="shared" si="7"/>
        <v>3.3899999999999902E-4</v>
      </c>
      <c r="U50" s="26">
        <f t="shared" si="8"/>
        <v>1</v>
      </c>
      <c r="V50" s="26">
        <f t="shared" si="2"/>
        <v>3.0633829145728639E-2</v>
      </c>
      <c r="W50" s="29" t="s">
        <v>614</v>
      </c>
      <c r="Y50" t="s">
        <v>35</v>
      </c>
      <c r="Z50">
        <v>50</v>
      </c>
      <c r="AA50" t="str">
        <f t="shared" si="3"/>
        <v>insert into dataset values (28.44642857,'F','LOW','HIGH',0.60676148241206,0.0306338291457286,'drugY',50);</v>
      </c>
    </row>
    <row r="51" spans="1:27" x14ac:dyDescent="0.25">
      <c r="A51" s="27">
        <v>58</v>
      </c>
      <c r="B51" s="27">
        <v>31</v>
      </c>
      <c r="C51" s="27">
        <f t="shared" si="4"/>
        <v>0</v>
      </c>
      <c r="D51" s="27">
        <f t="shared" si="9"/>
        <v>0</v>
      </c>
      <c r="E51" s="27">
        <f t="shared" si="0"/>
        <v>57.946428571428577</v>
      </c>
      <c r="F51" s="30" t="s">
        <v>1127</v>
      </c>
      <c r="H51" t="s">
        <v>31</v>
      </c>
      <c r="I51" t="s">
        <v>32</v>
      </c>
      <c r="J51" t="s">
        <v>32</v>
      </c>
      <c r="K51" s="24">
        <v>0.56085399999999996</v>
      </c>
      <c r="L51" s="24">
        <v>0.584179</v>
      </c>
      <c r="M51" s="24">
        <f t="shared" si="5"/>
        <v>1.1689999999999756E-3</v>
      </c>
      <c r="N51" s="24">
        <f t="shared" si="6"/>
        <v>1</v>
      </c>
      <c r="O51" s="24">
        <f t="shared" si="1"/>
        <v>0.56100569849246229</v>
      </c>
      <c r="P51" s="28" t="s">
        <v>484</v>
      </c>
      <c r="R51" s="26">
        <v>2.8885999999999998E-2</v>
      </c>
      <c r="S51" s="26">
        <v>3.5144000000000002E-2</v>
      </c>
      <c r="T51" s="26">
        <f t="shared" si="7"/>
        <v>3.6200000000000121E-4</v>
      </c>
      <c r="U51" s="26">
        <f t="shared" si="8"/>
        <v>1</v>
      </c>
      <c r="V51" s="26">
        <f t="shared" si="2"/>
        <v>2.8831839195979897E-2</v>
      </c>
      <c r="W51" s="29" t="s">
        <v>615</v>
      </c>
      <c r="Y51" t="s">
        <v>35</v>
      </c>
      <c r="Z51">
        <v>51</v>
      </c>
      <c r="AA51" t="str">
        <f t="shared" si="3"/>
        <v>insert into dataset values (57.94642857,'F','HIGH','HIGH',0.561005698492462,0.0288318391959799,'drugY',51);</v>
      </c>
    </row>
    <row r="52" spans="1:27" x14ac:dyDescent="0.25">
      <c r="A52" s="27">
        <v>67</v>
      </c>
      <c r="B52" s="27">
        <v>31</v>
      </c>
      <c r="C52" s="27">
        <f t="shared" si="4"/>
        <v>0</v>
      </c>
      <c r="D52" s="27">
        <f t="shared" si="9"/>
        <v>0</v>
      </c>
      <c r="E52" s="27">
        <f t="shared" si="0"/>
        <v>67.428571428571431</v>
      </c>
      <c r="F52" s="30" t="s">
        <v>1130</v>
      </c>
      <c r="H52" t="s">
        <v>36</v>
      </c>
      <c r="I52" t="s">
        <v>43</v>
      </c>
      <c r="J52" t="s">
        <v>43</v>
      </c>
      <c r="K52" s="24">
        <v>0.84689199999999998</v>
      </c>
      <c r="L52" s="24">
        <v>0.58949300000000004</v>
      </c>
      <c r="M52" s="24">
        <f t="shared" si="5"/>
        <v>5.3140000000000409E-3</v>
      </c>
      <c r="N52" s="24">
        <f t="shared" si="6"/>
        <v>1</v>
      </c>
      <c r="O52" s="24">
        <f t="shared" si="1"/>
        <v>0.84747669346733656</v>
      </c>
      <c r="P52" s="28" t="s">
        <v>485</v>
      </c>
      <c r="R52" s="26">
        <v>7.7711000000000002E-2</v>
      </c>
      <c r="S52" s="26">
        <v>3.5348999999999998E-2</v>
      </c>
      <c r="T52" s="26">
        <f t="shared" si="7"/>
        <v>2.0499999999999685E-4</v>
      </c>
      <c r="U52" s="26">
        <f t="shared" si="8"/>
        <v>1</v>
      </c>
      <c r="V52" s="26">
        <f t="shared" si="2"/>
        <v>7.7785899497487432E-2</v>
      </c>
      <c r="W52" s="29" t="s">
        <v>616</v>
      </c>
      <c r="Y52" t="s">
        <v>46</v>
      </c>
      <c r="Z52">
        <v>52</v>
      </c>
      <c r="AA52" t="str">
        <f t="shared" si="3"/>
        <v>insert into dataset values (67.42857143,'M','NORMAL','NORMAL',0.847476693467337,0.0777858994974874,'drugX',52);</v>
      </c>
    </row>
    <row r="53" spans="1:27" x14ac:dyDescent="0.25">
      <c r="A53" s="27">
        <v>62</v>
      </c>
      <c r="B53" s="27">
        <v>32</v>
      </c>
      <c r="C53" s="27">
        <f t="shared" si="4"/>
        <v>1</v>
      </c>
      <c r="D53" s="27">
        <f t="shared" si="9"/>
        <v>1</v>
      </c>
      <c r="E53" s="27">
        <f t="shared" si="0"/>
        <v>62.160714285714285</v>
      </c>
      <c r="F53" s="30" t="s">
        <v>1131</v>
      </c>
      <c r="H53" t="s">
        <v>36</v>
      </c>
      <c r="I53" t="s">
        <v>37</v>
      </c>
      <c r="J53" t="s">
        <v>43</v>
      </c>
      <c r="K53" s="24">
        <v>0.80417300000000003</v>
      </c>
      <c r="L53" s="24">
        <v>0.59359600000000001</v>
      </c>
      <c r="M53" s="24">
        <f t="shared" si="5"/>
        <v>4.1029999999999678E-3</v>
      </c>
      <c r="N53" s="24">
        <f t="shared" si="6"/>
        <v>1</v>
      </c>
      <c r="O53" s="24">
        <f t="shared" si="1"/>
        <v>0.80371029145728634</v>
      </c>
      <c r="P53" s="28" t="s">
        <v>486</v>
      </c>
      <c r="R53" s="26">
        <v>2.9583999999999999E-2</v>
      </c>
      <c r="S53" s="26">
        <v>3.5406E-2</v>
      </c>
      <c r="T53" s="26">
        <f t="shared" si="7"/>
        <v>5.7000000000001494E-5</v>
      </c>
      <c r="U53" s="26">
        <f t="shared" si="8"/>
        <v>1</v>
      </c>
      <c r="V53" s="26">
        <f t="shared" si="2"/>
        <v>2.9732834170854268E-2</v>
      </c>
      <c r="W53" s="29" t="s">
        <v>594</v>
      </c>
      <c r="Y53" t="s">
        <v>35</v>
      </c>
      <c r="Z53">
        <v>53</v>
      </c>
      <c r="AA53" t="str">
        <f t="shared" si="3"/>
        <v>insert into dataset values (62.16071429,'M','LOW','NORMAL',0.803710291457286,0.0297328341708543,'drugY',53);</v>
      </c>
    </row>
    <row r="54" spans="1:27" x14ac:dyDescent="0.25">
      <c r="A54" s="27">
        <v>24</v>
      </c>
      <c r="B54" s="27">
        <v>32</v>
      </c>
      <c r="C54" s="27">
        <f t="shared" si="4"/>
        <v>0</v>
      </c>
      <c r="D54" s="27">
        <f t="shared" si="9"/>
        <v>0</v>
      </c>
      <c r="E54" s="27">
        <f t="shared" si="0"/>
        <v>24.232142857142858</v>
      </c>
      <c r="F54" s="30" t="s">
        <v>1132</v>
      </c>
      <c r="H54" t="s">
        <v>31</v>
      </c>
      <c r="I54" t="s">
        <v>32</v>
      </c>
      <c r="J54" t="s">
        <v>43</v>
      </c>
      <c r="K54" s="24">
        <v>0.64864599999999994</v>
      </c>
      <c r="L54" s="24">
        <v>0.59609900000000005</v>
      </c>
      <c r="M54" s="24">
        <f t="shared" si="5"/>
        <v>2.503000000000033E-3</v>
      </c>
      <c r="N54" s="24">
        <f t="shared" si="6"/>
        <v>1</v>
      </c>
      <c r="O54" s="24">
        <f t="shared" si="1"/>
        <v>0.64853850251256273</v>
      </c>
      <c r="P54" s="28" t="s">
        <v>466</v>
      </c>
      <c r="R54" s="26">
        <v>3.5144000000000002E-2</v>
      </c>
      <c r="S54" s="26">
        <v>3.5832000000000003E-2</v>
      </c>
      <c r="T54" s="26">
        <f t="shared" si="7"/>
        <v>4.2600000000000277E-4</v>
      </c>
      <c r="U54" s="26">
        <f t="shared" si="8"/>
        <v>1</v>
      </c>
      <c r="V54" s="26">
        <f t="shared" si="2"/>
        <v>3.51388040201005E-2</v>
      </c>
      <c r="W54" s="29" t="s">
        <v>617</v>
      </c>
      <c r="Y54" t="s">
        <v>35</v>
      </c>
      <c r="Z54">
        <v>54</v>
      </c>
      <c r="AA54" t="str">
        <f t="shared" si="3"/>
        <v>insert into dataset values (24.23214286,'F','HIGH','NORMAL',0.648538502512563,0.0351388040201005,'drugY',54);</v>
      </c>
    </row>
    <row r="55" spans="1:27" x14ac:dyDescent="0.25">
      <c r="A55" s="27">
        <v>68</v>
      </c>
      <c r="B55" s="27">
        <v>32</v>
      </c>
      <c r="C55" s="27">
        <f t="shared" si="4"/>
        <v>0</v>
      </c>
      <c r="D55" s="27">
        <f t="shared" si="9"/>
        <v>0</v>
      </c>
      <c r="E55" s="27">
        <f t="shared" si="0"/>
        <v>68.482142857142861</v>
      </c>
      <c r="F55" s="30" t="s">
        <v>1112</v>
      </c>
      <c r="H55" t="s">
        <v>31</v>
      </c>
      <c r="I55" t="s">
        <v>32</v>
      </c>
      <c r="J55" t="s">
        <v>43</v>
      </c>
      <c r="K55" s="24">
        <v>0.77541000000000004</v>
      </c>
      <c r="L55" s="24">
        <v>0.59875299999999998</v>
      </c>
      <c r="M55" s="24">
        <f t="shared" si="5"/>
        <v>2.6539999999999342E-3</v>
      </c>
      <c r="N55" s="24">
        <f t="shared" si="6"/>
        <v>1</v>
      </c>
      <c r="O55" s="24">
        <f t="shared" si="1"/>
        <v>0.77585894472361805</v>
      </c>
      <c r="P55" s="28" t="s">
        <v>487</v>
      </c>
      <c r="R55" s="26">
        <v>7.6100000000000001E-2</v>
      </c>
      <c r="S55" s="26">
        <v>3.6857000000000001E-2</v>
      </c>
      <c r="T55" s="26">
        <f t="shared" si="7"/>
        <v>1.0249999999999981E-3</v>
      </c>
      <c r="U55" s="26">
        <f t="shared" si="8"/>
        <v>1</v>
      </c>
      <c r="V55" s="26">
        <f t="shared" si="2"/>
        <v>7.5983909547738676E-2</v>
      </c>
      <c r="W55" s="29" t="s">
        <v>618</v>
      </c>
      <c r="Y55" t="s">
        <v>104</v>
      </c>
      <c r="Z55">
        <v>55</v>
      </c>
      <c r="AA55" t="str">
        <f t="shared" si="3"/>
        <v>insert into dataset values (68.48214286,'F','HIGH','NORMAL',0.775858944723618,0.0759839095477387,'drugB',55);</v>
      </c>
    </row>
    <row r="56" spans="1:27" x14ac:dyDescent="0.25">
      <c r="A56" s="27">
        <v>26</v>
      </c>
      <c r="B56" s="27">
        <v>32</v>
      </c>
      <c r="C56" s="27">
        <f t="shared" si="4"/>
        <v>0</v>
      </c>
      <c r="D56" s="27">
        <f t="shared" si="9"/>
        <v>0</v>
      </c>
      <c r="E56" s="27">
        <f t="shared" si="0"/>
        <v>26.339285714285715</v>
      </c>
      <c r="F56" s="30" t="s">
        <v>1133</v>
      </c>
      <c r="H56" t="s">
        <v>31</v>
      </c>
      <c r="I56" t="s">
        <v>37</v>
      </c>
      <c r="J56" t="s">
        <v>32</v>
      </c>
      <c r="K56" s="24">
        <v>0.57800200000000002</v>
      </c>
      <c r="L56" s="24">
        <v>0.60191499999999998</v>
      </c>
      <c r="M56" s="24">
        <f t="shared" si="5"/>
        <v>3.1619999999999981E-3</v>
      </c>
      <c r="N56" s="24">
        <f t="shared" si="6"/>
        <v>1</v>
      </c>
      <c r="O56" s="24">
        <f t="shared" si="1"/>
        <v>0.57891013567839189</v>
      </c>
      <c r="P56" s="28" t="s">
        <v>488</v>
      </c>
      <c r="R56" s="26">
        <v>4.0819000000000001E-2</v>
      </c>
      <c r="S56" s="26">
        <v>3.7123999999999997E-2</v>
      </c>
      <c r="T56" s="26">
        <f t="shared" si="7"/>
        <v>2.6699999999999641E-4</v>
      </c>
      <c r="U56" s="26">
        <f t="shared" si="8"/>
        <v>1</v>
      </c>
      <c r="V56" s="26">
        <f t="shared" si="2"/>
        <v>4.0845105527638183E-2</v>
      </c>
      <c r="W56" s="29" t="s">
        <v>581</v>
      </c>
      <c r="Y56" t="s">
        <v>40</v>
      </c>
      <c r="Z56">
        <v>56</v>
      </c>
      <c r="AA56" t="str">
        <f t="shared" si="3"/>
        <v>insert into dataset values (26.33928571,'F','LOW','HIGH',0.578910135678392,0.0408451055276382,'drugC',56);</v>
      </c>
    </row>
    <row r="57" spans="1:27" x14ac:dyDescent="0.25">
      <c r="A57" s="27">
        <v>65</v>
      </c>
      <c r="B57" s="27">
        <v>32</v>
      </c>
      <c r="C57" s="27">
        <f t="shared" si="4"/>
        <v>0</v>
      </c>
      <c r="D57" s="27">
        <f t="shared" si="9"/>
        <v>0</v>
      </c>
      <c r="E57" s="27">
        <f t="shared" si="0"/>
        <v>65.321428571428569</v>
      </c>
      <c r="F57" s="30" t="s">
        <v>1123</v>
      </c>
      <c r="H57" t="s">
        <v>36</v>
      </c>
      <c r="I57" t="s">
        <v>32</v>
      </c>
      <c r="J57" t="s">
        <v>43</v>
      </c>
      <c r="K57" s="24">
        <v>0.63555099999999998</v>
      </c>
      <c r="L57" s="24">
        <v>0.60255700000000001</v>
      </c>
      <c r="M57" s="24">
        <f t="shared" si="5"/>
        <v>6.4200000000003143E-4</v>
      </c>
      <c r="N57" s="24">
        <f t="shared" si="6"/>
        <v>1</v>
      </c>
      <c r="O57" s="24">
        <f t="shared" si="1"/>
        <v>0.63461282914572859</v>
      </c>
      <c r="P57" s="28" t="s">
        <v>489</v>
      </c>
      <c r="R57" s="26">
        <v>5.6043000000000003E-2</v>
      </c>
      <c r="S57" s="26">
        <v>3.7539000000000003E-2</v>
      </c>
      <c r="T57" s="26">
        <f t="shared" si="7"/>
        <v>4.1500000000000564E-4</v>
      </c>
      <c r="U57" s="26">
        <f t="shared" si="8"/>
        <v>1</v>
      </c>
      <c r="V57" s="26">
        <f t="shared" si="2"/>
        <v>5.6162020100502502E-2</v>
      </c>
      <c r="W57" s="29" t="s">
        <v>603</v>
      </c>
      <c r="Y57" t="s">
        <v>104</v>
      </c>
      <c r="Z57">
        <v>57</v>
      </c>
      <c r="AA57" t="str">
        <f t="shared" si="3"/>
        <v>insert into dataset values (65.32142857,'M','HIGH','NORMAL',0.634612829145729,0.0561620201005025,'drugB',57);</v>
      </c>
    </row>
    <row r="58" spans="1:27" x14ac:dyDescent="0.25">
      <c r="A58" s="27">
        <v>40</v>
      </c>
      <c r="B58" s="27">
        <v>32</v>
      </c>
      <c r="C58" s="27">
        <f t="shared" si="4"/>
        <v>0</v>
      </c>
      <c r="D58" s="27">
        <f t="shared" si="9"/>
        <v>0</v>
      </c>
      <c r="E58" s="27">
        <f t="shared" si="0"/>
        <v>40.035714285714285</v>
      </c>
      <c r="F58" s="30" t="s">
        <v>1134</v>
      </c>
      <c r="H58" t="s">
        <v>36</v>
      </c>
      <c r="I58" t="s">
        <v>32</v>
      </c>
      <c r="J58" t="s">
        <v>32</v>
      </c>
      <c r="K58" s="24">
        <v>0.55713299999999999</v>
      </c>
      <c r="L58" s="24">
        <v>0.60497299999999998</v>
      </c>
      <c r="M58" s="24">
        <f t="shared" si="5"/>
        <v>2.4159999999999737E-3</v>
      </c>
      <c r="N58" s="24">
        <f t="shared" si="6"/>
        <v>1</v>
      </c>
      <c r="O58" s="24">
        <f t="shared" si="1"/>
        <v>0.55702693467336672</v>
      </c>
      <c r="P58" s="28" t="s">
        <v>464</v>
      </c>
      <c r="R58" s="26">
        <v>2.0022000000000002E-2</v>
      </c>
      <c r="S58" s="26">
        <v>3.7780000000000001E-2</v>
      </c>
      <c r="T58" s="26">
        <f t="shared" si="7"/>
        <v>2.4099999999999816E-4</v>
      </c>
      <c r="U58" s="26">
        <f t="shared" si="8"/>
        <v>1</v>
      </c>
      <c r="V58" s="26">
        <f t="shared" si="2"/>
        <v>2.0122221105527634E-2</v>
      </c>
      <c r="W58" s="29" t="s">
        <v>619</v>
      </c>
      <c r="Y58" t="s">
        <v>35</v>
      </c>
      <c r="Z58">
        <v>58</v>
      </c>
      <c r="AA58" t="str">
        <f t="shared" si="3"/>
        <v>insert into dataset values (40.03571429,'M','HIGH','HIGH',0.557026934673367,0.0201222211055276,'drugY',58);</v>
      </c>
    </row>
    <row r="59" spans="1:27" x14ac:dyDescent="0.25">
      <c r="A59" s="27">
        <v>60</v>
      </c>
      <c r="B59" s="27">
        <v>33</v>
      </c>
      <c r="C59" s="27">
        <f t="shared" si="4"/>
        <v>1</v>
      </c>
      <c r="D59" s="27">
        <f t="shared" si="9"/>
        <v>1</v>
      </c>
      <c r="E59" s="27">
        <f t="shared" si="0"/>
        <v>60.053571428571431</v>
      </c>
      <c r="F59" s="30" t="s">
        <v>1108</v>
      </c>
      <c r="H59" t="s">
        <v>36</v>
      </c>
      <c r="I59" t="s">
        <v>43</v>
      </c>
      <c r="J59" t="s">
        <v>43</v>
      </c>
      <c r="K59" s="24">
        <v>0.64551499999999995</v>
      </c>
      <c r="L59" s="24">
        <v>0.60693299999999994</v>
      </c>
      <c r="M59" s="24">
        <f t="shared" si="5"/>
        <v>1.9599999999999618E-3</v>
      </c>
      <c r="N59" s="24">
        <f t="shared" si="6"/>
        <v>1</v>
      </c>
      <c r="O59" s="24">
        <f t="shared" si="1"/>
        <v>0.64455973869346728</v>
      </c>
      <c r="P59" s="28" t="s">
        <v>471</v>
      </c>
      <c r="R59" s="26">
        <v>6.3971E-2</v>
      </c>
      <c r="S59" s="26">
        <v>3.7815000000000001E-2</v>
      </c>
      <c r="T59" s="26">
        <f t="shared" si="7"/>
        <v>3.5000000000000309E-5</v>
      </c>
      <c r="U59" s="26">
        <f t="shared" si="8"/>
        <v>1</v>
      </c>
      <c r="V59" s="26">
        <f t="shared" si="2"/>
        <v>6.3970643216080397E-2</v>
      </c>
      <c r="W59" s="29" t="s">
        <v>620</v>
      </c>
      <c r="Y59" t="s">
        <v>46</v>
      </c>
      <c r="Z59">
        <v>59</v>
      </c>
      <c r="AA59" t="str">
        <f t="shared" si="3"/>
        <v>insert into dataset values (60.05357143,'M','NORMAL','NORMAL',0.644559738693467,0.0639706432160804,'drugX',59);</v>
      </c>
    </row>
    <row r="60" spans="1:27" x14ac:dyDescent="0.25">
      <c r="A60" s="27">
        <v>34</v>
      </c>
      <c r="B60" s="27">
        <v>34</v>
      </c>
      <c r="C60" s="27">
        <f t="shared" si="4"/>
        <v>1</v>
      </c>
      <c r="D60" s="27">
        <f t="shared" si="9"/>
        <v>1</v>
      </c>
      <c r="E60" s="27">
        <f t="shared" si="0"/>
        <v>33.714285714285715</v>
      </c>
      <c r="F60" s="30" t="s">
        <v>1110</v>
      </c>
      <c r="H60" t="s">
        <v>36</v>
      </c>
      <c r="I60" t="s">
        <v>32</v>
      </c>
      <c r="J60" t="s">
        <v>32</v>
      </c>
      <c r="K60" s="24">
        <v>0.88814400000000004</v>
      </c>
      <c r="L60" s="24">
        <v>0.60956600000000005</v>
      </c>
      <c r="M60" s="24">
        <f t="shared" si="5"/>
        <v>2.6330000000001075E-3</v>
      </c>
      <c r="N60" s="24">
        <f t="shared" si="6"/>
        <v>1</v>
      </c>
      <c r="O60" s="24">
        <f t="shared" si="1"/>
        <v>0.88726433165829133</v>
      </c>
      <c r="P60" s="28" t="s">
        <v>490</v>
      </c>
      <c r="R60" s="26">
        <v>4.7486E-2</v>
      </c>
      <c r="S60" s="26">
        <v>3.7851000000000003E-2</v>
      </c>
      <c r="T60" s="26">
        <f t="shared" si="7"/>
        <v>3.6000000000001309E-5</v>
      </c>
      <c r="U60" s="26">
        <f t="shared" si="8"/>
        <v>1</v>
      </c>
      <c r="V60" s="26">
        <f t="shared" si="2"/>
        <v>4.7452402010050243E-2</v>
      </c>
      <c r="W60" s="29" t="s">
        <v>609</v>
      </c>
      <c r="Y60" t="s">
        <v>35</v>
      </c>
      <c r="Z60">
        <v>60</v>
      </c>
      <c r="AA60" t="str">
        <f t="shared" si="3"/>
        <v>insert into dataset values (33.71428571,'M','HIGH','HIGH',0.887264331658291,0.0474524020100502,'drugY',60);</v>
      </c>
    </row>
    <row r="61" spans="1:27" x14ac:dyDescent="0.25">
      <c r="A61" s="27">
        <v>38</v>
      </c>
      <c r="B61" s="27">
        <v>34</v>
      </c>
      <c r="C61" s="27">
        <f t="shared" si="4"/>
        <v>0</v>
      </c>
      <c r="D61" s="27">
        <f t="shared" si="9"/>
        <v>0</v>
      </c>
      <c r="E61" s="27">
        <f t="shared" si="0"/>
        <v>37.928571428571431</v>
      </c>
      <c r="F61" s="30" t="s">
        <v>1135</v>
      </c>
      <c r="H61" t="s">
        <v>31</v>
      </c>
      <c r="I61" t="s">
        <v>37</v>
      </c>
      <c r="J61" t="s">
        <v>43</v>
      </c>
      <c r="K61" s="24">
        <v>0.59875299999999998</v>
      </c>
      <c r="L61" s="24">
        <v>0.61133300000000002</v>
      </c>
      <c r="M61" s="24">
        <f t="shared" si="5"/>
        <v>1.766999999999963E-3</v>
      </c>
      <c r="N61" s="24">
        <f t="shared" si="6"/>
        <v>1</v>
      </c>
      <c r="O61" s="24">
        <f t="shared" si="1"/>
        <v>0.59880395477386927</v>
      </c>
      <c r="P61" s="28" t="s">
        <v>491</v>
      </c>
      <c r="R61" s="26">
        <v>2.0042000000000001E-2</v>
      </c>
      <c r="S61" s="26">
        <v>3.8117999999999999E-2</v>
      </c>
      <c r="T61" s="26">
        <f t="shared" si="7"/>
        <v>2.6699999999999641E-4</v>
      </c>
      <c r="U61" s="26">
        <f t="shared" si="8"/>
        <v>1</v>
      </c>
      <c r="V61" s="26">
        <f t="shared" si="2"/>
        <v>2.0122221105527634E-2</v>
      </c>
      <c r="W61" s="29" t="s">
        <v>619</v>
      </c>
      <c r="Y61" t="s">
        <v>35</v>
      </c>
      <c r="Z61">
        <v>61</v>
      </c>
      <c r="AA61" t="str">
        <f t="shared" si="3"/>
        <v>insert into dataset values (37.92857143,'F','LOW','NORMAL',0.598803954773869,0.0201222211055276,'drugY',61);</v>
      </c>
    </row>
    <row r="62" spans="1:27" x14ac:dyDescent="0.25">
      <c r="A62" s="27">
        <v>24</v>
      </c>
      <c r="B62" s="27">
        <v>34</v>
      </c>
      <c r="C62" s="27">
        <f t="shared" si="4"/>
        <v>0</v>
      </c>
      <c r="D62" s="27">
        <f t="shared" si="9"/>
        <v>0</v>
      </c>
      <c r="E62" s="27">
        <f t="shared" si="0"/>
        <v>24.232142857142858</v>
      </c>
      <c r="F62" s="30" t="s">
        <v>1132</v>
      </c>
      <c r="H62" t="s">
        <v>36</v>
      </c>
      <c r="I62" t="s">
        <v>32</v>
      </c>
      <c r="J62" t="s">
        <v>43</v>
      </c>
      <c r="K62" s="24">
        <v>0.61326099999999995</v>
      </c>
      <c r="L62" s="24">
        <v>0.61326099999999995</v>
      </c>
      <c r="M62" s="24">
        <f t="shared" si="5"/>
        <v>1.9279999999999298E-3</v>
      </c>
      <c r="N62" s="24">
        <f t="shared" si="6"/>
        <v>1</v>
      </c>
      <c r="O62" s="24">
        <f t="shared" si="1"/>
        <v>0.61272962814070342</v>
      </c>
      <c r="P62" s="28" t="s">
        <v>492</v>
      </c>
      <c r="R62" s="26">
        <v>6.4726000000000006E-2</v>
      </c>
      <c r="S62" s="26">
        <v>3.8170999999999997E-2</v>
      </c>
      <c r="T62" s="26">
        <f t="shared" si="7"/>
        <v>5.2999999999997494E-5</v>
      </c>
      <c r="U62" s="26">
        <f t="shared" si="8"/>
        <v>1</v>
      </c>
      <c r="V62" s="26">
        <f t="shared" si="2"/>
        <v>6.4871638190954761E-2</v>
      </c>
      <c r="W62" s="29" t="s">
        <v>621</v>
      </c>
      <c r="Y62" t="s">
        <v>75</v>
      </c>
      <c r="Z62">
        <v>62</v>
      </c>
      <c r="AA62" t="str">
        <f t="shared" si="3"/>
        <v>insert into dataset values (24.23214286,'M','HIGH','NORMAL',0.612729628140703,0.0648716381909548,'drugA',62);</v>
      </c>
    </row>
    <row r="63" spans="1:27" x14ac:dyDescent="0.25">
      <c r="A63" s="27">
        <v>67</v>
      </c>
      <c r="B63" s="27">
        <v>34</v>
      </c>
      <c r="C63" s="27">
        <f t="shared" si="4"/>
        <v>0</v>
      </c>
      <c r="D63" s="27">
        <f t="shared" si="9"/>
        <v>0</v>
      </c>
      <c r="E63" s="27">
        <f t="shared" si="0"/>
        <v>67.428571428571431</v>
      </c>
      <c r="F63" s="30" t="s">
        <v>1130</v>
      </c>
      <c r="H63" t="s">
        <v>36</v>
      </c>
      <c r="I63" t="s">
        <v>37</v>
      </c>
      <c r="J63" t="s">
        <v>43</v>
      </c>
      <c r="K63" s="24">
        <v>0.82063799999999998</v>
      </c>
      <c r="L63" s="24">
        <v>0.61611700000000003</v>
      </c>
      <c r="M63" s="24">
        <f t="shared" si="5"/>
        <v>2.8560000000000807E-3</v>
      </c>
      <c r="N63" s="24">
        <f t="shared" si="6"/>
        <v>1</v>
      </c>
      <c r="O63" s="24">
        <f t="shared" si="1"/>
        <v>0.82161472864321594</v>
      </c>
      <c r="P63" s="28" t="s">
        <v>493</v>
      </c>
      <c r="R63" s="26">
        <v>3.9656999999999998E-2</v>
      </c>
      <c r="S63" s="26">
        <v>3.8831999999999998E-2</v>
      </c>
      <c r="T63" s="26">
        <f t="shared" si="7"/>
        <v>6.6100000000000186E-4</v>
      </c>
      <c r="U63" s="26">
        <f t="shared" si="8"/>
        <v>1</v>
      </c>
      <c r="V63" s="26">
        <f t="shared" si="2"/>
        <v>3.9643778894472355E-2</v>
      </c>
      <c r="W63" s="29" t="s">
        <v>622</v>
      </c>
      <c r="Y63" t="s">
        <v>35</v>
      </c>
      <c r="Z63">
        <v>63</v>
      </c>
      <c r="AA63" t="str">
        <f t="shared" si="3"/>
        <v>insert into dataset values (67.42857143,'M','LOW','NORMAL',0.821614728643216,0.0396437788944724,'drugY',63);</v>
      </c>
    </row>
    <row r="64" spans="1:27" x14ac:dyDescent="0.25">
      <c r="A64" s="27">
        <v>45</v>
      </c>
      <c r="B64" s="27">
        <v>35</v>
      </c>
      <c r="C64" s="27">
        <f t="shared" si="4"/>
        <v>1</v>
      </c>
      <c r="D64" s="27">
        <f t="shared" si="9"/>
        <v>1</v>
      </c>
      <c r="E64" s="27">
        <f t="shared" si="0"/>
        <v>45.303571428571431</v>
      </c>
      <c r="F64" s="30" t="s">
        <v>1121</v>
      </c>
      <c r="H64" t="s">
        <v>36</v>
      </c>
      <c r="I64" t="s">
        <v>37</v>
      </c>
      <c r="J64" t="s">
        <v>43</v>
      </c>
      <c r="K64" s="24">
        <v>0.53263199999999999</v>
      </c>
      <c r="L64" s="24">
        <v>0.61669200000000002</v>
      </c>
      <c r="M64" s="24">
        <f t="shared" si="5"/>
        <v>5.7499999999999218E-4</v>
      </c>
      <c r="N64" s="24">
        <f t="shared" si="6"/>
        <v>1</v>
      </c>
      <c r="O64" s="24">
        <f t="shared" si="1"/>
        <v>0.53315435175879389</v>
      </c>
      <c r="P64" s="28" t="s">
        <v>494</v>
      </c>
      <c r="R64" s="26">
        <v>6.3635999999999998E-2</v>
      </c>
      <c r="S64" s="26">
        <v>3.9656999999999998E-2</v>
      </c>
      <c r="T64" s="26">
        <f t="shared" si="7"/>
        <v>8.2499999999999934E-4</v>
      </c>
      <c r="U64" s="26">
        <f t="shared" si="8"/>
        <v>1</v>
      </c>
      <c r="V64" s="26">
        <f t="shared" si="2"/>
        <v>6.3670311557788933E-2</v>
      </c>
      <c r="W64" s="29" t="s">
        <v>623</v>
      </c>
      <c r="Y64" t="s">
        <v>46</v>
      </c>
      <c r="Z64">
        <v>64</v>
      </c>
      <c r="AA64" t="str">
        <f t="shared" si="3"/>
        <v>insert into dataset values (45.30357143,'M','LOW','NORMAL',0.533154351758794,0.0636703115577889,'drugX',64);</v>
      </c>
    </row>
    <row r="65" spans="1:27" x14ac:dyDescent="0.25">
      <c r="A65" s="27">
        <v>60</v>
      </c>
      <c r="B65" s="27">
        <v>35</v>
      </c>
      <c r="C65" s="27">
        <f t="shared" si="4"/>
        <v>0</v>
      </c>
      <c r="D65" s="27">
        <f t="shared" si="9"/>
        <v>0</v>
      </c>
      <c r="E65" s="27">
        <f t="shared" si="0"/>
        <v>60.053571428571431</v>
      </c>
      <c r="F65" s="30" t="s">
        <v>1108</v>
      </c>
      <c r="H65" t="s">
        <v>31</v>
      </c>
      <c r="I65" t="s">
        <v>32</v>
      </c>
      <c r="J65" t="s">
        <v>32</v>
      </c>
      <c r="K65" s="24">
        <v>0.80060699999999996</v>
      </c>
      <c r="L65" s="24">
        <v>0.61860300000000001</v>
      </c>
      <c r="M65" s="24">
        <f t="shared" si="5"/>
        <v>1.910999999999996E-3</v>
      </c>
      <c r="N65" s="24">
        <f t="shared" si="6"/>
        <v>1</v>
      </c>
      <c r="O65" s="24">
        <f t="shared" si="1"/>
        <v>0.79973152763819089</v>
      </c>
      <c r="P65" s="28" t="s">
        <v>495</v>
      </c>
      <c r="R65" s="26">
        <v>6.0180999999999998E-2</v>
      </c>
      <c r="S65" s="26">
        <v>4.0017999999999998E-2</v>
      </c>
      <c r="T65" s="26">
        <f t="shared" si="7"/>
        <v>3.6100000000000021E-4</v>
      </c>
      <c r="U65" s="26">
        <f t="shared" si="8"/>
        <v>1</v>
      </c>
      <c r="V65" s="26">
        <f t="shared" si="2"/>
        <v>6.006633165829145E-2</v>
      </c>
      <c r="W65" s="29" t="s">
        <v>624</v>
      </c>
      <c r="Y65" t="s">
        <v>104</v>
      </c>
      <c r="Z65">
        <v>65</v>
      </c>
      <c r="AA65" t="str">
        <f t="shared" si="3"/>
        <v>insert into dataset values (60.05357143,'F','HIGH','HIGH',0.799731527638191,0.0600663316582914,'drugB',65);</v>
      </c>
    </row>
    <row r="66" spans="1:27" x14ac:dyDescent="0.25">
      <c r="A66" s="27">
        <v>68</v>
      </c>
      <c r="B66" s="27">
        <v>35</v>
      </c>
      <c r="C66" s="27">
        <f t="shared" si="4"/>
        <v>0</v>
      </c>
      <c r="D66" s="27">
        <f t="shared" si="9"/>
        <v>0</v>
      </c>
      <c r="E66" s="27">
        <f t="shared" ref="E66:E129" si="10">ROUND(A66/D$203,0)*D$203</f>
        <v>68.482142857142861</v>
      </c>
      <c r="F66" s="30" t="s">
        <v>1112</v>
      </c>
      <c r="H66" t="s">
        <v>31</v>
      </c>
      <c r="I66" t="s">
        <v>43</v>
      </c>
      <c r="J66" t="s">
        <v>43</v>
      </c>
      <c r="K66" s="24">
        <v>0.82158399999999998</v>
      </c>
      <c r="L66" s="24">
        <v>0.62527200000000005</v>
      </c>
      <c r="M66" s="24">
        <f t="shared" si="5"/>
        <v>6.669000000000036E-3</v>
      </c>
      <c r="N66" s="24">
        <f t="shared" si="6"/>
        <v>1</v>
      </c>
      <c r="O66" s="24">
        <f t="shared" ref="O66:O129" si="11">ROUND(K66/N$203,0)*N$203</f>
        <v>0.82161472864321594</v>
      </c>
      <c r="P66" s="28" t="s">
        <v>493</v>
      </c>
      <c r="R66" s="26">
        <v>3.0373000000000001E-2</v>
      </c>
      <c r="S66" s="26">
        <v>4.0496999999999998E-2</v>
      </c>
      <c r="T66" s="26">
        <f t="shared" si="7"/>
        <v>4.7900000000000026E-4</v>
      </c>
      <c r="U66" s="26">
        <f t="shared" si="8"/>
        <v>1</v>
      </c>
      <c r="V66" s="26">
        <f t="shared" ref="V66:V129" si="12">ROUND(R66/U$203,0)*U$203</f>
        <v>3.0333497487437182E-2</v>
      </c>
      <c r="W66" s="29" t="s">
        <v>625</v>
      </c>
      <c r="Y66" t="s">
        <v>35</v>
      </c>
      <c r="Z66">
        <v>66</v>
      </c>
      <c r="AA66" t="str">
        <f t="shared" ref="AA66:AA129" si="13">CONCATENATE("insert into dataset values (",F66,",'",H66,"','",I66,"','",J66,"',",P66,",",W66,",'",Y66,"',",Z66,");",)</f>
        <v>insert into dataset values (68.48214286,'F','NORMAL','NORMAL',0.821614728643216,0.0303334974874372,'drugY',66);</v>
      </c>
    </row>
    <row r="67" spans="1:27" x14ac:dyDescent="0.25">
      <c r="A67" s="27">
        <v>29</v>
      </c>
      <c r="B67" s="27">
        <v>36</v>
      </c>
      <c r="C67" s="27">
        <f t="shared" ref="C67:C130" si="14">B67-B66</f>
        <v>1</v>
      </c>
      <c r="D67" s="27">
        <f t="shared" si="9"/>
        <v>1</v>
      </c>
      <c r="E67" s="27">
        <f t="shared" si="10"/>
        <v>29.5</v>
      </c>
      <c r="F67" s="30" t="s">
        <v>1101</v>
      </c>
      <c r="H67" t="s">
        <v>36</v>
      </c>
      <c r="I67" t="s">
        <v>32</v>
      </c>
      <c r="J67" t="s">
        <v>32</v>
      </c>
      <c r="K67" s="24">
        <v>0.62527200000000005</v>
      </c>
      <c r="L67" s="24">
        <v>0.62588900000000003</v>
      </c>
      <c r="M67" s="24">
        <f t="shared" ref="M67:M130" si="15">L67-L66</f>
        <v>6.1699999999997868E-4</v>
      </c>
      <c r="N67" s="24">
        <f t="shared" ref="N67:N130" si="16">IF(M67=0,0,1)</f>
        <v>1</v>
      </c>
      <c r="O67" s="24">
        <f t="shared" si="11"/>
        <v>0.62466591959798989</v>
      </c>
      <c r="P67" s="28" t="s">
        <v>496</v>
      </c>
      <c r="R67" s="26">
        <v>4.8637E-2</v>
      </c>
      <c r="S67" s="26">
        <v>4.0745999999999997E-2</v>
      </c>
      <c r="T67" s="26">
        <f t="shared" ref="T67:T130" si="17">S67-S66</f>
        <v>2.4899999999999922E-4</v>
      </c>
      <c r="U67" s="26">
        <f t="shared" ref="U67:U130" si="18">IF(T67=0,0,1)</f>
        <v>1</v>
      </c>
      <c r="V67" s="26">
        <f t="shared" si="12"/>
        <v>4.8653728643216071E-2</v>
      </c>
      <c r="W67" s="29" t="s">
        <v>575</v>
      </c>
      <c r="Y67" t="s">
        <v>75</v>
      </c>
      <c r="Z67">
        <v>67</v>
      </c>
      <c r="AA67" t="str">
        <f t="shared" si="13"/>
        <v>insert into dataset values (29.5,'M','HIGH','HIGH',0.62466591959799,0.0486537286432161,'drugA',67);</v>
      </c>
    </row>
    <row r="68" spans="1:27" x14ac:dyDescent="0.25">
      <c r="A68" s="27">
        <v>17</v>
      </c>
      <c r="B68" s="27">
        <v>36</v>
      </c>
      <c r="C68" s="27">
        <f t="shared" si="14"/>
        <v>0</v>
      </c>
      <c r="D68" s="27">
        <f t="shared" si="9"/>
        <v>0</v>
      </c>
      <c r="E68" s="27">
        <f t="shared" si="10"/>
        <v>16.857142857142858</v>
      </c>
      <c r="F68" s="30" t="s">
        <v>1136</v>
      </c>
      <c r="H68" t="s">
        <v>36</v>
      </c>
      <c r="I68" t="s">
        <v>43</v>
      </c>
      <c r="J68" t="s">
        <v>43</v>
      </c>
      <c r="K68" s="24">
        <v>0.72228599999999998</v>
      </c>
      <c r="L68" s="24">
        <v>0.62652699999999995</v>
      </c>
      <c r="M68" s="24">
        <f t="shared" si="15"/>
        <v>6.3799999999991641E-4</v>
      </c>
      <c r="N68" s="24">
        <f t="shared" si="16"/>
        <v>1</v>
      </c>
      <c r="O68" s="24">
        <f t="shared" si="11"/>
        <v>0.72214563316582903</v>
      </c>
      <c r="P68" s="28" t="s">
        <v>497</v>
      </c>
      <c r="R68" s="26">
        <v>6.6680000000000003E-2</v>
      </c>
      <c r="S68" s="26">
        <v>4.0802999999999999E-2</v>
      </c>
      <c r="T68" s="26">
        <f t="shared" si="17"/>
        <v>5.7000000000001494E-5</v>
      </c>
      <c r="U68" s="26">
        <f t="shared" si="18"/>
        <v>1</v>
      </c>
      <c r="V68" s="26">
        <f t="shared" si="12"/>
        <v>6.6673628140703503E-2</v>
      </c>
      <c r="W68" s="29" t="s">
        <v>626</v>
      </c>
      <c r="Y68" t="s">
        <v>46</v>
      </c>
      <c r="Z68">
        <v>68</v>
      </c>
      <c r="AA68" t="str">
        <f t="shared" si="13"/>
        <v>insert into dataset values (16.85714286,'M','NORMAL','NORMAL',0.722145633165829,0.0666736281407035,'drugX',68);</v>
      </c>
    </row>
    <row r="69" spans="1:27" x14ac:dyDescent="0.25">
      <c r="A69" s="27">
        <v>54</v>
      </c>
      <c r="B69" s="27">
        <v>36</v>
      </c>
      <c r="C69" s="27">
        <f t="shared" si="14"/>
        <v>0</v>
      </c>
      <c r="D69" s="27">
        <f t="shared" ref="D69:D132" si="19">IF(C69=0,0,1)</f>
        <v>0</v>
      </c>
      <c r="E69" s="27">
        <f t="shared" si="10"/>
        <v>53.732142857142861</v>
      </c>
      <c r="F69" s="30" t="s">
        <v>1137</v>
      </c>
      <c r="H69" t="s">
        <v>36</v>
      </c>
      <c r="I69" t="s">
        <v>43</v>
      </c>
      <c r="J69" t="s">
        <v>32</v>
      </c>
      <c r="K69" s="24">
        <v>0.50499499999999997</v>
      </c>
      <c r="L69" s="24">
        <v>0.62786600000000004</v>
      </c>
      <c r="M69" s="24">
        <f t="shared" si="15"/>
        <v>1.3390000000000901E-3</v>
      </c>
      <c r="N69" s="24">
        <f t="shared" si="16"/>
        <v>1</v>
      </c>
      <c r="O69" s="24">
        <f t="shared" si="11"/>
        <v>0.5053030050251256</v>
      </c>
      <c r="P69" s="28" t="s">
        <v>498</v>
      </c>
      <c r="R69" s="26">
        <v>2.0480000000000002E-2</v>
      </c>
      <c r="S69" s="26">
        <v>4.0819000000000001E-2</v>
      </c>
      <c r="T69" s="26">
        <f t="shared" si="17"/>
        <v>1.6000000000002124E-5</v>
      </c>
      <c r="U69" s="26">
        <f t="shared" si="18"/>
        <v>1</v>
      </c>
      <c r="V69" s="26">
        <f t="shared" si="12"/>
        <v>2.0422552763819091E-2</v>
      </c>
      <c r="W69" s="29" t="s">
        <v>627</v>
      </c>
      <c r="Y69" t="s">
        <v>35</v>
      </c>
      <c r="Z69">
        <v>69</v>
      </c>
      <c r="AA69" t="str">
        <f t="shared" si="13"/>
        <v>insert into dataset values (53.73214286,'M','NORMAL','HIGH',0.505303005025126,0.0204225527638191,'drugY',69);</v>
      </c>
    </row>
    <row r="70" spans="1:27" x14ac:dyDescent="0.25">
      <c r="A70" s="27">
        <v>18</v>
      </c>
      <c r="B70" s="27">
        <v>36</v>
      </c>
      <c r="C70" s="27">
        <f t="shared" si="14"/>
        <v>0</v>
      </c>
      <c r="D70" s="27">
        <f t="shared" si="19"/>
        <v>0</v>
      </c>
      <c r="E70" s="27">
        <f t="shared" si="10"/>
        <v>17.910714285714285</v>
      </c>
      <c r="F70" s="30" t="s">
        <v>1122</v>
      </c>
      <c r="H70" t="s">
        <v>31</v>
      </c>
      <c r="I70" t="s">
        <v>32</v>
      </c>
      <c r="J70" t="s">
        <v>43</v>
      </c>
      <c r="K70" s="24">
        <v>0.56481099999999995</v>
      </c>
      <c r="L70" s="24">
        <v>0.63126000000000004</v>
      </c>
      <c r="M70" s="24">
        <f t="shared" si="15"/>
        <v>3.3940000000000081E-3</v>
      </c>
      <c r="N70" s="24">
        <f t="shared" si="16"/>
        <v>1</v>
      </c>
      <c r="O70" s="24">
        <f t="shared" si="11"/>
        <v>0.56498446231155774</v>
      </c>
      <c r="P70" s="28" t="s">
        <v>499</v>
      </c>
      <c r="R70" s="26">
        <v>2.3265999999999998E-2</v>
      </c>
      <c r="S70" s="26">
        <v>4.1676999999999999E-2</v>
      </c>
      <c r="T70" s="26">
        <f t="shared" si="17"/>
        <v>8.5799999999999765E-4</v>
      </c>
      <c r="U70" s="26">
        <f t="shared" si="18"/>
        <v>1</v>
      </c>
      <c r="V70" s="26">
        <f t="shared" si="12"/>
        <v>2.3125537688442208E-2</v>
      </c>
      <c r="W70" s="29" t="s">
        <v>628</v>
      </c>
      <c r="Y70" t="s">
        <v>35</v>
      </c>
      <c r="Z70">
        <v>70</v>
      </c>
      <c r="AA70" t="str">
        <f t="shared" si="13"/>
        <v>insert into dataset values (17.91071429,'F','HIGH','NORMAL',0.564984462311558,0.0231255376884422,'drugY',70);</v>
      </c>
    </row>
    <row r="71" spans="1:27" x14ac:dyDescent="0.25">
      <c r="A71" s="27">
        <v>70</v>
      </c>
      <c r="B71" s="27">
        <v>37</v>
      </c>
      <c r="C71" s="27">
        <f t="shared" si="14"/>
        <v>1</v>
      </c>
      <c r="D71" s="27">
        <f t="shared" si="19"/>
        <v>1</v>
      </c>
      <c r="E71" s="27">
        <f t="shared" si="10"/>
        <v>69.535714285714292</v>
      </c>
      <c r="F71" s="30" t="s">
        <v>1138</v>
      </c>
      <c r="H71" t="s">
        <v>36</v>
      </c>
      <c r="I71" t="s">
        <v>32</v>
      </c>
      <c r="J71" t="s">
        <v>32</v>
      </c>
      <c r="K71" s="24">
        <v>0.65860600000000002</v>
      </c>
      <c r="L71" s="24">
        <v>0.63555099999999998</v>
      </c>
      <c r="M71" s="24">
        <f t="shared" si="15"/>
        <v>4.2909999999999338E-3</v>
      </c>
      <c r="N71" s="24">
        <f t="shared" si="16"/>
        <v>1</v>
      </c>
      <c r="O71" s="24">
        <f t="shared" si="11"/>
        <v>0.65848541206030142</v>
      </c>
      <c r="P71" s="28" t="s">
        <v>500</v>
      </c>
      <c r="R71" s="26">
        <v>4.7153E-2</v>
      </c>
      <c r="S71" s="26">
        <v>4.1904999999999998E-2</v>
      </c>
      <c r="T71" s="26">
        <f t="shared" si="17"/>
        <v>2.2799999999999904E-4</v>
      </c>
      <c r="U71" s="26">
        <f t="shared" si="18"/>
        <v>1</v>
      </c>
      <c r="V71" s="26">
        <f t="shared" si="12"/>
        <v>4.7152070351758786E-2</v>
      </c>
      <c r="W71" s="29" t="s">
        <v>629</v>
      </c>
      <c r="Y71" t="s">
        <v>104</v>
      </c>
      <c r="Z71">
        <v>71</v>
      </c>
      <c r="AA71" t="str">
        <f t="shared" si="13"/>
        <v>insert into dataset values (69.53571429,'M','HIGH','HIGH',0.658485412060301,0.0471520703517588,'drugB',71);</v>
      </c>
    </row>
    <row r="72" spans="1:27" x14ac:dyDescent="0.25">
      <c r="A72" s="27">
        <v>28</v>
      </c>
      <c r="B72" s="27">
        <v>37</v>
      </c>
      <c r="C72" s="27">
        <f t="shared" si="14"/>
        <v>0</v>
      </c>
      <c r="D72" s="27">
        <f t="shared" si="19"/>
        <v>0</v>
      </c>
      <c r="E72" s="27">
        <f t="shared" si="10"/>
        <v>28.446428571428573</v>
      </c>
      <c r="F72" s="30" t="s">
        <v>1103</v>
      </c>
      <c r="H72" t="s">
        <v>31</v>
      </c>
      <c r="I72" t="s">
        <v>43</v>
      </c>
      <c r="J72" t="s">
        <v>32</v>
      </c>
      <c r="K72" s="24">
        <v>0.86077499999999996</v>
      </c>
      <c r="L72" s="24">
        <v>0.63576200000000005</v>
      </c>
      <c r="M72" s="24">
        <f t="shared" si="15"/>
        <v>2.1100000000007224E-4</v>
      </c>
      <c r="N72" s="24">
        <f t="shared" si="16"/>
        <v>1</v>
      </c>
      <c r="O72" s="24">
        <f t="shared" si="11"/>
        <v>0.86140236683417071</v>
      </c>
      <c r="P72" s="28" t="s">
        <v>501</v>
      </c>
      <c r="R72" s="26">
        <v>4.3749999999999997E-2</v>
      </c>
      <c r="S72" s="26">
        <v>4.1931000000000003E-2</v>
      </c>
      <c r="T72" s="26">
        <f t="shared" si="17"/>
        <v>2.6000000000005186E-5</v>
      </c>
      <c r="U72" s="26">
        <f t="shared" si="18"/>
        <v>1</v>
      </c>
      <c r="V72" s="26">
        <f t="shared" si="12"/>
        <v>4.3848422110552759E-2</v>
      </c>
      <c r="W72" s="29" t="s">
        <v>630</v>
      </c>
      <c r="Y72" t="s">
        <v>35</v>
      </c>
      <c r="Z72">
        <v>72</v>
      </c>
      <c r="AA72" t="str">
        <f t="shared" si="13"/>
        <v>insert into dataset values (28.44642857,'F','NORMAL','HIGH',0.861402366834171,0.0438484221105528,'drugY',72);</v>
      </c>
    </row>
    <row r="73" spans="1:27" x14ac:dyDescent="0.25">
      <c r="A73" s="27">
        <v>24</v>
      </c>
      <c r="B73" s="27">
        <v>37</v>
      </c>
      <c r="C73" s="27">
        <f t="shared" si="14"/>
        <v>0</v>
      </c>
      <c r="D73" s="27">
        <f t="shared" si="19"/>
        <v>0</v>
      </c>
      <c r="E73" s="27">
        <f t="shared" si="10"/>
        <v>24.232142857142858</v>
      </c>
      <c r="F73" s="30" t="s">
        <v>1132</v>
      </c>
      <c r="H73" t="s">
        <v>31</v>
      </c>
      <c r="I73" t="s">
        <v>43</v>
      </c>
      <c r="J73" t="s">
        <v>32</v>
      </c>
      <c r="K73" s="24">
        <v>0.80554000000000003</v>
      </c>
      <c r="L73" s="24">
        <v>0.63723099999999999</v>
      </c>
      <c r="M73" s="24">
        <f t="shared" si="15"/>
        <v>1.4689999999999426E-3</v>
      </c>
      <c r="N73" s="24">
        <f t="shared" si="16"/>
        <v>1</v>
      </c>
      <c r="O73" s="24">
        <f t="shared" si="11"/>
        <v>0.80569967336683412</v>
      </c>
      <c r="P73" s="28" t="s">
        <v>502</v>
      </c>
      <c r="R73" s="26">
        <v>7.596E-2</v>
      </c>
      <c r="S73" s="26">
        <v>4.1975999999999999E-2</v>
      </c>
      <c r="T73" s="26">
        <f t="shared" si="17"/>
        <v>4.4999999999996432E-5</v>
      </c>
      <c r="U73" s="26">
        <f t="shared" si="18"/>
        <v>1</v>
      </c>
      <c r="V73" s="26">
        <f t="shared" si="12"/>
        <v>7.5983909547738676E-2</v>
      </c>
      <c r="W73" s="29" t="s">
        <v>618</v>
      </c>
      <c r="Y73" t="s">
        <v>46</v>
      </c>
      <c r="Z73">
        <v>73</v>
      </c>
      <c r="AA73" t="str">
        <f t="shared" si="13"/>
        <v>insert into dataset values (24.23214286,'F','NORMAL','HIGH',0.805699673366834,0.0759839095477387,'drugX',73);</v>
      </c>
    </row>
    <row r="74" spans="1:27" x14ac:dyDescent="0.25">
      <c r="A74" s="27">
        <v>41</v>
      </c>
      <c r="B74" s="27">
        <v>37</v>
      </c>
      <c r="C74" s="27">
        <f t="shared" si="14"/>
        <v>0</v>
      </c>
      <c r="D74" s="27">
        <f t="shared" si="19"/>
        <v>0</v>
      </c>
      <c r="E74" s="27">
        <f t="shared" si="10"/>
        <v>41.089285714285715</v>
      </c>
      <c r="F74" s="30" t="s">
        <v>1107</v>
      </c>
      <c r="H74" t="s">
        <v>31</v>
      </c>
      <c r="I74" t="s">
        <v>43</v>
      </c>
      <c r="J74" t="s">
        <v>43</v>
      </c>
      <c r="K74" s="24">
        <v>0.84419599999999995</v>
      </c>
      <c r="L74" s="24">
        <v>0.63988800000000001</v>
      </c>
      <c r="M74" s="24">
        <f t="shared" si="15"/>
        <v>2.6570000000000205E-3</v>
      </c>
      <c r="N74" s="24">
        <f t="shared" si="16"/>
        <v>1</v>
      </c>
      <c r="O74" s="24">
        <f t="shared" si="11"/>
        <v>0.84349792964824111</v>
      </c>
      <c r="P74" s="28" t="s">
        <v>503</v>
      </c>
      <c r="R74" s="26">
        <v>3.6857000000000001E-2</v>
      </c>
      <c r="S74" s="26">
        <v>4.2618999999999997E-2</v>
      </c>
      <c r="T74" s="26">
        <f t="shared" si="17"/>
        <v>6.4299999999999774E-4</v>
      </c>
      <c r="U74" s="26">
        <f t="shared" si="18"/>
        <v>1</v>
      </c>
      <c r="V74" s="26">
        <f t="shared" si="12"/>
        <v>3.6940793969849242E-2</v>
      </c>
      <c r="W74" s="29" t="s">
        <v>631</v>
      </c>
      <c r="Y74" t="s">
        <v>35</v>
      </c>
      <c r="Z74">
        <v>74</v>
      </c>
      <c r="AA74" t="str">
        <f t="shared" si="13"/>
        <v>insert into dataset values (41.08928571,'F','NORMAL','NORMAL',0.843497929648241,0.0369407939698492,'drugY',74);</v>
      </c>
    </row>
    <row r="75" spans="1:27" x14ac:dyDescent="0.25">
      <c r="A75" s="27">
        <v>31</v>
      </c>
      <c r="B75" s="27">
        <v>37</v>
      </c>
      <c r="C75" s="27">
        <f t="shared" si="14"/>
        <v>0</v>
      </c>
      <c r="D75" s="27">
        <f t="shared" si="19"/>
        <v>0</v>
      </c>
      <c r="E75" s="27">
        <f t="shared" si="10"/>
        <v>30.553571428571431</v>
      </c>
      <c r="F75" s="30" t="s">
        <v>1119</v>
      </c>
      <c r="H75" t="s">
        <v>36</v>
      </c>
      <c r="I75" t="s">
        <v>32</v>
      </c>
      <c r="J75" t="s">
        <v>43</v>
      </c>
      <c r="K75" s="24">
        <v>0.88624000000000003</v>
      </c>
      <c r="L75" s="24">
        <v>0.640455</v>
      </c>
      <c r="M75" s="24">
        <f t="shared" si="15"/>
        <v>5.6699999999998418E-4</v>
      </c>
      <c r="N75" s="24">
        <f t="shared" si="16"/>
        <v>1</v>
      </c>
      <c r="O75" s="24">
        <f t="shared" si="11"/>
        <v>0.88527494974874366</v>
      </c>
      <c r="P75" s="28" t="s">
        <v>504</v>
      </c>
      <c r="R75" s="26">
        <v>5.1922000000000003E-2</v>
      </c>
      <c r="S75" s="26">
        <v>4.2713000000000001E-2</v>
      </c>
      <c r="T75" s="26">
        <f t="shared" si="17"/>
        <v>9.4000000000003803E-5</v>
      </c>
      <c r="U75" s="26">
        <f t="shared" si="18"/>
        <v>1</v>
      </c>
      <c r="V75" s="26">
        <f t="shared" si="12"/>
        <v>5.1957376884422105E-2</v>
      </c>
      <c r="W75" s="29" t="s">
        <v>632</v>
      </c>
      <c r="Y75" t="s">
        <v>35</v>
      </c>
      <c r="Z75">
        <v>75</v>
      </c>
      <c r="AA75" t="str">
        <f t="shared" si="13"/>
        <v>insert into dataset values (30.55357143,'M','HIGH','NORMAL',0.885274949748744,0.0519573768844221,'drugY',75);</v>
      </c>
    </row>
    <row r="76" spans="1:27" x14ac:dyDescent="0.25">
      <c r="A76" s="27">
        <v>26</v>
      </c>
      <c r="B76" s="27">
        <v>38</v>
      </c>
      <c r="C76" s="27">
        <f t="shared" si="14"/>
        <v>1</v>
      </c>
      <c r="D76" s="27">
        <f t="shared" si="19"/>
        <v>1</v>
      </c>
      <c r="E76" s="27">
        <f t="shared" si="10"/>
        <v>26.339285714285715</v>
      </c>
      <c r="F76" s="30" t="s">
        <v>1133</v>
      </c>
      <c r="H76" t="s">
        <v>36</v>
      </c>
      <c r="I76" t="s">
        <v>37</v>
      </c>
      <c r="J76" t="s">
        <v>43</v>
      </c>
      <c r="K76" s="24">
        <v>0.79066400000000003</v>
      </c>
      <c r="L76" s="24">
        <v>0.64236000000000004</v>
      </c>
      <c r="M76" s="24">
        <f t="shared" si="15"/>
        <v>1.9050000000000455E-3</v>
      </c>
      <c r="N76" s="24">
        <f t="shared" si="16"/>
        <v>1</v>
      </c>
      <c r="O76" s="24">
        <f t="shared" si="11"/>
        <v>0.7897846180904522</v>
      </c>
      <c r="P76" s="28" t="s">
        <v>447</v>
      </c>
      <c r="R76" s="26">
        <v>3.7815000000000001E-2</v>
      </c>
      <c r="S76" s="26">
        <v>4.2972000000000003E-2</v>
      </c>
      <c r="T76" s="26">
        <f t="shared" si="17"/>
        <v>2.5900000000000228E-4</v>
      </c>
      <c r="U76" s="26">
        <f t="shared" si="18"/>
        <v>1</v>
      </c>
      <c r="V76" s="26">
        <f t="shared" si="12"/>
        <v>3.7841788944723613E-2</v>
      </c>
      <c r="W76" s="29" t="s">
        <v>582</v>
      </c>
      <c r="Y76" t="s">
        <v>35</v>
      </c>
      <c r="Z76">
        <v>76</v>
      </c>
      <c r="AA76" t="str">
        <f t="shared" si="13"/>
        <v>insert into dataset values (26.33928571,'M','LOW','NORMAL',0.789784618090452,0.0378417889447236,'drugY',76);</v>
      </c>
    </row>
    <row r="77" spans="1:27" x14ac:dyDescent="0.25">
      <c r="A77" s="27">
        <v>36</v>
      </c>
      <c r="B77" s="27">
        <v>38</v>
      </c>
      <c r="C77" s="27">
        <f t="shared" si="14"/>
        <v>0</v>
      </c>
      <c r="D77" s="27">
        <f t="shared" si="19"/>
        <v>0</v>
      </c>
      <c r="E77" s="27">
        <f t="shared" si="10"/>
        <v>35.821428571428569</v>
      </c>
      <c r="F77" s="30" t="s">
        <v>1139</v>
      </c>
      <c r="H77" t="s">
        <v>31</v>
      </c>
      <c r="I77" t="s">
        <v>32</v>
      </c>
      <c r="J77" t="s">
        <v>32</v>
      </c>
      <c r="K77" s="24">
        <v>0.73411899999999997</v>
      </c>
      <c r="L77" s="24">
        <v>0.643455</v>
      </c>
      <c r="M77" s="24">
        <f t="shared" si="15"/>
        <v>1.0949999999999571E-3</v>
      </c>
      <c r="N77" s="24">
        <f t="shared" si="16"/>
        <v>1</v>
      </c>
      <c r="O77" s="24">
        <f t="shared" si="11"/>
        <v>0.7340819246231155</v>
      </c>
      <c r="P77" s="28" t="s">
        <v>505</v>
      </c>
      <c r="R77" s="26">
        <v>6.5556000000000003E-2</v>
      </c>
      <c r="S77" s="26">
        <v>4.2993999999999997E-2</v>
      </c>
      <c r="T77" s="26">
        <f t="shared" si="17"/>
        <v>2.1999999999994246E-5</v>
      </c>
      <c r="U77" s="26">
        <f t="shared" si="18"/>
        <v>1</v>
      </c>
      <c r="V77" s="26">
        <f t="shared" si="12"/>
        <v>6.5472301507537675E-2</v>
      </c>
      <c r="W77" s="29" t="s">
        <v>633</v>
      </c>
      <c r="Y77" t="s">
        <v>75</v>
      </c>
      <c r="Z77">
        <v>77</v>
      </c>
      <c r="AA77" t="str">
        <f t="shared" si="13"/>
        <v>insert into dataset values (35.82142857,'F','HIGH','HIGH',0.734081924623116,0.0654723015075377,'drugA',77);</v>
      </c>
    </row>
    <row r="78" spans="1:27" x14ac:dyDescent="0.25">
      <c r="A78" s="27">
        <v>26</v>
      </c>
      <c r="B78" s="27">
        <v>38</v>
      </c>
      <c r="C78" s="27">
        <f t="shared" si="14"/>
        <v>0</v>
      </c>
      <c r="D78" s="27">
        <f t="shared" si="19"/>
        <v>0</v>
      </c>
      <c r="E78" s="27">
        <f t="shared" si="10"/>
        <v>26.339285714285715</v>
      </c>
      <c r="F78" s="30" t="s">
        <v>1133</v>
      </c>
      <c r="H78" t="s">
        <v>31</v>
      </c>
      <c r="I78" t="s">
        <v>32</v>
      </c>
      <c r="J78" t="s">
        <v>43</v>
      </c>
      <c r="K78" s="24">
        <v>0.823793</v>
      </c>
      <c r="L78" s="24">
        <v>0.64493599999999995</v>
      </c>
      <c r="M78" s="24">
        <f t="shared" si="15"/>
        <v>1.4809999999999546E-3</v>
      </c>
      <c r="N78" s="24">
        <f t="shared" si="16"/>
        <v>1</v>
      </c>
      <c r="O78" s="24">
        <f t="shared" si="11"/>
        <v>0.82360411055276372</v>
      </c>
      <c r="P78" s="28" t="s">
        <v>506</v>
      </c>
      <c r="R78" s="26">
        <v>4.2993999999999997E-2</v>
      </c>
      <c r="S78" s="26">
        <v>4.3320999999999998E-2</v>
      </c>
      <c r="T78" s="26">
        <f t="shared" si="17"/>
        <v>3.270000000000009E-4</v>
      </c>
      <c r="U78" s="26">
        <f t="shared" si="18"/>
        <v>1</v>
      </c>
      <c r="V78" s="26">
        <f t="shared" si="12"/>
        <v>4.2947427135678388E-2</v>
      </c>
      <c r="W78" s="29" t="s">
        <v>634</v>
      </c>
      <c r="Y78" t="s">
        <v>35</v>
      </c>
      <c r="Z78">
        <v>78</v>
      </c>
      <c r="AA78" t="str">
        <f t="shared" si="13"/>
        <v>insert into dataset values (26.33928571,'F','HIGH','NORMAL',0.823604110552764,0.0429474271356784,'drugY',78);</v>
      </c>
    </row>
    <row r="79" spans="1:27" x14ac:dyDescent="0.25">
      <c r="A79" s="27">
        <v>19</v>
      </c>
      <c r="B79" s="27">
        <v>39</v>
      </c>
      <c r="C79" s="27">
        <f t="shared" si="14"/>
        <v>1</v>
      </c>
      <c r="D79" s="27">
        <f t="shared" si="19"/>
        <v>1</v>
      </c>
      <c r="E79" s="27">
        <f t="shared" si="10"/>
        <v>18.964285714285715</v>
      </c>
      <c r="F79" s="30" t="s">
        <v>1140</v>
      </c>
      <c r="H79" t="s">
        <v>31</v>
      </c>
      <c r="I79" t="s">
        <v>32</v>
      </c>
      <c r="J79" t="s">
        <v>32</v>
      </c>
      <c r="K79" s="24">
        <v>0.51697300000000002</v>
      </c>
      <c r="L79" s="24">
        <v>0.64551499999999995</v>
      </c>
      <c r="M79" s="24">
        <f t="shared" si="15"/>
        <v>5.7899999999999618E-4</v>
      </c>
      <c r="N79" s="24">
        <f t="shared" si="16"/>
        <v>1</v>
      </c>
      <c r="O79" s="24">
        <f t="shared" si="11"/>
        <v>0.51723929648241196</v>
      </c>
      <c r="P79" s="28" t="s">
        <v>475</v>
      </c>
      <c r="R79" s="26">
        <v>3.8831999999999998E-2</v>
      </c>
      <c r="S79" s="26">
        <v>4.3403999999999998E-2</v>
      </c>
      <c r="T79" s="26">
        <f t="shared" si="17"/>
        <v>8.2999999999999741E-5</v>
      </c>
      <c r="U79" s="26">
        <f t="shared" si="18"/>
        <v>1</v>
      </c>
      <c r="V79" s="26">
        <f t="shared" si="12"/>
        <v>3.8742783919597984E-2</v>
      </c>
      <c r="W79" s="29" t="s">
        <v>635</v>
      </c>
      <c r="Y79" t="s">
        <v>75</v>
      </c>
      <c r="Z79">
        <v>79</v>
      </c>
      <c r="AA79" t="str">
        <f t="shared" si="13"/>
        <v>insert into dataset values (18.96428571,'F','HIGH','HIGH',0.517239296482412,0.038742783919598,'drugA',79);</v>
      </c>
    </row>
    <row r="80" spans="1:27" x14ac:dyDescent="0.25">
      <c r="A80" s="27">
        <v>32</v>
      </c>
      <c r="B80" s="27">
        <v>39</v>
      </c>
      <c r="C80" s="27">
        <f t="shared" si="14"/>
        <v>0</v>
      </c>
      <c r="D80" s="27">
        <f t="shared" si="19"/>
        <v>0</v>
      </c>
      <c r="E80" s="27">
        <f t="shared" si="10"/>
        <v>31.607142857142858</v>
      </c>
      <c r="F80" s="30" t="s">
        <v>1114</v>
      </c>
      <c r="H80" t="s">
        <v>31</v>
      </c>
      <c r="I80" t="s">
        <v>37</v>
      </c>
      <c r="J80" t="s">
        <v>43</v>
      </c>
      <c r="K80" s="24">
        <v>0.72442200000000001</v>
      </c>
      <c r="L80" s="24">
        <v>0.64864599999999994</v>
      </c>
      <c r="M80" s="24">
        <f t="shared" si="15"/>
        <v>3.1309999999999949E-3</v>
      </c>
      <c r="N80" s="24">
        <f t="shared" si="16"/>
        <v>1</v>
      </c>
      <c r="O80" s="24">
        <f t="shared" si="11"/>
        <v>0.72413501507537681</v>
      </c>
      <c r="P80" s="28" t="s">
        <v>507</v>
      </c>
      <c r="R80" s="26">
        <v>6.6829E-2</v>
      </c>
      <c r="S80" s="26">
        <v>4.3442000000000001E-2</v>
      </c>
      <c r="T80" s="26">
        <f t="shared" si="17"/>
        <v>3.8000000000003309E-5</v>
      </c>
      <c r="U80" s="26">
        <f t="shared" si="18"/>
        <v>1</v>
      </c>
      <c r="V80" s="26">
        <f t="shared" si="12"/>
        <v>6.6973959798994967E-2</v>
      </c>
      <c r="W80" s="29" t="s">
        <v>636</v>
      </c>
      <c r="Y80" t="s">
        <v>46</v>
      </c>
      <c r="Z80">
        <v>80</v>
      </c>
      <c r="AA80" t="str">
        <f t="shared" si="13"/>
        <v>insert into dataset values (31.60714286,'F','LOW','NORMAL',0.724135015075377,0.066973959798995,'drugX',80);</v>
      </c>
    </row>
    <row r="81" spans="1:27" x14ac:dyDescent="0.25">
      <c r="A81" s="27">
        <v>60</v>
      </c>
      <c r="B81" s="27">
        <v>39</v>
      </c>
      <c r="C81" s="27">
        <f t="shared" si="14"/>
        <v>0</v>
      </c>
      <c r="D81" s="27">
        <f t="shared" si="19"/>
        <v>0</v>
      </c>
      <c r="E81" s="27">
        <f t="shared" si="10"/>
        <v>60.053571428571431</v>
      </c>
      <c r="F81" s="30" t="s">
        <v>1108</v>
      </c>
      <c r="H81" t="s">
        <v>36</v>
      </c>
      <c r="I81" t="s">
        <v>32</v>
      </c>
      <c r="J81" t="s">
        <v>32</v>
      </c>
      <c r="K81" s="24">
        <v>0.80565100000000001</v>
      </c>
      <c r="L81" s="24">
        <v>0.64909600000000001</v>
      </c>
      <c r="M81" s="24">
        <f t="shared" si="15"/>
        <v>4.5000000000006146E-4</v>
      </c>
      <c r="N81" s="24">
        <f t="shared" si="16"/>
        <v>1</v>
      </c>
      <c r="O81" s="24">
        <f t="shared" si="11"/>
        <v>0.80569967336683412</v>
      </c>
      <c r="P81" s="28" t="s">
        <v>502</v>
      </c>
      <c r="R81" s="26">
        <v>5.7820999999999997E-2</v>
      </c>
      <c r="S81" s="26">
        <v>4.3742999999999997E-2</v>
      </c>
      <c r="T81" s="26">
        <f t="shared" si="17"/>
        <v>3.0099999999999572E-4</v>
      </c>
      <c r="U81" s="26">
        <f t="shared" si="18"/>
        <v>1</v>
      </c>
      <c r="V81" s="26">
        <f t="shared" si="12"/>
        <v>5.7964010050251251E-2</v>
      </c>
      <c r="W81" s="29" t="s">
        <v>637</v>
      </c>
      <c r="Y81" t="s">
        <v>104</v>
      </c>
      <c r="Z81">
        <v>81</v>
      </c>
      <c r="AA81" t="str">
        <f t="shared" si="13"/>
        <v>insert into dataset values (60.05357143,'M','HIGH','HIGH',0.805699673366834,0.0579640100502513,'drugB',81);</v>
      </c>
    </row>
    <row r="82" spans="1:27" x14ac:dyDescent="0.25">
      <c r="A82" s="27">
        <v>64</v>
      </c>
      <c r="B82" s="27">
        <v>39</v>
      </c>
      <c r="C82" s="27">
        <f t="shared" si="14"/>
        <v>0</v>
      </c>
      <c r="D82" s="27">
        <f t="shared" si="19"/>
        <v>0</v>
      </c>
      <c r="E82" s="27">
        <f t="shared" si="10"/>
        <v>64.267857142857139</v>
      </c>
      <c r="F82" s="30" t="s">
        <v>1141</v>
      </c>
      <c r="H82" t="s">
        <v>36</v>
      </c>
      <c r="I82" t="s">
        <v>43</v>
      </c>
      <c r="J82" t="s">
        <v>32</v>
      </c>
      <c r="K82" s="24">
        <v>0.51259999999999994</v>
      </c>
      <c r="L82" s="24">
        <v>0.65522199999999997</v>
      </c>
      <c r="M82" s="24">
        <f t="shared" si="15"/>
        <v>6.1259999999999648E-3</v>
      </c>
      <c r="N82" s="24">
        <f t="shared" si="16"/>
        <v>1</v>
      </c>
      <c r="O82" s="24">
        <f t="shared" si="11"/>
        <v>0.5132605326633165</v>
      </c>
      <c r="P82" s="28" t="s">
        <v>508</v>
      </c>
      <c r="R82" s="26">
        <v>6.6048999999999997E-2</v>
      </c>
      <c r="S82" s="26">
        <v>4.3749999999999997E-2</v>
      </c>
      <c r="T82" s="26">
        <f t="shared" si="17"/>
        <v>7.0000000000000617E-6</v>
      </c>
      <c r="U82" s="26">
        <f t="shared" si="18"/>
        <v>1</v>
      </c>
      <c r="V82" s="26">
        <f t="shared" si="12"/>
        <v>6.6072964824120589E-2</v>
      </c>
      <c r="W82" s="29" t="s">
        <v>638</v>
      </c>
      <c r="Y82" t="s">
        <v>46</v>
      </c>
      <c r="Z82">
        <v>82</v>
      </c>
      <c r="AA82" t="str">
        <f t="shared" si="13"/>
        <v>insert into dataset values (64.26785714,'M','NORMAL','HIGH',0.513260532663317,0.0660729648241206,'drugX',82);</v>
      </c>
    </row>
    <row r="83" spans="1:27" x14ac:dyDescent="0.25">
      <c r="A83" s="27">
        <v>32</v>
      </c>
      <c r="B83" s="27">
        <v>39</v>
      </c>
      <c r="C83" s="27">
        <f t="shared" si="14"/>
        <v>0</v>
      </c>
      <c r="D83" s="27">
        <f t="shared" si="19"/>
        <v>0</v>
      </c>
      <c r="E83" s="27">
        <f t="shared" si="10"/>
        <v>31.607142857142858</v>
      </c>
      <c r="F83" s="30" t="s">
        <v>1114</v>
      </c>
      <c r="H83" t="s">
        <v>31</v>
      </c>
      <c r="I83" t="s">
        <v>37</v>
      </c>
      <c r="J83" t="s">
        <v>32</v>
      </c>
      <c r="K83" s="24">
        <v>0.730854</v>
      </c>
      <c r="L83" s="24">
        <v>0.65629199999999999</v>
      </c>
      <c r="M83" s="24">
        <f t="shared" si="15"/>
        <v>1.0700000000000154E-3</v>
      </c>
      <c r="N83" s="24">
        <f t="shared" si="16"/>
        <v>1</v>
      </c>
      <c r="O83" s="24">
        <f t="shared" si="11"/>
        <v>0.73010316080402005</v>
      </c>
      <c r="P83" s="28" t="s">
        <v>509</v>
      </c>
      <c r="R83" s="26">
        <v>7.5256000000000003E-2</v>
      </c>
      <c r="S83" s="26">
        <v>4.4038000000000001E-2</v>
      </c>
      <c r="T83" s="26">
        <f t="shared" si="17"/>
        <v>2.8800000000000353E-4</v>
      </c>
      <c r="U83" s="26">
        <f t="shared" si="18"/>
        <v>1</v>
      </c>
      <c r="V83" s="26">
        <f t="shared" si="12"/>
        <v>7.5383246231155762E-2</v>
      </c>
      <c r="W83" s="29" t="s">
        <v>612</v>
      </c>
      <c r="Y83" t="s">
        <v>40</v>
      </c>
      <c r="Z83">
        <v>83</v>
      </c>
      <c r="AA83" t="str">
        <f t="shared" si="13"/>
        <v>insert into dataset values (31.60714286,'F','LOW','HIGH',0.73010316080402,0.0753832462311558,'drugC',83);</v>
      </c>
    </row>
    <row r="84" spans="1:27" x14ac:dyDescent="0.25">
      <c r="A84" s="27">
        <v>38</v>
      </c>
      <c r="B84" s="27">
        <v>39</v>
      </c>
      <c r="C84" s="27">
        <f t="shared" si="14"/>
        <v>0</v>
      </c>
      <c r="D84" s="27">
        <f t="shared" si="19"/>
        <v>0</v>
      </c>
      <c r="E84" s="27">
        <f t="shared" si="10"/>
        <v>37.928571428571431</v>
      </c>
      <c r="F84" s="30" t="s">
        <v>1135</v>
      </c>
      <c r="H84" t="s">
        <v>31</v>
      </c>
      <c r="I84" t="s">
        <v>32</v>
      </c>
      <c r="J84" t="s">
        <v>43</v>
      </c>
      <c r="K84" s="24">
        <v>0.73384199999999999</v>
      </c>
      <c r="L84" s="24">
        <v>0.65637100000000004</v>
      </c>
      <c r="M84" s="24">
        <f t="shared" si="15"/>
        <v>7.9000000000051251E-5</v>
      </c>
      <c r="N84" s="24">
        <f t="shared" si="16"/>
        <v>1</v>
      </c>
      <c r="O84" s="24">
        <f t="shared" si="11"/>
        <v>0.7340819246231155</v>
      </c>
      <c r="P84" s="28" t="s">
        <v>505</v>
      </c>
      <c r="R84" s="26">
        <v>6.4793000000000003E-2</v>
      </c>
      <c r="S84" s="26">
        <v>4.4871000000000001E-2</v>
      </c>
      <c r="T84" s="26">
        <f t="shared" si="17"/>
        <v>8.3300000000000041E-4</v>
      </c>
      <c r="U84" s="26">
        <f t="shared" si="18"/>
        <v>1</v>
      </c>
      <c r="V84" s="26">
        <f t="shared" si="12"/>
        <v>6.4871638190954761E-2</v>
      </c>
      <c r="W84" s="29" t="s">
        <v>621</v>
      </c>
      <c r="Y84" t="s">
        <v>75</v>
      </c>
      <c r="Z84">
        <v>84</v>
      </c>
      <c r="AA84" t="str">
        <f t="shared" si="13"/>
        <v>insert into dataset values (37.92857143,'F','HIGH','NORMAL',0.734081924623116,0.0648716381909548,'drugA',84);</v>
      </c>
    </row>
    <row r="85" spans="1:27" x14ac:dyDescent="0.25">
      <c r="A85" s="27">
        <v>47</v>
      </c>
      <c r="B85" s="27">
        <v>40</v>
      </c>
      <c r="C85" s="27">
        <f t="shared" si="14"/>
        <v>1</v>
      </c>
      <c r="D85" s="27">
        <f t="shared" si="19"/>
        <v>1</v>
      </c>
      <c r="E85" s="27">
        <f t="shared" si="10"/>
        <v>47.410714285714285</v>
      </c>
      <c r="F85" s="30" t="s">
        <v>1102</v>
      </c>
      <c r="H85" t="s">
        <v>31</v>
      </c>
      <c r="I85" t="s">
        <v>37</v>
      </c>
      <c r="J85" t="s">
        <v>32</v>
      </c>
      <c r="K85" s="24">
        <v>0.53977399999999998</v>
      </c>
      <c r="L85" s="24">
        <v>0.65839700000000001</v>
      </c>
      <c r="M85" s="24">
        <f t="shared" si="15"/>
        <v>2.0259999999999723E-3</v>
      </c>
      <c r="N85" s="24">
        <f t="shared" si="16"/>
        <v>1</v>
      </c>
      <c r="O85" s="24">
        <f t="shared" si="11"/>
        <v>0.53912249748743712</v>
      </c>
      <c r="P85" s="28" t="s">
        <v>510</v>
      </c>
      <c r="R85" s="26">
        <v>5.3620000000000001E-2</v>
      </c>
      <c r="S85" s="26">
        <v>4.5551000000000001E-2</v>
      </c>
      <c r="T85" s="26">
        <f t="shared" si="17"/>
        <v>6.8000000000000005E-4</v>
      </c>
      <c r="U85" s="26">
        <f t="shared" si="18"/>
        <v>1</v>
      </c>
      <c r="V85" s="26">
        <f t="shared" si="12"/>
        <v>5.3759366834170846E-2</v>
      </c>
      <c r="W85" s="29" t="s">
        <v>584</v>
      </c>
      <c r="Y85" t="s">
        <v>40</v>
      </c>
      <c r="Z85">
        <v>85</v>
      </c>
      <c r="AA85" t="str">
        <f t="shared" si="13"/>
        <v>insert into dataset values (47.41071429,'F','LOW','HIGH',0.539122497487437,0.0537593668341708,'drugC',85);</v>
      </c>
    </row>
    <row r="86" spans="1:27" x14ac:dyDescent="0.25">
      <c r="A86" s="27">
        <v>59</v>
      </c>
      <c r="B86" s="27">
        <v>40</v>
      </c>
      <c r="C86" s="27">
        <f t="shared" si="14"/>
        <v>0</v>
      </c>
      <c r="D86" s="27">
        <f t="shared" si="19"/>
        <v>0</v>
      </c>
      <c r="E86" s="27">
        <f t="shared" si="10"/>
        <v>59</v>
      </c>
      <c r="F86" s="30" t="s">
        <v>1142</v>
      </c>
      <c r="H86" t="s">
        <v>36</v>
      </c>
      <c r="I86" t="s">
        <v>32</v>
      </c>
      <c r="J86" t="s">
        <v>32</v>
      </c>
      <c r="K86" s="24">
        <v>0.81635599999999997</v>
      </c>
      <c r="L86" s="24">
        <v>0.65860600000000002</v>
      </c>
      <c r="M86" s="24">
        <f t="shared" si="15"/>
        <v>2.0900000000001473E-4</v>
      </c>
      <c r="N86" s="24">
        <f t="shared" si="16"/>
        <v>1</v>
      </c>
      <c r="O86" s="24">
        <f t="shared" si="11"/>
        <v>0.81564658291457282</v>
      </c>
      <c r="P86" s="28" t="s">
        <v>511</v>
      </c>
      <c r="R86" s="26">
        <v>5.8583000000000003E-2</v>
      </c>
      <c r="S86" s="26">
        <v>4.5631999999999999E-2</v>
      </c>
      <c r="T86" s="26">
        <f t="shared" si="17"/>
        <v>8.099999999999774E-5</v>
      </c>
      <c r="U86" s="26">
        <f t="shared" si="18"/>
        <v>1</v>
      </c>
      <c r="V86" s="26">
        <f t="shared" si="12"/>
        <v>5.8564673366834165E-2</v>
      </c>
      <c r="W86" s="29" t="s">
        <v>639</v>
      </c>
      <c r="Y86" t="s">
        <v>104</v>
      </c>
      <c r="Z86">
        <v>86</v>
      </c>
      <c r="AA86" t="str">
        <f t="shared" si="13"/>
        <v>insert into dataset values (59,'M','HIGH','HIGH',0.815646582914573,0.0585646733668342,'drugB',86);</v>
      </c>
    </row>
    <row r="87" spans="1:27" x14ac:dyDescent="0.25">
      <c r="A87" s="27">
        <v>51</v>
      </c>
      <c r="B87" s="27">
        <v>40</v>
      </c>
      <c r="C87" s="27">
        <f t="shared" si="14"/>
        <v>0</v>
      </c>
      <c r="D87" s="27">
        <f t="shared" si="19"/>
        <v>0</v>
      </c>
      <c r="E87" s="27">
        <f t="shared" si="10"/>
        <v>50.571428571428569</v>
      </c>
      <c r="F87" s="30" t="s">
        <v>1143</v>
      </c>
      <c r="H87" t="s">
        <v>31</v>
      </c>
      <c r="I87" t="s">
        <v>43</v>
      </c>
      <c r="J87" t="s">
        <v>32</v>
      </c>
      <c r="K87" s="24">
        <v>0.67864599999999997</v>
      </c>
      <c r="L87" s="24">
        <v>0.66314600000000001</v>
      </c>
      <c r="M87" s="24">
        <f t="shared" si="15"/>
        <v>4.5399999999999885E-3</v>
      </c>
      <c r="N87" s="24">
        <f t="shared" si="16"/>
        <v>1</v>
      </c>
      <c r="O87" s="24">
        <f t="shared" si="11"/>
        <v>0.67837923115577881</v>
      </c>
      <c r="P87" s="28" t="s">
        <v>512</v>
      </c>
      <c r="R87" s="26">
        <v>4.9910000000000003E-2</v>
      </c>
      <c r="S87" s="26">
        <v>4.5830999999999997E-2</v>
      </c>
      <c r="T87" s="26">
        <f t="shared" si="17"/>
        <v>1.9899999999999779E-4</v>
      </c>
      <c r="U87" s="26">
        <f t="shared" si="18"/>
        <v>1</v>
      </c>
      <c r="V87" s="26">
        <f t="shared" si="12"/>
        <v>4.9855055276381899E-2</v>
      </c>
      <c r="W87" s="29" t="s">
        <v>640</v>
      </c>
      <c r="Y87" t="s">
        <v>46</v>
      </c>
      <c r="Z87">
        <v>87</v>
      </c>
      <c r="AA87" t="str">
        <f t="shared" si="13"/>
        <v>insert into dataset values (50.57142857,'F','NORMAL','HIGH',0.678379231155779,0.0498550552763819,'drugX',87);</v>
      </c>
    </row>
    <row r="88" spans="1:27" x14ac:dyDescent="0.25">
      <c r="A88" s="27">
        <v>69</v>
      </c>
      <c r="B88" s="27">
        <v>41</v>
      </c>
      <c r="C88" s="27">
        <f t="shared" si="14"/>
        <v>1</v>
      </c>
      <c r="D88" s="27">
        <f t="shared" si="19"/>
        <v>1</v>
      </c>
      <c r="E88" s="27">
        <f t="shared" si="10"/>
        <v>68.482142857142861</v>
      </c>
      <c r="F88" s="30" t="s">
        <v>1112</v>
      </c>
      <c r="H88" t="s">
        <v>36</v>
      </c>
      <c r="I88" t="s">
        <v>37</v>
      </c>
      <c r="J88" t="s">
        <v>32</v>
      </c>
      <c r="K88" s="24">
        <v>0.85473299999999997</v>
      </c>
      <c r="L88" s="24">
        <v>0.66777500000000001</v>
      </c>
      <c r="M88" s="24">
        <f t="shared" si="15"/>
        <v>4.6289999999999942E-3</v>
      </c>
      <c r="N88" s="24">
        <f t="shared" si="16"/>
        <v>1</v>
      </c>
      <c r="O88" s="24">
        <f t="shared" si="11"/>
        <v>0.85543422110552758</v>
      </c>
      <c r="P88" s="28" t="s">
        <v>513</v>
      </c>
      <c r="R88" s="26">
        <v>5.5220999999999999E-2</v>
      </c>
      <c r="S88" s="26">
        <v>4.6188E-2</v>
      </c>
      <c r="T88" s="26">
        <f t="shared" si="17"/>
        <v>3.5700000000000315E-4</v>
      </c>
      <c r="U88" s="26">
        <f t="shared" si="18"/>
        <v>1</v>
      </c>
      <c r="V88" s="26">
        <f t="shared" si="12"/>
        <v>5.5261025125628131E-2</v>
      </c>
      <c r="W88" s="29" t="s">
        <v>641</v>
      </c>
      <c r="Y88" t="s">
        <v>35</v>
      </c>
      <c r="Z88">
        <v>88</v>
      </c>
      <c r="AA88" t="str">
        <f t="shared" si="13"/>
        <v>insert into dataset values (68.48214286,'M','LOW','HIGH',0.855434221105528,0.0552610251256281,'drugY',88);</v>
      </c>
    </row>
    <row r="89" spans="1:27" x14ac:dyDescent="0.25">
      <c r="A89" s="27">
        <v>37</v>
      </c>
      <c r="B89" s="27">
        <v>41</v>
      </c>
      <c r="C89" s="27">
        <f t="shared" si="14"/>
        <v>0</v>
      </c>
      <c r="D89" s="27">
        <f t="shared" si="19"/>
        <v>0</v>
      </c>
      <c r="E89" s="27">
        <f t="shared" si="10"/>
        <v>36.875</v>
      </c>
      <c r="F89" s="30" t="s">
        <v>1129</v>
      </c>
      <c r="H89" t="s">
        <v>31</v>
      </c>
      <c r="I89" t="s">
        <v>32</v>
      </c>
      <c r="J89" t="s">
        <v>43</v>
      </c>
      <c r="K89" s="24">
        <v>0.79531200000000002</v>
      </c>
      <c r="L89" s="24">
        <v>0.67690099999999997</v>
      </c>
      <c r="M89" s="24">
        <f t="shared" si="15"/>
        <v>9.1259999999999675E-3</v>
      </c>
      <c r="N89" s="24">
        <f t="shared" si="16"/>
        <v>1</v>
      </c>
      <c r="O89" s="24">
        <f t="shared" si="11"/>
        <v>0.79575276381909543</v>
      </c>
      <c r="P89" s="28" t="s">
        <v>514</v>
      </c>
      <c r="R89" s="26">
        <v>3.4443000000000001E-2</v>
      </c>
      <c r="S89" s="26">
        <v>4.6516000000000002E-2</v>
      </c>
      <c r="T89" s="26">
        <f t="shared" si="17"/>
        <v>3.280000000000019E-4</v>
      </c>
      <c r="U89" s="26">
        <f t="shared" si="18"/>
        <v>1</v>
      </c>
      <c r="V89" s="26">
        <f t="shared" si="12"/>
        <v>3.4538140703517579E-2</v>
      </c>
      <c r="W89" s="29" t="s">
        <v>642</v>
      </c>
      <c r="Y89" t="s">
        <v>35</v>
      </c>
      <c r="Z89">
        <v>89</v>
      </c>
      <c r="AA89" t="str">
        <f t="shared" si="13"/>
        <v>insert into dataset values (36.875,'F','HIGH','NORMAL',0.795752763819095,0.0345381407035176,'drugY',89);</v>
      </c>
    </row>
    <row r="90" spans="1:27" x14ac:dyDescent="0.25">
      <c r="A90" s="27">
        <v>50</v>
      </c>
      <c r="B90" s="27">
        <v>41</v>
      </c>
      <c r="C90" s="27">
        <f t="shared" si="14"/>
        <v>0</v>
      </c>
      <c r="D90" s="27">
        <f t="shared" si="19"/>
        <v>0</v>
      </c>
      <c r="E90" s="27">
        <f t="shared" si="10"/>
        <v>49.517857142857146</v>
      </c>
      <c r="F90" s="30" t="s">
        <v>1106</v>
      </c>
      <c r="H90" t="s">
        <v>31</v>
      </c>
      <c r="I90" t="s">
        <v>43</v>
      </c>
      <c r="J90" t="s">
        <v>43</v>
      </c>
      <c r="K90" s="24">
        <v>0.73960999999999999</v>
      </c>
      <c r="L90" s="24">
        <v>0.67864599999999997</v>
      </c>
      <c r="M90" s="24">
        <f t="shared" si="15"/>
        <v>1.7449999999999966E-3</v>
      </c>
      <c r="N90" s="24">
        <f t="shared" si="16"/>
        <v>1</v>
      </c>
      <c r="O90" s="24">
        <f t="shared" si="11"/>
        <v>0.74005007035175874</v>
      </c>
      <c r="P90" s="28" t="s">
        <v>441</v>
      </c>
      <c r="R90" s="26">
        <v>4.2972000000000003E-2</v>
      </c>
      <c r="S90" s="26">
        <v>4.6977999999999999E-2</v>
      </c>
      <c r="T90" s="26">
        <f t="shared" si="17"/>
        <v>4.6199999999999714E-4</v>
      </c>
      <c r="U90" s="26">
        <f t="shared" si="18"/>
        <v>1</v>
      </c>
      <c r="V90" s="26">
        <f t="shared" si="12"/>
        <v>4.2947427135678388E-2</v>
      </c>
      <c r="W90" s="29" t="s">
        <v>634</v>
      </c>
      <c r="Y90" t="s">
        <v>35</v>
      </c>
      <c r="Z90">
        <v>90</v>
      </c>
      <c r="AA90" t="str">
        <f t="shared" si="13"/>
        <v>insert into dataset values (49.51785714,'F','NORMAL','NORMAL',0.740050070351759,0.0429474271356784,'drugY',90);</v>
      </c>
    </row>
    <row r="91" spans="1:27" x14ac:dyDescent="0.25">
      <c r="A91" s="27">
        <v>62</v>
      </c>
      <c r="B91" s="27">
        <v>41</v>
      </c>
      <c r="C91" s="27">
        <f t="shared" si="14"/>
        <v>0</v>
      </c>
      <c r="D91" s="27">
        <f t="shared" si="19"/>
        <v>0</v>
      </c>
      <c r="E91" s="27">
        <f t="shared" si="10"/>
        <v>62.160714285714285</v>
      </c>
      <c r="F91" s="30" t="s">
        <v>1131</v>
      </c>
      <c r="H91" t="s">
        <v>36</v>
      </c>
      <c r="I91" t="s">
        <v>43</v>
      </c>
      <c r="J91" t="s">
        <v>32</v>
      </c>
      <c r="K91" s="24">
        <v>0.75587300000000002</v>
      </c>
      <c r="L91" s="24">
        <v>0.68350299999999997</v>
      </c>
      <c r="M91" s="24">
        <f t="shared" si="15"/>
        <v>4.8570000000000002E-3</v>
      </c>
      <c r="N91" s="24">
        <f t="shared" si="16"/>
        <v>1</v>
      </c>
      <c r="O91" s="24">
        <f t="shared" si="11"/>
        <v>0.75596512562814067</v>
      </c>
      <c r="P91" s="28" t="s">
        <v>515</v>
      </c>
      <c r="R91" s="26">
        <v>4.5551000000000001E-2</v>
      </c>
      <c r="S91" s="26">
        <v>4.6979E-2</v>
      </c>
      <c r="T91" s="26">
        <f t="shared" si="17"/>
        <v>1.0000000000010001E-6</v>
      </c>
      <c r="U91" s="26">
        <f t="shared" si="18"/>
        <v>1</v>
      </c>
      <c r="V91" s="26">
        <f t="shared" si="12"/>
        <v>4.5650412060301501E-2</v>
      </c>
      <c r="W91" s="29" t="s">
        <v>602</v>
      </c>
      <c r="Y91" t="s">
        <v>35</v>
      </c>
      <c r="Z91">
        <v>91</v>
      </c>
      <c r="AA91" t="str">
        <f t="shared" si="13"/>
        <v>insert into dataset values (62.16071429,'M','NORMAL','HIGH',0.755965125628141,0.0456504120603015,'drugY',91);</v>
      </c>
    </row>
    <row r="92" spans="1:27" x14ac:dyDescent="0.25">
      <c r="A92" s="27">
        <v>41</v>
      </c>
      <c r="B92" s="27">
        <v>42</v>
      </c>
      <c r="C92" s="27">
        <f t="shared" si="14"/>
        <v>1</v>
      </c>
      <c r="D92" s="27">
        <f t="shared" si="19"/>
        <v>1</v>
      </c>
      <c r="E92" s="27">
        <f t="shared" si="10"/>
        <v>41.089285714285715</v>
      </c>
      <c r="F92" s="30" t="s">
        <v>1107</v>
      </c>
      <c r="H92" t="s">
        <v>36</v>
      </c>
      <c r="I92" t="s">
        <v>32</v>
      </c>
      <c r="J92" t="s">
        <v>43</v>
      </c>
      <c r="K92" s="24">
        <v>0.65839700000000001</v>
      </c>
      <c r="L92" s="24">
        <v>0.68514299999999995</v>
      </c>
      <c r="M92" s="24">
        <f t="shared" si="15"/>
        <v>1.6399999999999748E-3</v>
      </c>
      <c r="N92" s="24">
        <f t="shared" si="16"/>
        <v>1</v>
      </c>
      <c r="O92" s="24">
        <f t="shared" si="11"/>
        <v>0.65848541206030142</v>
      </c>
      <c r="P92" s="28" t="s">
        <v>500</v>
      </c>
      <c r="R92" s="26">
        <v>4.3442000000000001E-2</v>
      </c>
      <c r="S92" s="26">
        <v>4.7153E-2</v>
      </c>
      <c r="T92" s="26">
        <f t="shared" si="17"/>
        <v>1.7400000000000054E-4</v>
      </c>
      <c r="U92" s="26">
        <f t="shared" si="18"/>
        <v>1</v>
      </c>
      <c r="V92" s="26">
        <f t="shared" si="12"/>
        <v>4.3548090452261302E-2</v>
      </c>
      <c r="W92" s="29" t="s">
        <v>604</v>
      </c>
      <c r="Y92" t="s">
        <v>35</v>
      </c>
      <c r="Z92">
        <v>92</v>
      </c>
      <c r="AA92" t="str">
        <f t="shared" si="13"/>
        <v>insert into dataset values (41.08928571,'M','HIGH','NORMAL',0.658485412060301,0.0435480904522613,'drugY',92);</v>
      </c>
    </row>
    <row r="93" spans="1:27" x14ac:dyDescent="0.25">
      <c r="A93" s="27">
        <v>29</v>
      </c>
      <c r="B93" s="27">
        <v>42</v>
      </c>
      <c r="C93" s="27">
        <f t="shared" si="14"/>
        <v>0</v>
      </c>
      <c r="D93" s="27">
        <f t="shared" si="19"/>
        <v>0</v>
      </c>
      <c r="E93" s="27">
        <f t="shared" si="10"/>
        <v>29.5</v>
      </c>
      <c r="F93" s="30" t="s">
        <v>1101</v>
      </c>
      <c r="H93" t="s">
        <v>31</v>
      </c>
      <c r="I93" t="s">
        <v>32</v>
      </c>
      <c r="J93" t="s">
        <v>32</v>
      </c>
      <c r="K93" s="24">
        <v>0.85793399999999997</v>
      </c>
      <c r="L93" s="24">
        <v>0.694689</v>
      </c>
      <c r="M93" s="24">
        <f t="shared" si="15"/>
        <v>9.5460000000000544E-3</v>
      </c>
      <c r="N93" s="24">
        <f t="shared" si="16"/>
        <v>1</v>
      </c>
      <c r="O93" s="24">
        <f t="shared" si="11"/>
        <v>0.85742360301507525</v>
      </c>
      <c r="P93" s="28" t="s">
        <v>463</v>
      </c>
      <c r="R93" s="26">
        <v>2.9132000000000002E-2</v>
      </c>
      <c r="S93" s="26">
        <v>4.7359999999999999E-2</v>
      </c>
      <c r="T93" s="26">
        <f t="shared" si="17"/>
        <v>2.0699999999999885E-4</v>
      </c>
      <c r="U93" s="26">
        <f t="shared" si="18"/>
        <v>1</v>
      </c>
      <c r="V93" s="26">
        <f t="shared" si="12"/>
        <v>2.9132170854271354E-2</v>
      </c>
      <c r="W93" s="29" t="s">
        <v>643</v>
      </c>
      <c r="Y93" t="s">
        <v>35</v>
      </c>
      <c r="Z93">
        <v>93</v>
      </c>
      <c r="AA93" t="str">
        <f t="shared" si="13"/>
        <v>insert into dataset values (29.5,'F','HIGH','HIGH',0.857423603015075,0.0291321708542714,'drugY',93);</v>
      </c>
    </row>
    <row r="94" spans="1:27" x14ac:dyDescent="0.25">
      <c r="A94" s="27">
        <v>42</v>
      </c>
      <c r="B94" s="27">
        <v>42</v>
      </c>
      <c r="C94" s="27">
        <f t="shared" si="14"/>
        <v>0</v>
      </c>
      <c r="D94" s="27">
        <f t="shared" si="19"/>
        <v>0</v>
      </c>
      <c r="E94" s="27">
        <f t="shared" si="10"/>
        <v>42.142857142857146</v>
      </c>
      <c r="F94" s="30" t="s">
        <v>1144</v>
      </c>
      <c r="H94" t="s">
        <v>31</v>
      </c>
      <c r="I94" t="s">
        <v>37</v>
      </c>
      <c r="J94" t="s">
        <v>43</v>
      </c>
      <c r="K94" s="24">
        <v>0.76340399999999997</v>
      </c>
      <c r="L94" s="24">
        <v>0.695183</v>
      </c>
      <c r="M94" s="24">
        <f t="shared" si="15"/>
        <v>4.9399999999999444E-4</v>
      </c>
      <c r="N94" s="24">
        <f t="shared" si="16"/>
        <v>1</v>
      </c>
      <c r="O94" s="24">
        <f t="shared" si="11"/>
        <v>0.76392265326633157</v>
      </c>
      <c r="P94" s="28" t="s">
        <v>516</v>
      </c>
      <c r="R94" s="26">
        <v>2.6081E-2</v>
      </c>
      <c r="S94" s="26">
        <v>4.7486E-2</v>
      </c>
      <c r="T94" s="26">
        <f t="shared" si="17"/>
        <v>1.2600000000000111E-4</v>
      </c>
      <c r="U94" s="26">
        <f t="shared" si="18"/>
        <v>1</v>
      </c>
      <c r="V94" s="26">
        <f t="shared" si="12"/>
        <v>2.6128854271356781E-2</v>
      </c>
      <c r="W94" s="29" t="s">
        <v>601</v>
      </c>
      <c r="Y94" t="s">
        <v>35</v>
      </c>
      <c r="Z94">
        <v>94</v>
      </c>
      <c r="AA94" t="str">
        <f t="shared" si="13"/>
        <v>insert into dataset values (42.14285714,'F','LOW','NORMAL',0.763922653266332,0.0261288542713568,'drugY',94);</v>
      </c>
    </row>
    <row r="95" spans="1:27" x14ac:dyDescent="0.25">
      <c r="A95" s="27">
        <v>56</v>
      </c>
      <c r="B95" s="27">
        <v>42</v>
      </c>
      <c r="C95" s="27">
        <f t="shared" si="14"/>
        <v>0</v>
      </c>
      <c r="D95" s="27">
        <f t="shared" si="19"/>
        <v>0</v>
      </c>
      <c r="E95" s="27">
        <f t="shared" si="10"/>
        <v>55.839285714285715</v>
      </c>
      <c r="F95" s="30" t="s">
        <v>1145</v>
      </c>
      <c r="H95" t="s">
        <v>36</v>
      </c>
      <c r="I95" t="s">
        <v>37</v>
      </c>
      <c r="J95" t="s">
        <v>32</v>
      </c>
      <c r="K95" s="24">
        <v>0.81266300000000002</v>
      </c>
      <c r="L95" s="24">
        <v>0.697052</v>
      </c>
      <c r="M95" s="24">
        <f t="shared" si="15"/>
        <v>1.8690000000000095E-3</v>
      </c>
      <c r="N95" s="24">
        <f t="shared" si="16"/>
        <v>1</v>
      </c>
      <c r="O95" s="24">
        <f t="shared" si="11"/>
        <v>0.81365720100502503</v>
      </c>
      <c r="P95" s="28" t="s">
        <v>517</v>
      </c>
      <c r="R95" s="26">
        <v>5.4122999999999998E-2</v>
      </c>
      <c r="S95" s="26">
        <v>4.8066999999999999E-2</v>
      </c>
      <c r="T95" s="26">
        <f t="shared" si="17"/>
        <v>5.8099999999999818E-4</v>
      </c>
      <c r="U95" s="26">
        <f t="shared" si="18"/>
        <v>1</v>
      </c>
      <c r="V95" s="26">
        <f t="shared" si="12"/>
        <v>5.4059698492462303E-2</v>
      </c>
      <c r="W95" s="29" t="s">
        <v>644</v>
      </c>
      <c r="Y95" t="s">
        <v>35</v>
      </c>
      <c r="Z95">
        <v>95</v>
      </c>
      <c r="AA95" t="str">
        <f t="shared" si="13"/>
        <v>insert into dataset values (55.83928571,'M','LOW','HIGH',0.813657201005025,0.0540596984924623,'drugY',95);</v>
      </c>
    </row>
    <row r="96" spans="1:27" x14ac:dyDescent="0.25">
      <c r="A96" s="27">
        <v>36</v>
      </c>
      <c r="B96" s="27">
        <v>43</v>
      </c>
      <c r="C96" s="27">
        <f t="shared" si="14"/>
        <v>1</v>
      </c>
      <c r="D96" s="27">
        <f t="shared" si="19"/>
        <v>1</v>
      </c>
      <c r="E96" s="27">
        <f t="shared" si="10"/>
        <v>35.821428571428569</v>
      </c>
      <c r="F96" s="30" t="s">
        <v>1139</v>
      </c>
      <c r="H96" t="s">
        <v>36</v>
      </c>
      <c r="I96" t="s">
        <v>37</v>
      </c>
      <c r="J96" t="s">
        <v>43</v>
      </c>
      <c r="K96" s="24">
        <v>0.52764999999999995</v>
      </c>
      <c r="L96" s="24">
        <v>0.69726900000000003</v>
      </c>
      <c r="M96" s="24">
        <f t="shared" si="15"/>
        <v>2.1700000000002273E-4</v>
      </c>
      <c r="N96" s="24">
        <f t="shared" si="16"/>
        <v>1</v>
      </c>
      <c r="O96" s="24">
        <f t="shared" si="11"/>
        <v>0.52718620603015065</v>
      </c>
      <c r="P96" s="28" t="s">
        <v>472</v>
      </c>
      <c r="R96" s="26">
        <v>4.6188E-2</v>
      </c>
      <c r="S96" s="26">
        <v>4.8417000000000002E-2</v>
      </c>
      <c r="T96" s="26">
        <f t="shared" si="17"/>
        <v>3.5000000000000309E-4</v>
      </c>
      <c r="U96" s="26">
        <f t="shared" si="18"/>
        <v>1</v>
      </c>
      <c r="V96" s="26">
        <f t="shared" si="12"/>
        <v>4.6251075376884415E-2</v>
      </c>
      <c r="W96" s="29" t="s">
        <v>645</v>
      </c>
      <c r="Y96" t="s">
        <v>46</v>
      </c>
      <c r="Z96">
        <v>96</v>
      </c>
      <c r="AA96" t="str">
        <f t="shared" si="13"/>
        <v>insert into dataset values (35.82142857,'M','LOW','NORMAL',0.527186206030151,0.0462510753768844,'drugX',96);</v>
      </c>
    </row>
    <row r="97" spans="1:27" x14ac:dyDescent="0.25">
      <c r="A97" s="27">
        <v>58</v>
      </c>
      <c r="B97" s="27">
        <v>43</v>
      </c>
      <c r="C97" s="27">
        <f t="shared" si="14"/>
        <v>0</v>
      </c>
      <c r="D97" s="27">
        <f t="shared" si="19"/>
        <v>0</v>
      </c>
      <c r="E97" s="27">
        <f t="shared" si="10"/>
        <v>57.946428571428577</v>
      </c>
      <c r="F97" s="30" t="s">
        <v>1127</v>
      </c>
      <c r="H97" t="s">
        <v>31</v>
      </c>
      <c r="I97" t="s">
        <v>37</v>
      </c>
      <c r="J97" t="s">
        <v>32</v>
      </c>
      <c r="K97" s="24">
        <v>0.88686500000000001</v>
      </c>
      <c r="L97" s="24">
        <v>0.71486000000000005</v>
      </c>
      <c r="M97" s="24">
        <f t="shared" si="15"/>
        <v>1.7591000000000023E-2</v>
      </c>
      <c r="N97" s="24">
        <f t="shared" si="16"/>
        <v>1</v>
      </c>
      <c r="O97" s="24">
        <f t="shared" si="11"/>
        <v>0.88726433165829133</v>
      </c>
      <c r="P97" s="28" t="s">
        <v>490</v>
      </c>
      <c r="R97" s="26">
        <v>2.3188E-2</v>
      </c>
      <c r="S97" s="26">
        <v>4.8517999999999999E-2</v>
      </c>
      <c r="T97" s="26">
        <f t="shared" si="17"/>
        <v>1.0099999999999693E-4</v>
      </c>
      <c r="U97" s="26">
        <f t="shared" si="18"/>
        <v>1</v>
      </c>
      <c r="V97" s="26">
        <f t="shared" si="12"/>
        <v>2.3125537688442208E-2</v>
      </c>
      <c r="W97" s="29" t="s">
        <v>628</v>
      </c>
      <c r="Y97" t="s">
        <v>35</v>
      </c>
      <c r="Z97">
        <v>97</v>
      </c>
      <c r="AA97" t="str">
        <f t="shared" si="13"/>
        <v>insert into dataset values (57.94642857,'F','LOW','HIGH',0.887264331658291,0.0231255376884422,'drugY',97);</v>
      </c>
    </row>
    <row r="98" spans="1:27" x14ac:dyDescent="0.25">
      <c r="A98" s="27">
        <v>56</v>
      </c>
      <c r="B98" s="27">
        <v>43</v>
      </c>
      <c r="C98" s="27">
        <f t="shared" si="14"/>
        <v>0</v>
      </c>
      <c r="D98" s="27">
        <f t="shared" si="19"/>
        <v>0</v>
      </c>
      <c r="E98" s="27">
        <f t="shared" si="10"/>
        <v>55.839285714285715</v>
      </c>
      <c r="F98" s="30" t="s">
        <v>1145</v>
      </c>
      <c r="H98" t="s">
        <v>31</v>
      </c>
      <c r="I98" t="s">
        <v>32</v>
      </c>
      <c r="J98" t="s">
        <v>32</v>
      </c>
      <c r="K98" s="24">
        <v>0.75096200000000002</v>
      </c>
      <c r="L98" s="24">
        <v>0.715337</v>
      </c>
      <c r="M98" s="24">
        <f t="shared" si="15"/>
        <v>4.7699999999994969E-4</v>
      </c>
      <c r="N98" s="24">
        <f t="shared" si="16"/>
        <v>1</v>
      </c>
      <c r="O98" s="24">
        <f t="shared" si="11"/>
        <v>0.74999697989949743</v>
      </c>
      <c r="P98" s="28" t="s">
        <v>518</v>
      </c>
      <c r="R98" s="26">
        <v>2.9571E-2</v>
      </c>
      <c r="S98" s="26">
        <v>4.8637E-2</v>
      </c>
      <c r="T98" s="26">
        <f t="shared" si="17"/>
        <v>1.1900000000000105E-4</v>
      </c>
      <c r="U98" s="26">
        <f t="shared" si="18"/>
        <v>1</v>
      </c>
      <c r="V98" s="26">
        <f t="shared" si="12"/>
        <v>2.9432502512562811E-2</v>
      </c>
      <c r="W98" s="29" t="s">
        <v>646</v>
      </c>
      <c r="Y98" t="s">
        <v>35</v>
      </c>
      <c r="Z98">
        <v>98</v>
      </c>
      <c r="AA98" t="str">
        <f t="shared" si="13"/>
        <v>insert into dataset values (55.83928571,'F','HIGH','HIGH',0.749996979899497,0.0294325025125628,'drugY',98);</v>
      </c>
    </row>
    <row r="99" spans="1:27" x14ac:dyDescent="0.25">
      <c r="A99" s="27">
        <v>20</v>
      </c>
      <c r="B99" s="27">
        <v>43</v>
      </c>
      <c r="C99" s="27">
        <f t="shared" si="14"/>
        <v>0</v>
      </c>
      <c r="D99" s="27">
        <f t="shared" si="19"/>
        <v>0</v>
      </c>
      <c r="E99" s="27">
        <f t="shared" si="10"/>
        <v>20.017857142857142</v>
      </c>
      <c r="F99" s="30" t="s">
        <v>1146</v>
      </c>
      <c r="H99" t="s">
        <v>36</v>
      </c>
      <c r="I99" t="s">
        <v>32</v>
      </c>
      <c r="J99" t="s">
        <v>43</v>
      </c>
      <c r="K99" s="24">
        <v>0.76406700000000005</v>
      </c>
      <c r="L99" s="24">
        <v>0.72125700000000004</v>
      </c>
      <c r="M99" s="24">
        <f t="shared" si="15"/>
        <v>5.9200000000000363E-3</v>
      </c>
      <c r="N99" s="24">
        <f t="shared" si="16"/>
        <v>1</v>
      </c>
      <c r="O99" s="24">
        <f t="shared" si="11"/>
        <v>0.76392265326633157</v>
      </c>
      <c r="P99" s="28" t="s">
        <v>516</v>
      </c>
      <c r="R99" s="26">
        <v>2.1439E-2</v>
      </c>
      <c r="S99" s="26">
        <v>4.8957000000000001E-2</v>
      </c>
      <c r="T99" s="26">
        <f t="shared" si="17"/>
        <v>3.2000000000000084E-4</v>
      </c>
      <c r="U99" s="26">
        <f t="shared" si="18"/>
        <v>1</v>
      </c>
      <c r="V99" s="26">
        <f t="shared" si="12"/>
        <v>2.1323547738693466E-2</v>
      </c>
      <c r="W99" s="29" t="s">
        <v>647</v>
      </c>
      <c r="Y99" t="s">
        <v>35</v>
      </c>
      <c r="Z99">
        <v>99</v>
      </c>
      <c r="AA99" t="str">
        <f t="shared" si="13"/>
        <v>insert into dataset values (20.01785714,'M','HIGH','NORMAL',0.763922653266332,0.0213235477386935,'drugY',99);</v>
      </c>
    </row>
    <row r="100" spans="1:27" x14ac:dyDescent="0.25">
      <c r="A100" s="27">
        <v>15</v>
      </c>
      <c r="B100" s="27">
        <v>45</v>
      </c>
      <c r="C100" s="27">
        <f t="shared" si="14"/>
        <v>2</v>
      </c>
      <c r="D100" s="27">
        <f t="shared" si="19"/>
        <v>1</v>
      </c>
      <c r="E100" s="27">
        <f t="shared" si="10"/>
        <v>14.75</v>
      </c>
      <c r="F100" s="30" t="s">
        <v>1100</v>
      </c>
      <c r="H100" t="s">
        <v>31</v>
      </c>
      <c r="I100" t="s">
        <v>32</v>
      </c>
      <c r="J100" t="s">
        <v>43</v>
      </c>
      <c r="K100" s="24">
        <v>0.697052</v>
      </c>
      <c r="L100" s="24">
        <v>0.72141999999999995</v>
      </c>
      <c r="M100" s="24">
        <f t="shared" si="15"/>
        <v>1.6299999999991321E-4</v>
      </c>
      <c r="N100" s="24">
        <f t="shared" si="16"/>
        <v>1</v>
      </c>
      <c r="O100" s="24">
        <f t="shared" si="11"/>
        <v>0.69628366834170852</v>
      </c>
      <c r="P100" s="28" t="s">
        <v>442</v>
      </c>
      <c r="R100" s="26">
        <v>4.1676999999999999E-2</v>
      </c>
      <c r="S100" s="26">
        <v>4.9416000000000002E-2</v>
      </c>
      <c r="T100" s="26">
        <f t="shared" si="17"/>
        <v>4.5900000000000107E-4</v>
      </c>
      <c r="U100" s="26">
        <f t="shared" si="18"/>
        <v>1</v>
      </c>
      <c r="V100" s="26">
        <f t="shared" si="12"/>
        <v>4.1746100502512554E-2</v>
      </c>
      <c r="W100" s="29" t="s">
        <v>648</v>
      </c>
      <c r="Y100" t="s">
        <v>35</v>
      </c>
      <c r="Z100">
        <v>100</v>
      </c>
      <c r="AA100" t="str">
        <f t="shared" si="13"/>
        <v>insert into dataset values (14.75,'F','HIGH','NORMAL',0.696283668341709,0.0417461005025126,'drugY',100);</v>
      </c>
    </row>
    <row r="101" spans="1:27" x14ac:dyDescent="0.25">
      <c r="A101" s="27">
        <v>31</v>
      </c>
      <c r="B101" s="27">
        <v>45</v>
      </c>
      <c r="C101" s="27">
        <f t="shared" si="14"/>
        <v>0</v>
      </c>
      <c r="D101" s="27">
        <f t="shared" si="19"/>
        <v>0</v>
      </c>
      <c r="E101" s="27">
        <f t="shared" si="10"/>
        <v>30.553571428571431</v>
      </c>
      <c r="F101" s="30" t="s">
        <v>1119</v>
      </c>
      <c r="H101" t="s">
        <v>36</v>
      </c>
      <c r="I101" t="s">
        <v>32</v>
      </c>
      <c r="J101" t="s">
        <v>43</v>
      </c>
      <c r="K101" s="24">
        <v>0.695183</v>
      </c>
      <c r="L101" s="24">
        <v>0.72228599999999998</v>
      </c>
      <c r="M101" s="24">
        <f t="shared" si="15"/>
        <v>8.6600000000003341E-4</v>
      </c>
      <c r="N101" s="24">
        <f t="shared" si="16"/>
        <v>1</v>
      </c>
      <c r="O101" s="24">
        <f t="shared" si="11"/>
        <v>0.69429428643216073</v>
      </c>
      <c r="P101" s="28" t="s">
        <v>465</v>
      </c>
      <c r="R101" s="26">
        <v>5.8559E-2</v>
      </c>
      <c r="S101" s="26">
        <v>4.9910000000000003E-2</v>
      </c>
      <c r="T101" s="26">
        <f t="shared" si="17"/>
        <v>4.9400000000000138E-4</v>
      </c>
      <c r="U101" s="26">
        <f t="shared" si="18"/>
        <v>1</v>
      </c>
      <c r="V101" s="26">
        <f t="shared" si="12"/>
        <v>5.8564673366834165E-2</v>
      </c>
      <c r="W101" s="29" t="s">
        <v>639</v>
      </c>
      <c r="Y101" t="s">
        <v>75</v>
      </c>
      <c r="Z101">
        <v>101</v>
      </c>
      <c r="AA101" t="str">
        <f t="shared" si="13"/>
        <v>insert into dataset values (30.55357143,'M','HIGH','NORMAL',0.694294286432161,0.0585646733668342,'drugA',101);</v>
      </c>
    </row>
    <row r="102" spans="1:27" x14ac:dyDescent="0.25">
      <c r="A102" s="27">
        <v>45</v>
      </c>
      <c r="B102" s="27">
        <v>45</v>
      </c>
      <c r="C102" s="27">
        <f t="shared" si="14"/>
        <v>0</v>
      </c>
      <c r="D102" s="27">
        <f t="shared" si="19"/>
        <v>0</v>
      </c>
      <c r="E102" s="27">
        <f t="shared" si="10"/>
        <v>45.303571428571431</v>
      </c>
      <c r="F102" s="30" t="s">
        <v>1121</v>
      </c>
      <c r="H102" t="s">
        <v>31</v>
      </c>
      <c r="I102" t="s">
        <v>32</v>
      </c>
      <c r="J102" t="s">
        <v>32</v>
      </c>
      <c r="K102" s="24">
        <v>0.547821</v>
      </c>
      <c r="L102" s="24">
        <v>0.72437499999999999</v>
      </c>
      <c r="M102" s="24">
        <f t="shared" si="15"/>
        <v>2.0890000000000075E-3</v>
      </c>
      <c r="N102" s="24">
        <f t="shared" si="16"/>
        <v>1</v>
      </c>
      <c r="O102" s="24">
        <f t="shared" si="11"/>
        <v>0.54708002512562803</v>
      </c>
      <c r="P102" s="28" t="s">
        <v>519</v>
      </c>
      <c r="R102" s="26">
        <v>4.2618999999999997E-2</v>
      </c>
      <c r="S102" s="26">
        <v>4.9997E-2</v>
      </c>
      <c r="T102" s="26">
        <f t="shared" si="17"/>
        <v>8.6999999999996802E-5</v>
      </c>
      <c r="U102" s="26">
        <f t="shared" si="18"/>
        <v>1</v>
      </c>
      <c r="V102" s="26">
        <f t="shared" si="12"/>
        <v>4.2647095477386932E-2</v>
      </c>
      <c r="W102" s="29" t="s">
        <v>613</v>
      </c>
      <c r="Y102" t="s">
        <v>75</v>
      </c>
      <c r="Z102">
        <v>102</v>
      </c>
      <c r="AA102" t="str">
        <f t="shared" si="13"/>
        <v>insert into dataset values (45.30357143,'F','HIGH','HIGH',0.547080025125628,0.0426470954773869,'drugA',102);</v>
      </c>
    </row>
    <row r="103" spans="1:27" x14ac:dyDescent="0.25">
      <c r="A103" s="27">
        <v>28</v>
      </c>
      <c r="B103" s="27">
        <v>45</v>
      </c>
      <c r="C103" s="27">
        <f t="shared" si="14"/>
        <v>0</v>
      </c>
      <c r="D103" s="27">
        <f t="shared" si="19"/>
        <v>0</v>
      </c>
      <c r="E103" s="27">
        <f t="shared" si="10"/>
        <v>28.446428571428573</v>
      </c>
      <c r="F103" s="30" t="s">
        <v>1103</v>
      </c>
      <c r="H103" t="s">
        <v>31</v>
      </c>
      <c r="I103" t="s">
        <v>37</v>
      </c>
      <c r="J103" t="s">
        <v>32</v>
      </c>
      <c r="K103" s="24">
        <v>0.65629199999999999</v>
      </c>
      <c r="L103" s="24">
        <v>0.72442200000000001</v>
      </c>
      <c r="M103" s="24">
        <f t="shared" si="15"/>
        <v>4.7000000000019249E-5</v>
      </c>
      <c r="N103" s="24">
        <f t="shared" si="16"/>
        <v>1</v>
      </c>
      <c r="O103" s="24">
        <f t="shared" si="11"/>
        <v>0.65649603015075375</v>
      </c>
      <c r="P103" s="28" t="s">
        <v>457</v>
      </c>
      <c r="R103" s="26">
        <v>4.9997E-2</v>
      </c>
      <c r="S103" s="26">
        <v>5.0729999999999997E-2</v>
      </c>
      <c r="T103" s="26">
        <f t="shared" si="17"/>
        <v>7.3299999999999754E-4</v>
      </c>
      <c r="U103" s="26">
        <f t="shared" si="18"/>
        <v>1</v>
      </c>
      <c r="V103" s="26">
        <f t="shared" si="12"/>
        <v>4.9855055276381899E-2</v>
      </c>
      <c r="W103" s="29" t="s">
        <v>640</v>
      </c>
      <c r="Y103" t="s">
        <v>40</v>
      </c>
      <c r="Z103">
        <v>103</v>
      </c>
      <c r="AA103" t="str">
        <f t="shared" si="13"/>
        <v>insert into dataset values (28.44642857,'F','LOW','HIGH',0.656496030150754,0.0498550552763819,'drugC',103);</v>
      </c>
    </row>
    <row r="104" spans="1:27" x14ac:dyDescent="0.25">
      <c r="A104" s="27">
        <v>56</v>
      </c>
      <c r="B104" s="27">
        <v>46</v>
      </c>
      <c r="C104" s="27">
        <f t="shared" si="14"/>
        <v>1</v>
      </c>
      <c r="D104" s="27">
        <f t="shared" si="19"/>
        <v>1</v>
      </c>
      <c r="E104" s="27">
        <f t="shared" si="10"/>
        <v>55.839285714285715</v>
      </c>
      <c r="F104" s="30" t="s">
        <v>1145</v>
      </c>
      <c r="H104" t="s">
        <v>36</v>
      </c>
      <c r="I104" t="s">
        <v>43</v>
      </c>
      <c r="J104" t="s">
        <v>32</v>
      </c>
      <c r="K104" s="24">
        <v>0.62786600000000004</v>
      </c>
      <c r="L104" s="24">
        <v>0.72542399999999996</v>
      </c>
      <c r="M104" s="24">
        <f t="shared" si="15"/>
        <v>1.0019999999999474E-3</v>
      </c>
      <c r="N104" s="24">
        <f t="shared" si="16"/>
        <v>1</v>
      </c>
      <c r="O104" s="24">
        <f t="shared" si="11"/>
        <v>0.62864468341708535</v>
      </c>
      <c r="P104" s="28" t="s">
        <v>520</v>
      </c>
      <c r="R104" s="26">
        <v>7.0026000000000005E-2</v>
      </c>
      <c r="S104" s="26">
        <v>5.1229999999999998E-2</v>
      </c>
      <c r="T104" s="26">
        <f t="shared" si="17"/>
        <v>5.0000000000000044E-4</v>
      </c>
      <c r="U104" s="26">
        <f t="shared" si="18"/>
        <v>1</v>
      </c>
      <c r="V104" s="26">
        <f t="shared" si="12"/>
        <v>6.9977276381909537E-2</v>
      </c>
      <c r="W104" s="29" t="s">
        <v>649</v>
      </c>
      <c r="Y104" t="s">
        <v>46</v>
      </c>
      <c r="Z104">
        <v>104</v>
      </c>
      <c r="AA104" t="str">
        <f t="shared" si="13"/>
        <v>insert into dataset values (55.83928571,'M','NORMAL','HIGH',0.628644683417085,0.0699772763819095,'drugX',104);</v>
      </c>
    </row>
    <row r="105" spans="1:27" x14ac:dyDescent="0.25">
      <c r="A105" s="27">
        <v>22</v>
      </c>
      <c r="B105" s="27">
        <v>46</v>
      </c>
      <c r="C105" s="27">
        <f t="shared" si="14"/>
        <v>0</v>
      </c>
      <c r="D105" s="27">
        <f t="shared" si="19"/>
        <v>0</v>
      </c>
      <c r="E105" s="27">
        <f t="shared" si="10"/>
        <v>22.125</v>
      </c>
      <c r="F105" s="30" t="s">
        <v>1105</v>
      </c>
      <c r="H105" t="s">
        <v>36</v>
      </c>
      <c r="I105" t="s">
        <v>32</v>
      </c>
      <c r="J105" t="s">
        <v>43</v>
      </c>
      <c r="K105" s="24">
        <v>0.86062099999999997</v>
      </c>
      <c r="L105" s="24">
        <v>0.72667700000000002</v>
      </c>
      <c r="M105" s="24">
        <f t="shared" si="15"/>
        <v>1.2530000000000596E-3</v>
      </c>
      <c r="N105" s="24">
        <f t="shared" si="16"/>
        <v>1</v>
      </c>
      <c r="O105" s="24">
        <f t="shared" si="11"/>
        <v>0.86140236683417071</v>
      </c>
      <c r="P105" s="28" t="s">
        <v>501</v>
      </c>
      <c r="R105" s="26">
        <v>3.0417E-2</v>
      </c>
      <c r="S105" s="26">
        <v>5.1810000000000002E-2</v>
      </c>
      <c r="T105" s="26">
        <f t="shared" si="17"/>
        <v>5.8000000000000412E-4</v>
      </c>
      <c r="U105" s="26">
        <f t="shared" si="18"/>
        <v>1</v>
      </c>
      <c r="V105" s="26">
        <f t="shared" si="12"/>
        <v>3.0333497487437182E-2</v>
      </c>
      <c r="W105" s="29" t="s">
        <v>625</v>
      </c>
      <c r="Y105" t="s">
        <v>35</v>
      </c>
      <c r="Z105">
        <v>105</v>
      </c>
      <c r="AA105" t="str">
        <f t="shared" si="13"/>
        <v>insert into dataset values (22.125,'M','HIGH','NORMAL',0.861402366834171,0.0303334974874372,'drugY',105);</v>
      </c>
    </row>
    <row r="106" spans="1:27" x14ac:dyDescent="0.25">
      <c r="A106" s="27">
        <v>37</v>
      </c>
      <c r="B106" s="27">
        <v>47</v>
      </c>
      <c r="C106" s="27">
        <f t="shared" si="14"/>
        <v>1</v>
      </c>
      <c r="D106" s="27">
        <f t="shared" si="19"/>
        <v>1</v>
      </c>
      <c r="E106" s="27">
        <f t="shared" si="10"/>
        <v>36.875</v>
      </c>
      <c r="F106" s="30" t="s">
        <v>1129</v>
      </c>
      <c r="H106" t="s">
        <v>36</v>
      </c>
      <c r="I106" t="s">
        <v>37</v>
      </c>
      <c r="J106" t="s">
        <v>43</v>
      </c>
      <c r="K106" s="24">
        <v>0.61669200000000002</v>
      </c>
      <c r="L106" s="24">
        <v>0.730854</v>
      </c>
      <c r="M106" s="24">
        <f t="shared" si="15"/>
        <v>4.1769999999999863E-3</v>
      </c>
      <c r="N106" s="24">
        <f t="shared" si="16"/>
        <v>1</v>
      </c>
      <c r="O106" s="24">
        <f t="shared" si="11"/>
        <v>0.61670839195979887</v>
      </c>
      <c r="P106" s="28" t="s">
        <v>460</v>
      </c>
      <c r="R106" s="26">
        <v>6.8765000000000007E-2</v>
      </c>
      <c r="S106" s="26">
        <v>5.1922000000000003E-2</v>
      </c>
      <c r="T106" s="26">
        <f t="shared" si="17"/>
        <v>1.1200000000000099E-4</v>
      </c>
      <c r="U106" s="26">
        <f t="shared" si="18"/>
        <v>1</v>
      </c>
      <c r="V106" s="26">
        <f t="shared" si="12"/>
        <v>6.8775949748743709E-2</v>
      </c>
      <c r="W106" s="29" t="s">
        <v>650</v>
      </c>
      <c r="Y106" t="s">
        <v>46</v>
      </c>
      <c r="Z106">
        <v>106</v>
      </c>
      <c r="AA106" t="str">
        <f t="shared" si="13"/>
        <v>insert into dataset values (36.875,'M','LOW','NORMAL',0.616708391959799,0.0687759497487437,'drugX',106);</v>
      </c>
    </row>
    <row r="107" spans="1:27" x14ac:dyDescent="0.25">
      <c r="A107" s="27">
        <v>22</v>
      </c>
      <c r="B107" s="27">
        <v>47</v>
      </c>
      <c r="C107" s="27">
        <f t="shared" si="14"/>
        <v>0</v>
      </c>
      <c r="D107" s="27">
        <f t="shared" si="19"/>
        <v>0</v>
      </c>
      <c r="E107" s="27">
        <f t="shared" si="10"/>
        <v>22.125</v>
      </c>
      <c r="F107" s="30" t="s">
        <v>1105</v>
      </c>
      <c r="H107" t="s">
        <v>36</v>
      </c>
      <c r="I107" t="s">
        <v>43</v>
      </c>
      <c r="J107" t="s">
        <v>32</v>
      </c>
      <c r="K107" s="24">
        <v>0.53632400000000002</v>
      </c>
      <c r="L107" s="24">
        <v>0.73109100000000005</v>
      </c>
      <c r="M107" s="24">
        <f t="shared" si="15"/>
        <v>2.3700000000004273E-4</v>
      </c>
      <c r="N107" s="24">
        <f t="shared" si="16"/>
        <v>1</v>
      </c>
      <c r="O107" s="24">
        <f t="shared" si="11"/>
        <v>0.53713311557788934</v>
      </c>
      <c r="P107" s="28" t="s">
        <v>459</v>
      </c>
      <c r="R107" s="26">
        <v>4.4871000000000001E-2</v>
      </c>
      <c r="S107" s="26">
        <v>5.1987999999999999E-2</v>
      </c>
      <c r="T107" s="26">
        <f t="shared" si="17"/>
        <v>6.5999999999996617E-5</v>
      </c>
      <c r="U107" s="26">
        <f t="shared" si="18"/>
        <v>1</v>
      </c>
      <c r="V107" s="26">
        <f t="shared" si="12"/>
        <v>4.474941708542713E-2</v>
      </c>
      <c r="W107" s="29" t="s">
        <v>651</v>
      </c>
      <c r="Y107" t="s">
        <v>46</v>
      </c>
      <c r="Z107">
        <v>107</v>
      </c>
      <c r="AA107" t="str">
        <f t="shared" si="13"/>
        <v>insert into dataset values (22.125,'M','NORMAL','HIGH',0.537133115577889,0.0447494170854271,'drugX',107);</v>
      </c>
    </row>
    <row r="108" spans="1:27" x14ac:dyDescent="0.25">
      <c r="A108" s="27">
        <v>42</v>
      </c>
      <c r="B108" s="27">
        <v>47</v>
      </c>
      <c r="C108" s="27">
        <f t="shared" si="14"/>
        <v>0</v>
      </c>
      <c r="D108" s="27">
        <f t="shared" si="19"/>
        <v>0</v>
      </c>
      <c r="E108" s="27">
        <f t="shared" si="10"/>
        <v>42.142857142857146</v>
      </c>
      <c r="F108" s="30" t="s">
        <v>1144</v>
      </c>
      <c r="H108" t="s">
        <v>36</v>
      </c>
      <c r="I108" t="s">
        <v>37</v>
      </c>
      <c r="J108" t="s">
        <v>32</v>
      </c>
      <c r="K108" s="24">
        <v>0.75609700000000002</v>
      </c>
      <c r="L108" s="24">
        <v>0.73153999999999997</v>
      </c>
      <c r="M108" s="24">
        <f t="shared" si="15"/>
        <v>4.4899999999992168E-4</v>
      </c>
      <c r="N108" s="24">
        <f t="shared" si="16"/>
        <v>1</v>
      </c>
      <c r="O108" s="24">
        <f t="shared" si="11"/>
        <v>0.75596512562814067</v>
      </c>
      <c r="P108" s="28" t="s">
        <v>515</v>
      </c>
      <c r="R108" s="26">
        <v>3.7780000000000001E-2</v>
      </c>
      <c r="S108" s="26">
        <v>5.3057E-2</v>
      </c>
      <c r="T108" s="26">
        <f t="shared" si="17"/>
        <v>1.0690000000000005E-3</v>
      </c>
      <c r="U108" s="26">
        <f t="shared" si="18"/>
        <v>1</v>
      </c>
      <c r="V108" s="26">
        <f t="shared" si="12"/>
        <v>3.7841788944723613E-2</v>
      </c>
      <c r="W108" s="29" t="s">
        <v>582</v>
      </c>
      <c r="Y108" t="s">
        <v>35</v>
      </c>
      <c r="Z108">
        <v>108</v>
      </c>
      <c r="AA108" t="str">
        <f t="shared" si="13"/>
        <v>insert into dataset values (42.14285714,'M','LOW','HIGH',0.755965125628141,0.0378417889447236,'drugY',108);</v>
      </c>
    </row>
    <row r="109" spans="1:27" x14ac:dyDescent="0.25">
      <c r="A109" s="27">
        <v>72</v>
      </c>
      <c r="B109" s="27">
        <v>47</v>
      </c>
      <c r="C109" s="27">
        <f t="shared" si="14"/>
        <v>0</v>
      </c>
      <c r="D109" s="27">
        <f t="shared" si="19"/>
        <v>0</v>
      </c>
      <c r="E109" s="27">
        <f t="shared" si="10"/>
        <v>71.642857142857139</v>
      </c>
      <c r="F109" s="30" t="s">
        <v>1147</v>
      </c>
      <c r="H109" t="s">
        <v>36</v>
      </c>
      <c r="I109" t="s">
        <v>32</v>
      </c>
      <c r="J109" t="s">
        <v>43</v>
      </c>
      <c r="K109" s="24">
        <v>0.72141999999999995</v>
      </c>
      <c r="L109" s="24">
        <v>0.73384199999999999</v>
      </c>
      <c r="M109" s="24">
        <f t="shared" si="15"/>
        <v>2.3020000000000262E-3</v>
      </c>
      <c r="N109" s="24">
        <f t="shared" si="16"/>
        <v>1</v>
      </c>
      <c r="O109" s="24">
        <f t="shared" si="11"/>
        <v>0.72214563316582903</v>
      </c>
      <c r="P109" s="28" t="s">
        <v>497</v>
      </c>
      <c r="R109" s="26">
        <v>7.4551999999999993E-2</v>
      </c>
      <c r="S109" s="26">
        <v>5.3301000000000001E-2</v>
      </c>
      <c r="T109" s="26">
        <f t="shared" si="17"/>
        <v>2.4400000000000116E-4</v>
      </c>
      <c r="U109" s="26">
        <f t="shared" si="18"/>
        <v>1</v>
      </c>
      <c r="V109" s="26">
        <f t="shared" si="12"/>
        <v>7.4482251256281398E-2</v>
      </c>
      <c r="W109" s="29" t="s">
        <v>652</v>
      </c>
      <c r="Y109" t="s">
        <v>104</v>
      </c>
      <c r="Z109">
        <v>109</v>
      </c>
      <c r="AA109" t="str">
        <f t="shared" si="13"/>
        <v>insert into dataset values (71.64285714,'M','HIGH','NORMAL',0.722145633165829,0.0744822512562814,'drugB',109);</v>
      </c>
    </row>
    <row r="110" spans="1:27" x14ac:dyDescent="0.25">
      <c r="A110" s="27">
        <v>23</v>
      </c>
      <c r="B110" s="27">
        <v>47</v>
      </c>
      <c r="C110" s="27">
        <f t="shared" si="14"/>
        <v>0</v>
      </c>
      <c r="D110" s="27">
        <f t="shared" si="19"/>
        <v>0</v>
      </c>
      <c r="E110" s="27">
        <f t="shared" si="10"/>
        <v>23.178571428571431</v>
      </c>
      <c r="F110" s="30" t="s">
        <v>1113</v>
      </c>
      <c r="H110" t="s">
        <v>36</v>
      </c>
      <c r="I110" t="s">
        <v>43</v>
      </c>
      <c r="J110" t="s">
        <v>32</v>
      </c>
      <c r="K110" s="24">
        <v>0.54335500000000003</v>
      </c>
      <c r="L110" s="24">
        <v>0.73411899999999997</v>
      </c>
      <c r="M110" s="24">
        <f t="shared" si="15"/>
        <v>2.7699999999997171E-4</v>
      </c>
      <c r="N110" s="24">
        <f t="shared" si="16"/>
        <v>1</v>
      </c>
      <c r="O110" s="24">
        <f t="shared" si="11"/>
        <v>0.54310126130653258</v>
      </c>
      <c r="P110" s="28" t="s">
        <v>521</v>
      </c>
      <c r="R110" s="26">
        <v>3.2246999999999998E-2</v>
      </c>
      <c r="S110" s="26">
        <v>5.3620000000000001E-2</v>
      </c>
      <c r="T110" s="26">
        <f t="shared" si="17"/>
        <v>3.1899999999999984E-4</v>
      </c>
      <c r="U110" s="26">
        <f t="shared" si="18"/>
        <v>1</v>
      </c>
      <c r="V110" s="26">
        <f t="shared" si="12"/>
        <v>3.2135487437185924E-2</v>
      </c>
      <c r="W110" s="29" t="s">
        <v>653</v>
      </c>
      <c r="Y110" t="s">
        <v>35</v>
      </c>
      <c r="Z110">
        <v>110</v>
      </c>
      <c r="AA110" t="str">
        <f t="shared" si="13"/>
        <v>insert into dataset values (23.17857143,'M','NORMAL','HIGH',0.543101261306533,0.0321354874371859,'drugY',110);</v>
      </c>
    </row>
    <row r="111" spans="1:27" x14ac:dyDescent="0.25">
      <c r="A111" s="27">
        <v>50</v>
      </c>
      <c r="B111" s="27">
        <v>47</v>
      </c>
      <c r="C111" s="27">
        <f t="shared" si="14"/>
        <v>0</v>
      </c>
      <c r="D111" s="27">
        <f t="shared" si="19"/>
        <v>0</v>
      </c>
      <c r="E111" s="27">
        <f t="shared" si="10"/>
        <v>49.517857142857146</v>
      </c>
      <c r="F111" s="30" t="s">
        <v>1106</v>
      </c>
      <c r="H111" t="s">
        <v>36</v>
      </c>
      <c r="I111" t="s">
        <v>32</v>
      </c>
      <c r="J111" t="s">
        <v>32</v>
      </c>
      <c r="K111" s="24">
        <v>0.518285</v>
      </c>
      <c r="L111" s="24">
        <v>0.73930899999999999</v>
      </c>
      <c r="M111" s="24">
        <f t="shared" si="15"/>
        <v>5.1900000000000279E-3</v>
      </c>
      <c r="N111" s="24">
        <f t="shared" si="16"/>
        <v>1</v>
      </c>
      <c r="O111" s="24">
        <f t="shared" si="11"/>
        <v>0.51922867839195974</v>
      </c>
      <c r="P111" s="28" t="s">
        <v>522</v>
      </c>
      <c r="R111" s="26">
        <v>6.9193000000000005E-2</v>
      </c>
      <c r="S111" s="26">
        <v>5.3741999999999998E-2</v>
      </c>
      <c r="T111" s="26">
        <f t="shared" si="17"/>
        <v>1.2199999999999711E-4</v>
      </c>
      <c r="U111" s="26">
        <f t="shared" si="18"/>
        <v>1</v>
      </c>
      <c r="V111" s="26">
        <f t="shared" si="12"/>
        <v>6.9076281407035159E-2</v>
      </c>
      <c r="W111" s="29" t="s">
        <v>571</v>
      </c>
      <c r="Y111" t="s">
        <v>75</v>
      </c>
      <c r="Z111">
        <v>111</v>
      </c>
      <c r="AA111" t="str">
        <f t="shared" si="13"/>
        <v>insert into dataset values (49.51785714,'M','HIGH','HIGH',0.51922867839196,0.0690762814070352,'drugA',111);</v>
      </c>
    </row>
    <row r="112" spans="1:27" x14ac:dyDescent="0.25">
      <c r="A112" s="27">
        <v>47</v>
      </c>
      <c r="B112" s="27">
        <v>47</v>
      </c>
      <c r="C112" s="27">
        <f t="shared" si="14"/>
        <v>0</v>
      </c>
      <c r="D112" s="27">
        <f t="shared" si="19"/>
        <v>0</v>
      </c>
      <c r="E112" s="27">
        <f t="shared" si="10"/>
        <v>47.410714285714285</v>
      </c>
      <c r="F112" s="30" t="s">
        <v>1102</v>
      </c>
      <c r="H112" t="s">
        <v>31</v>
      </c>
      <c r="I112" t="s">
        <v>43</v>
      </c>
      <c r="J112" t="s">
        <v>43</v>
      </c>
      <c r="K112" s="24">
        <v>0.52683500000000005</v>
      </c>
      <c r="L112" s="24">
        <v>0.73960999999999999</v>
      </c>
      <c r="M112" s="24">
        <f t="shared" si="15"/>
        <v>3.0099999999999572E-4</v>
      </c>
      <c r="N112" s="24">
        <f t="shared" si="16"/>
        <v>1</v>
      </c>
      <c r="O112" s="24">
        <f t="shared" si="11"/>
        <v>0.52718620603015065</v>
      </c>
      <c r="P112" s="28" t="s">
        <v>472</v>
      </c>
      <c r="R112" s="26">
        <v>7.8827999999999995E-2</v>
      </c>
      <c r="S112" s="26">
        <v>5.4122999999999998E-2</v>
      </c>
      <c r="T112" s="26">
        <f t="shared" si="17"/>
        <v>3.8099999999999939E-4</v>
      </c>
      <c r="U112" s="26">
        <f t="shared" si="18"/>
        <v>1</v>
      </c>
      <c r="V112" s="26">
        <f t="shared" si="12"/>
        <v>7.8686894472361796E-2</v>
      </c>
      <c r="W112" s="29" t="s">
        <v>574</v>
      </c>
      <c r="Y112" t="s">
        <v>46</v>
      </c>
      <c r="Z112">
        <v>112</v>
      </c>
      <c r="AA112" t="str">
        <f t="shared" si="13"/>
        <v>insert into dataset values (47.41071429,'F','NORMAL','NORMAL',0.527186206030151,0.0786868944723618,'drugX',112);</v>
      </c>
    </row>
    <row r="113" spans="1:27" x14ac:dyDescent="0.25">
      <c r="A113" s="27">
        <v>35</v>
      </c>
      <c r="B113" s="27">
        <v>47</v>
      </c>
      <c r="C113" s="27">
        <f t="shared" si="14"/>
        <v>0</v>
      </c>
      <c r="D113" s="27">
        <f t="shared" si="19"/>
        <v>0</v>
      </c>
      <c r="E113" s="27">
        <f t="shared" si="10"/>
        <v>34.767857142857146</v>
      </c>
      <c r="F113" s="30" t="s">
        <v>1148</v>
      </c>
      <c r="H113" t="s">
        <v>36</v>
      </c>
      <c r="I113" t="s">
        <v>37</v>
      </c>
      <c r="J113" t="s">
        <v>43</v>
      </c>
      <c r="K113" s="24">
        <v>0.68514299999999995</v>
      </c>
      <c r="L113" s="24">
        <v>0.73991399999999996</v>
      </c>
      <c r="M113" s="24">
        <f t="shared" si="15"/>
        <v>3.0399999999997096E-4</v>
      </c>
      <c r="N113" s="24">
        <f t="shared" si="16"/>
        <v>1</v>
      </c>
      <c r="O113" s="24">
        <f t="shared" si="11"/>
        <v>0.68434737688442204</v>
      </c>
      <c r="P113" s="28" t="s">
        <v>523</v>
      </c>
      <c r="R113" s="26">
        <v>7.4717000000000006E-2</v>
      </c>
      <c r="S113" s="26">
        <v>5.4151999999999999E-2</v>
      </c>
      <c r="T113" s="26">
        <f t="shared" si="17"/>
        <v>2.9000000000001247E-5</v>
      </c>
      <c r="U113" s="26">
        <f t="shared" si="18"/>
        <v>1</v>
      </c>
      <c r="V113" s="26">
        <f t="shared" si="12"/>
        <v>7.4782582914572848E-2</v>
      </c>
      <c r="W113" s="29" t="s">
        <v>599</v>
      </c>
      <c r="Y113" t="s">
        <v>46</v>
      </c>
      <c r="Z113">
        <v>113</v>
      </c>
      <c r="AA113" t="str">
        <f t="shared" si="13"/>
        <v>insert into dataset values (34.76785714,'M','LOW','NORMAL',0.684347376884422,0.0747825829145728,'drugX',113);</v>
      </c>
    </row>
    <row r="114" spans="1:27" x14ac:dyDescent="0.25">
      <c r="A114" s="27">
        <v>65</v>
      </c>
      <c r="B114" s="27">
        <v>48</v>
      </c>
      <c r="C114" s="27">
        <f t="shared" si="14"/>
        <v>1</v>
      </c>
      <c r="D114" s="27">
        <f t="shared" si="19"/>
        <v>1</v>
      </c>
      <c r="E114" s="27">
        <f t="shared" si="10"/>
        <v>65.321428571428569</v>
      </c>
      <c r="F114" s="30" t="s">
        <v>1123</v>
      </c>
      <c r="H114" t="s">
        <v>31</v>
      </c>
      <c r="I114" t="s">
        <v>37</v>
      </c>
      <c r="J114" t="s">
        <v>43</v>
      </c>
      <c r="K114" s="24">
        <v>0.76022100000000004</v>
      </c>
      <c r="L114" s="24">
        <v>0.74093600000000004</v>
      </c>
      <c r="M114" s="24">
        <f t="shared" si="15"/>
        <v>1.0220000000000784E-3</v>
      </c>
      <c r="N114" s="24">
        <f t="shared" si="16"/>
        <v>1</v>
      </c>
      <c r="O114" s="24">
        <f t="shared" si="11"/>
        <v>0.75994388944723612</v>
      </c>
      <c r="P114" s="28" t="s">
        <v>524</v>
      </c>
      <c r="R114" s="26">
        <v>5.5213999999999999E-2</v>
      </c>
      <c r="S114" s="26">
        <v>5.5213999999999999E-2</v>
      </c>
      <c r="T114" s="26">
        <f t="shared" si="17"/>
        <v>1.0620000000000004E-3</v>
      </c>
      <c r="U114" s="26">
        <f t="shared" si="18"/>
        <v>1</v>
      </c>
      <c r="V114" s="26">
        <f t="shared" si="12"/>
        <v>5.5261025125628131E-2</v>
      </c>
      <c r="W114" s="29" t="s">
        <v>641</v>
      </c>
      <c r="Y114" t="s">
        <v>46</v>
      </c>
      <c r="Z114">
        <v>114</v>
      </c>
      <c r="AA114" t="str">
        <f t="shared" si="13"/>
        <v>insert into dataset values (65.32142857,'F','LOW','NORMAL',0.759943889447236,0.0552610251256281,'drugX',114);</v>
      </c>
    </row>
    <row r="115" spans="1:27" x14ac:dyDescent="0.25">
      <c r="A115" s="27">
        <v>20</v>
      </c>
      <c r="B115" s="27">
        <v>48</v>
      </c>
      <c r="C115" s="27">
        <f t="shared" si="14"/>
        <v>0</v>
      </c>
      <c r="D115" s="27">
        <f t="shared" si="19"/>
        <v>0</v>
      </c>
      <c r="E115" s="27">
        <f t="shared" si="10"/>
        <v>20.017857142857142</v>
      </c>
      <c r="F115" s="30" t="s">
        <v>1146</v>
      </c>
      <c r="H115" t="s">
        <v>31</v>
      </c>
      <c r="I115" t="s">
        <v>43</v>
      </c>
      <c r="J115" t="s">
        <v>43</v>
      </c>
      <c r="K115" s="24">
        <v>0.58159099999999997</v>
      </c>
      <c r="L115" s="24">
        <v>0.74209199999999997</v>
      </c>
      <c r="M115" s="24">
        <f t="shared" si="15"/>
        <v>1.1559999999999349E-3</v>
      </c>
      <c r="N115" s="24">
        <f t="shared" si="16"/>
        <v>1</v>
      </c>
      <c r="O115" s="24">
        <f t="shared" si="11"/>
        <v>0.58089951758793967</v>
      </c>
      <c r="P115" s="28" t="s">
        <v>525</v>
      </c>
      <c r="R115" s="26">
        <v>6.2667E-2</v>
      </c>
      <c r="S115" s="26">
        <v>5.5220999999999999E-2</v>
      </c>
      <c r="T115" s="26">
        <f t="shared" si="17"/>
        <v>7.0000000000000617E-6</v>
      </c>
      <c r="U115" s="26">
        <f t="shared" si="18"/>
        <v>1</v>
      </c>
      <c r="V115" s="26">
        <f t="shared" si="12"/>
        <v>6.2769316582914569E-2</v>
      </c>
      <c r="W115" s="29" t="s">
        <v>654</v>
      </c>
      <c r="Y115" t="s">
        <v>46</v>
      </c>
      <c r="Z115">
        <v>115</v>
      </c>
      <c r="AA115" t="str">
        <f t="shared" si="13"/>
        <v>insert into dataset values (20.01785714,'F','NORMAL','NORMAL',0.58089951758794,0.0627693165829146,'drugX',115);</v>
      </c>
    </row>
    <row r="116" spans="1:27" x14ac:dyDescent="0.25">
      <c r="A116" s="27">
        <v>51</v>
      </c>
      <c r="B116" s="27">
        <v>49</v>
      </c>
      <c r="C116" s="27">
        <f t="shared" si="14"/>
        <v>1</v>
      </c>
      <c r="D116" s="27">
        <f t="shared" si="19"/>
        <v>1</v>
      </c>
      <c r="E116" s="27">
        <f t="shared" si="10"/>
        <v>50.571428571428569</v>
      </c>
      <c r="F116" s="30" t="s">
        <v>1143</v>
      </c>
      <c r="H116" t="s">
        <v>36</v>
      </c>
      <c r="I116" t="s">
        <v>32</v>
      </c>
      <c r="J116" t="s">
        <v>32</v>
      </c>
      <c r="K116" s="24">
        <v>0.83848999999999996</v>
      </c>
      <c r="L116" s="24">
        <v>0.74302100000000004</v>
      </c>
      <c r="M116" s="24">
        <f t="shared" si="15"/>
        <v>9.2900000000006866E-4</v>
      </c>
      <c r="N116" s="24">
        <f t="shared" si="16"/>
        <v>1</v>
      </c>
      <c r="O116" s="24">
        <f t="shared" si="11"/>
        <v>0.83752978391959787</v>
      </c>
      <c r="P116" s="28" t="s">
        <v>526</v>
      </c>
      <c r="R116" s="26">
        <v>4.5830999999999997E-2</v>
      </c>
      <c r="S116" s="26">
        <v>5.5580999999999998E-2</v>
      </c>
      <c r="T116" s="26">
        <f t="shared" si="17"/>
        <v>3.5999999999999921E-4</v>
      </c>
      <c r="U116" s="26">
        <f t="shared" si="18"/>
        <v>1</v>
      </c>
      <c r="V116" s="26">
        <f t="shared" si="12"/>
        <v>4.5950743718592958E-2</v>
      </c>
      <c r="W116" s="29" t="s">
        <v>655</v>
      </c>
      <c r="Y116" t="s">
        <v>35</v>
      </c>
      <c r="Z116">
        <v>116</v>
      </c>
      <c r="AA116" t="str">
        <f t="shared" si="13"/>
        <v>insert into dataset values (50.57142857,'M','HIGH','HIGH',0.837529783919598,0.045950743718593,'drugY',116);</v>
      </c>
    </row>
    <row r="117" spans="1:27" x14ac:dyDescent="0.25">
      <c r="A117" s="27">
        <v>67</v>
      </c>
      <c r="B117" s="27">
        <v>49</v>
      </c>
      <c r="C117" s="27">
        <f t="shared" si="14"/>
        <v>0</v>
      </c>
      <c r="D117" s="27">
        <f t="shared" si="19"/>
        <v>0</v>
      </c>
      <c r="E117" s="27">
        <f t="shared" si="10"/>
        <v>67.428571428571431</v>
      </c>
      <c r="F117" s="30" t="s">
        <v>1130</v>
      </c>
      <c r="H117" t="s">
        <v>36</v>
      </c>
      <c r="I117" t="s">
        <v>43</v>
      </c>
      <c r="J117" t="s">
        <v>43</v>
      </c>
      <c r="K117" s="24">
        <v>0.72125700000000004</v>
      </c>
      <c r="L117" s="24">
        <v>0.74495599999999995</v>
      </c>
      <c r="M117" s="24">
        <f t="shared" si="15"/>
        <v>1.934999999999909E-3</v>
      </c>
      <c r="N117" s="24">
        <f t="shared" si="16"/>
        <v>1</v>
      </c>
      <c r="O117" s="24">
        <f t="shared" si="11"/>
        <v>0.72214563316582903</v>
      </c>
      <c r="P117" s="28" t="s">
        <v>497</v>
      </c>
      <c r="R117" s="26">
        <v>7.5808E-2</v>
      </c>
      <c r="S117" s="26">
        <v>5.5959000000000002E-2</v>
      </c>
      <c r="T117" s="26">
        <f t="shared" si="17"/>
        <v>3.7800000000000333E-4</v>
      </c>
      <c r="U117" s="26">
        <f t="shared" si="18"/>
        <v>1</v>
      </c>
      <c r="V117" s="26">
        <f t="shared" si="12"/>
        <v>7.5683577889447226E-2</v>
      </c>
      <c r="W117" s="29" t="s">
        <v>656</v>
      </c>
      <c r="Y117" t="s">
        <v>46</v>
      </c>
      <c r="Z117">
        <v>117</v>
      </c>
      <c r="AA117" t="str">
        <f t="shared" si="13"/>
        <v>insert into dataset values (67.42857143,'M','NORMAL','NORMAL',0.722145633165829,0.0756835778894472,'drugX',117);</v>
      </c>
    </row>
    <row r="118" spans="1:27" x14ac:dyDescent="0.25">
      <c r="A118" s="27">
        <v>40</v>
      </c>
      <c r="B118" s="27">
        <v>49</v>
      </c>
      <c r="C118" s="27">
        <f t="shared" si="14"/>
        <v>0</v>
      </c>
      <c r="D118" s="27">
        <f t="shared" si="19"/>
        <v>0</v>
      </c>
      <c r="E118" s="27">
        <f t="shared" si="10"/>
        <v>40.035714285714285</v>
      </c>
      <c r="F118" s="30" t="s">
        <v>1134</v>
      </c>
      <c r="H118" t="s">
        <v>31</v>
      </c>
      <c r="I118" t="s">
        <v>43</v>
      </c>
      <c r="J118" t="s">
        <v>32</v>
      </c>
      <c r="K118" s="24">
        <v>0.512517</v>
      </c>
      <c r="L118" s="24">
        <v>0.74509800000000004</v>
      </c>
      <c r="M118" s="24">
        <f t="shared" si="15"/>
        <v>1.420000000000865E-4</v>
      </c>
      <c r="N118" s="24">
        <f t="shared" si="16"/>
        <v>1</v>
      </c>
      <c r="O118" s="24">
        <f t="shared" si="11"/>
        <v>0.5132605326633165</v>
      </c>
      <c r="P118" s="28" t="s">
        <v>508</v>
      </c>
      <c r="R118" s="26">
        <v>5.0729999999999997E-2</v>
      </c>
      <c r="S118" s="26">
        <v>5.6043000000000003E-2</v>
      </c>
      <c r="T118" s="26">
        <f t="shared" si="17"/>
        <v>8.4000000000000741E-5</v>
      </c>
      <c r="U118" s="26">
        <f t="shared" si="18"/>
        <v>1</v>
      </c>
      <c r="V118" s="26">
        <f t="shared" si="12"/>
        <v>5.0756050251256277E-2</v>
      </c>
      <c r="W118" s="29" t="s">
        <v>657</v>
      </c>
      <c r="Y118" t="s">
        <v>46</v>
      </c>
      <c r="Z118">
        <v>118</v>
      </c>
      <c r="AA118" t="str">
        <f t="shared" si="13"/>
        <v>insert into dataset values (40.03571429,'F','NORMAL','HIGH',0.513260532663317,0.0507560502512563,'drugX',118);</v>
      </c>
    </row>
    <row r="119" spans="1:27" x14ac:dyDescent="0.25">
      <c r="A119" s="27">
        <v>32</v>
      </c>
      <c r="B119" s="27">
        <v>49</v>
      </c>
      <c r="C119" s="27">
        <f t="shared" si="14"/>
        <v>0</v>
      </c>
      <c r="D119" s="27">
        <f t="shared" si="19"/>
        <v>0</v>
      </c>
      <c r="E119" s="27">
        <f t="shared" si="10"/>
        <v>31.607142857142858</v>
      </c>
      <c r="F119" s="30" t="s">
        <v>1114</v>
      </c>
      <c r="H119" t="s">
        <v>31</v>
      </c>
      <c r="I119" t="s">
        <v>32</v>
      </c>
      <c r="J119" t="s">
        <v>43</v>
      </c>
      <c r="K119" s="24">
        <v>0.72437499999999999</v>
      </c>
      <c r="L119" s="24">
        <v>0.74512299999999998</v>
      </c>
      <c r="M119" s="24">
        <f t="shared" si="15"/>
        <v>2.4999999999941735E-5</v>
      </c>
      <c r="N119" s="24">
        <f t="shared" si="16"/>
        <v>1</v>
      </c>
      <c r="O119" s="24">
        <f t="shared" si="11"/>
        <v>0.72413501507537681</v>
      </c>
      <c r="P119" s="28" t="s">
        <v>507</v>
      </c>
      <c r="R119" s="26">
        <v>7.0383000000000001E-2</v>
      </c>
      <c r="S119" s="26">
        <v>5.6086999999999998E-2</v>
      </c>
      <c r="T119" s="26">
        <f t="shared" si="17"/>
        <v>4.3999999999995432E-5</v>
      </c>
      <c r="U119" s="26">
        <f t="shared" si="18"/>
        <v>1</v>
      </c>
      <c r="V119" s="26">
        <f t="shared" si="12"/>
        <v>7.0277608040201001E-2</v>
      </c>
      <c r="W119" s="29" t="s">
        <v>658</v>
      </c>
      <c r="Y119" t="s">
        <v>75</v>
      </c>
      <c r="Z119">
        <v>119</v>
      </c>
      <c r="AA119" t="str">
        <f t="shared" si="13"/>
        <v>insert into dataset values (31.60714286,'F','HIGH','NORMAL',0.724135015075377,0.070277608040201,'drugA',119);</v>
      </c>
    </row>
    <row r="120" spans="1:27" x14ac:dyDescent="0.25">
      <c r="A120" s="27">
        <v>61</v>
      </c>
      <c r="B120" s="27">
        <v>49</v>
      </c>
      <c r="C120" s="27">
        <f t="shared" si="14"/>
        <v>0</v>
      </c>
      <c r="D120" s="27">
        <f t="shared" si="19"/>
        <v>0</v>
      </c>
      <c r="E120" s="27">
        <f t="shared" si="10"/>
        <v>61.107142857142861</v>
      </c>
      <c r="F120" s="30" t="s">
        <v>1104</v>
      </c>
      <c r="H120" t="s">
        <v>31</v>
      </c>
      <c r="I120" t="s">
        <v>32</v>
      </c>
      <c r="J120" t="s">
        <v>32</v>
      </c>
      <c r="K120" s="24">
        <v>0.63126000000000004</v>
      </c>
      <c r="L120" s="24">
        <v>0.74781500000000001</v>
      </c>
      <c r="M120" s="24">
        <f t="shared" si="15"/>
        <v>2.6920000000000277E-3</v>
      </c>
      <c r="N120" s="24">
        <f t="shared" si="16"/>
        <v>1</v>
      </c>
      <c r="O120" s="24">
        <f t="shared" si="11"/>
        <v>0.63063406532663313</v>
      </c>
      <c r="P120" s="28" t="s">
        <v>527</v>
      </c>
      <c r="R120" s="26">
        <v>2.478E-2</v>
      </c>
      <c r="S120" s="26">
        <v>5.6467999999999997E-2</v>
      </c>
      <c r="T120" s="26">
        <f t="shared" si="17"/>
        <v>3.8099999999999939E-4</v>
      </c>
      <c r="U120" s="26">
        <f t="shared" si="18"/>
        <v>1</v>
      </c>
      <c r="V120" s="26">
        <f t="shared" si="12"/>
        <v>2.4927527638190949E-2</v>
      </c>
      <c r="W120" s="29" t="s">
        <v>659</v>
      </c>
      <c r="Y120" t="s">
        <v>35</v>
      </c>
      <c r="Z120">
        <v>120</v>
      </c>
      <c r="AA120" t="str">
        <f t="shared" si="13"/>
        <v>insert into dataset values (61.10714286,'F','HIGH','HIGH',0.630634065326633,0.0249275276381909,'drugY',120);</v>
      </c>
    </row>
    <row r="121" spans="1:27" x14ac:dyDescent="0.25">
      <c r="A121" s="27">
        <v>28</v>
      </c>
      <c r="B121" s="27">
        <v>49</v>
      </c>
      <c r="C121" s="27">
        <f t="shared" si="14"/>
        <v>0</v>
      </c>
      <c r="D121" s="27">
        <f t="shared" si="19"/>
        <v>0</v>
      </c>
      <c r="E121" s="27">
        <f t="shared" si="10"/>
        <v>28.446428571428573</v>
      </c>
      <c r="F121" s="30" t="s">
        <v>1103</v>
      </c>
      <c r="H121" t="s">
        <v>36</v>
      </c>
      <c r="I121" t="s">
        <v>43</v>
      </c>
      <c r="J121" t="s">
        <v>32</v>
      </c>
      <c r="K121" s="24">
        <v>0.584179</v>
      </c>
      <c r="L121" s="24">
        <v>0.74971699999999997</v>
      </c>
      <c r="M121" s="24">
        <f t="shared" si="15"/>
        <v>1.9019999999999593E-3</v>
      </c>
      <c r="N121" s="24">
        <f t="shared" si="16"/>
        <v>1</v>
      </c>
      <c r="O121" s="24">
        <f t="shared" si="11"/>
        <v>0.58487828140703513</v>
      </c>
      <c r="P121" s="28" t="s">
        <v>528</v>
      </c>
      <c r="R121" s="26">
        <v>2.1585E-2</v>
      </c>
      <c r="S121" s="26">
        <v>5.6827999999999997E-2</v>
      </c>
      <c r="T121" s="26">
        <f t="shared" si="17"/>
        <v>3.5999999999999921E-4</v>
      </c>
      <c r="U121" s="26">
        <f t="shared" si="18"/>
        <v>1</v>
      </c>
      <c r="V121" s="26">
        <f t="shared" si="12"/>
        <v>2.1623879396984923E-2</v>
      </c>
      <c r="W121" s="29" t="s">
        <v>660</v>
      </c>
      <c r="Y121" t="s">
        <v>35</v>
      </c>
      <c r="Z121">
        <v>121</v>
      </c>
      <c r="AA121" t="str">
        <f t="shared" si="13"/>
        <v>insert into dataset values (28.44642857,'M','NORMAL','HIGH',0.584878281407035,0.0216238793969849,'drugY',121);</v>
      </c>
    </row>
    <row r="122" spans="1:27" x14ac:dyDescent="0.25">
      <c r="A122" s="27">
        <v>15</v>
      </c>
      <c r="B122" s="27">
        <v>49</v>
      </c>
      <c r="C122" s="27">
        <f t="shared" si="14"/>
        <v>0</v>
      </c>
      <c r="D122" s="27">
        <f t="shared" si="19"/>
        <v>0</v>
      </c>
      <c r="E122" s="27">
        <f t="shared" si="10"/>
        <v>14.75</v>
      </c>
      <c r="F122" s="30" t="s">
        <v>1100</v>
      </c>
      <c r="H122" t="s">
        <v>36</v>
      </c>
      <c r="I122" t="s">
        <v>32</v>
      </c>
      <c r="J122" t="s">
        <v>43</v>
      </c>
      <c r="K122" s="24">
        <v>0.58301000000000003</v>
      </c>
      <c r="L122" s="24">
        <v>0.74990500000000004</v>
      </c>
      <c r="M122" s="24">
        <f t="shared" si="15"/>
        <v>1.8800000000007699E-4</v>
      </c>
      <c r="N122" s="24">
        <f t="shared" si="16"/>
        <v>1</v>
      </c>
      <c r="O122" s="24">
        <f t="shared" si="11"/>
        <v>0.58288889949748734</v>
      </c>
      <c r="P122" s="28" t="s">
        <v>529</v>
      </c>
      <c r="R122" s="26">
        <v>3.3884999999999998E-2</v>
      </c>
      <c r="S122" s="26">
        <v>5.7820999999999997E-2</v>
      </c>
      <c r="T122" s="26">
        <f t="shared" si="17"/>
        <v>9.9300000000000083E-4</v>
      </c>
      <c r="U122" s="26">
        <f t="shared" si="18"/>
        <v>1</v>
      </c>
      <c r="V122" s="26">
        <f t="shared" si="12"/>
        <v>3.3937477386934665E-2</v>
      </c>
      <c r="W122" s="29" t="s">
        <v>661</v>
      </c>
      <c r="Y122" t="s">
        <v>35</v>
      </c>
      <c r="Z122">
        <v>122</v>
      </c>
      <c r="AA122" t="str">
        <f t="shared" si="13"/>
        <v>insert into dataset values (14.75,'M','HIGH','NORMAL',0.582888899497487,0.0339374773869347,'drugY',122);</v>
      </c>
    </row>
    <row r="123" spans="1:27" x14ac:dyDescent="0.25">
      <c r="A123" s="27">
        <v>34</v>
      </c>
      <c r="B123" s="27">
        <v>50</v>
      </c>
      <c r="C123" s="27">
        <f t="shared" si="14"/>
        <v>1</v>
      </c>
      <c r="D123" s="27">
        <f t="shared" si="19"/>
        <v>1</v>
      </c>
      <c r="E123" s="27">
        <f t="shared" si="10"/>
        <v>33.714285714285715</v>
      </c>
      <c r="F123" s="30" t="s">
        <v>1110</v>
      </c>
      <c r="H123" t="s">
        <v>36</v>
      </c>
      <c r="I123" t="s">
        <v>43</v>
      </c>
      <c r="J123" t="s">
        <v>32</v>
      </c>
      <c r="K123" s="24">
        <v>0.60255700000000001</v>
      </c>
      <c r="L123" s="24">
        <v>0.75096200000000002</v>
      </c>
      <c r="M123" s="24">
        <f t="shared" si="15"/>
        <v>1.0569999999999746E-3</v>
      </c>
      <c r="N123" s="24">
        <f t="shared" si="16"/>
        <v>1</v>
      </c>
      <c r="O123" s="24">
        <f t="shared" si="11"/>
        <v>0.60278271859296473</v>
      </c>
      <c r="P123" s="28" t="s">
        <v>479</v>
      </c>
      <c r="R123" s="26">
        <v>2.6832999999999999E-2</v>
      </c>
      <c r="S123" s="26">
        <v>5.7842999999999999E-2</v>
      </c>
      <c r="T123" s="26">
        <f t="shared" si="17"/>
        <v>2.2000000000001185E-5</v>
      </c>
      <c r="U123" s="26">
        <f t="shared" si="18"/>
        <v>1</v>
      </c>
      <c r="V123" s="26">
        <f t="shared" si="12"/>
        <v>2.6729517587939695E-2</v>
      </c>
      <c r="W123" s="29" t="s">
        <v>662</v>
      </c>
      <c r="Y123" t="s">
        <v>35</v>
      </c>
      <c r="Z123">
        <v>123</v>
      </c>
      <c r="AA123" t="str">
        <f t="shared" si="13"/>
        <v>insert into dataset values (33.71428571,'M','NORMAL','HIGH',0.602782718592965,0.0267295175879397,'drugY',123);</v>
      </c>
    </row>
    <row r="124" spans="1:27" x14ac:dyDescent="0.25">
      <c r="A124" s="27">
        <v>36</v>
      </c>
      <c r="B124" s="27">
        <v>50</v>
      </c>
      <c r="C124" s="27">
        <f t="shared" si="14"/>
        <v>0</v>
      </c>
      <c r="D124" s="27">
        <f t="shared" si="19"/>
        <v>0</v>
      </c>
      <c r="E124" s="27">
        <f t="shared" si="10"/>
        <v>35.821428571428569</v>
      </c>
      <c r="F124" s="30" t="s">
        <v>1139</v>
      </c>
      <c r="H124" t="s">
        <v>31</v>
      </c>
      <c r="I124" t="s">
        <v>43</v>
      </c>
      <c r="J124" t="s">
        <v>32</v>
      </c>
      <c r="K124" s="24">
        <v>0.56321699999999997</v>
      </c>
      <c r="L124" s="24">
        <v>0.75350399999999995</v>
      </c>
      <c r="M124" s="24">
        <f t="shared" si="15"/>
        <v>2.5419999999999332E-3</v>
      </c>
      <c r="N124" s="24">
        <f t="shared" si="16"/>
        <v>1</v>
      </c>
      <c r="O124" s="24">
        <f t="shared" si="11"/>
        <v>0.56299508040200996</v>
      </c>
      <c r="P124" s="28" t="s">
        <v>443</v>
      </c>
      <c r="R124" s="26">
        <v>3.3618000000000002E-2</v>
      </c>
      <c r="S124" s="26">
        <v>5.8054000000000001E-2</v>
      </c>
      <c r="T124" s="26">
        <f t="shared" si="17"/>
        <v>2.1100000000000285E-4</v>
      </c>
      <c r="U124" s="26">
        <f t="shared" si="18"/>
        <v>1</v>
      </c>
      <c r="V124" s="26">
        <f t="shared" si="12"/>
        <v>3.3637145728643209E-2</v>
      </c>
      <c r="W124" s="29" t="s">
        <v>663</v>
      </c>
      <c r="Y124" t="s">
        <v>35</v>
      </c>
      <c r="Z124">
        <v>124</v>
      </c>
      <c r="AA124" t="str">
        <f t="shared" si="13"/>
        <v>insert into dataset values (35.82142857,'F','NORMAL','HIGH',0.56299508040201,0.0336371457286432,'drugY',124);</v>
      </c>
    </row>
    <row r="125" spans="1:27" x14ac:dyDescent="0.25">
      <c r="A125" s="27">
        <v>53</v>
      </c>
      <c r="B125" s="27">
        <v>50</v>
      </c>
      <c r="C125" s="27">
        <f t="shared" si="14"/>
        <v>0</v>
      </c>
      <c r="D125" s="27">
        <f t="shared" si="19"/>
        <v>0</v>
      </c>
      <c r="E125" s="27">
        <f t="shared" si="10"/>
        <v>52.678571428571431</v>
      </c>
      <c r="F125" s="30" t="s">
        <v>1124</v>
      </c>
      <c r="H125" t="s">
        <v>31</v>
      </c>
      <c r="I125" t="s">
        <v>32</v>
      </c>
      <c r="J125" t="s">
        <v>43</v>
      </c>
      <c r="K125" s="24">
        <v>0.76080899999999996</v>
      </c>
      <c r="L125" s="24">
        <v>0.754166</v>
      </c>
      <c r="M125" s="24">
        <f t="shared" si="15"/>
        <v>6.6200000000005144E-4</v>
      </c>
      <c r="N125" s="24">
        <f t="shared" si="16"/>
        <v>1</v>
      </c>
      <c r="O125" s="24">
        <f t="shared" si="11"/>
        <v>0.75994388944723612</v>
      </c>
      <c r="P125" s="28" t="s">
        <v>524</v>
      </c>
      <c r="R125" s="26">
        <v>6.0888999999999999E-2</v>
      </c>
      <c r="S125" s="26">
        <v>5.8123000000000001E-2</v>
      </c>
      <c r="T125" s="26">
        <f t="shared" si="17"/>
        <v>6.8999999999999617E-5</v>
      </c>
      <c r="U125" s="26">
        <f t="shared" si="18"/>
        <v>1</v>
      </c>
      <c r="V125" s="26">
        <f t="shared" si="12"/>
        <v>6.0967326633165821E-2</v>
      </c>
      <c r="W125" s="29" t="s">
        <v>608</v>
      </c>
      <c r="Y125" t="s">
        <v>104</v>
      </c>
      <c r="Z125">
        <v>125</v>
      </c>
      <c r="AA125" t="str">
        <f t="shared" si="13"/>
        <v>insert into dataset values (52.67857143,'F','HIGH','NORMAL',0.759943889447236,0.0609673266331658,'drugB',125);</v>
      </c>
    </row>
    <row r="126" spans="1:27" x14ac:dyDescent="0.25">
      <c r="A126" s="27">
        <v>19</v>
      </c>
      <c r="B126" s="27">
        <v>50</v>
      </c>
      <c r="C126" s="27">
        <f t="shared" si="14"/>
        <v>0</v>
      </c>
      <c r="D126" s="27">
        <f t="shared" si="19"/>
        <v>0</v>
      </c>
      <c r="E126" s="27">
        <f t="shared" si="10"/>
        <v>18.964285714285715</v>
      </c>
      <c r="F126" s="30" t="s">
        <v>1140</v>
      </c>
      <c r="H126" t="s">
        <v>31</v>
      </c>
      <c r="I126" t="s">
        <v>32</v>
      </c>
      <c r="J126" t="s">
        <v>43</v>
      </c>
      <c r="K126" s="24">
        <v>0.74209199999999997</v>
      </c>
      <c r="L126" s="24">
        <v>0.75587300000000002</v>
      </c>
      <c r="M126" s="24">
        <f t="shared" si="15"/>
        <v>1.7070000000000141E-3</v>
      </c>
      <c r="N126" s="24">
        <f t="shared" si="16"/>
        <v>1</v>
      </c>
      <c r="O126" s="24">
        <f t="shared" si="11"/>
        <v>0.74203945226130641</v>
      </c>
      <c r="P126" s="28" t="s">
        <v>530</v>
      </c>
      <c r="R126" s="26">
        <v>2.8576000000000001E-2</v>
      </c>
      <c r="S126" s="26">
        <v>5.8154999999999998E-2</v>
      </c>
      <c r="T126" s="26">
        <f t="shared" si="17"/>
        <v>3.1999999999997308E-5</v>
      </c>
      <c r="U126" s="26">
        <f t="shared" si="18"/>
        <v>1</v>
      </c>
      <c r="V126" s="26">
        <f t="shared" si="12"/>
        <v>2.8531507537688437E-2</v>
      </c>
      <c r="W126" s="29" t="s">
        <v>596</v>
      </c>
      <c r="Y126" t="s">
        <v>35</v>
      </c>
      <c r="Z126">
        <v>126</v>
      </c>
      <c r="AA126" t="str">
        <f t="shared" si="13"/>
        <v>insert into dataset values (18.96428571,'F','HIGH','NORMAL',0.742039452261306,0.0285315075376884,'drugY',126);</v>
      </c>
    </row>
    <row r="127" spans="1:27" x14ac:dyDescent="0.25">
      <c r="A127" s="27">
        <v>66</v>
      </c>
      <c r="B127" s="27">
        <v>50</v>
      </c>
      <c r="C127" s="27">
        <f t="shared" si="14"/>
        <v>0</v>
      </c>
      <c r="D127" s="27">
        <f t="shared" si="19"/>
        <v>0</v>
      </c>
      <c r="E127" s="27">
        <f t="shared" si="10"/>
        <v>66.375</v>
      </c>
      <c r="F127" s="30" t="s">
        <v>1128</v>
      </c>
      <c r="H127" t="s">
        <v>36</v>
      </c>
      <c r="I127" t="s">
        <v>32</v>
      </c>
      <c r="J127" t="s">
        <v>32</v>
      </c>
      <c r="K127" s="24">
        <v>0.84984999999999999</v>
      </c>
      <c r="L127" s="24">
        <v>0.75609700000000002</v>
      </c>
      <c r="M127" s="24">
        <f t="shared" si="15"/>
        <v>2.2400000000000198E-4</v>
      </c>
      <c r="N127" s="24">
        <f t="shared" si="16"/>
        <v>1</v>
      </c>
      <c r="O127" s="24">
        <f t="shared" si="11"/>
        <v>0.84946607537688434</v>
      </c>
      <c r="P127" s="28" t="s">
        <v>456</v>
      </c>
      <c r="R127" s="26">
        <v>5.1987999999999999E-2</v>
      </c>
      <c r="S127" s="26">
        <v>5.8559E-2</v>
      </c>
      <c r="T127" s="26">
        <f t="shared" si="17"/>
        <v>4.0400000000000158E-4</v>
      </c>
      <c r="U127" s="26">
        <f t="shared" si="18"/>
        <v>1</v>
      </c>
      <c r="V127" s="26">
        <f t="shared" si="12"/>
        <v>5.1957376884422105E-2</v>
      </c>
      <c r="W127" s="29" t="s">
        <v>632</v>
      </c>
      <c r="Y127" t="s">
        <v>35</v>
      </c>
      <c r="Z127">
        <v>127</v>
      </c>
      <c r="AA127" t="str">
        <f t="shared" si="13"/>
        <v>insert into dataset values (66.375,'M','HIGH','HIGH',0.849466075376884,0.0519573768844221,'drugY',127);</v>
      </c>
    </row>
    <row r="128" spans="1:27" x14ac:dyDescent="0.25">
      <c r="A128" s="27">
        <v>35</v>
      </c>
      <c r="B128" s="27">
        <v>51</v>
      </c>
      <c r="C128" s="27">
        <f t="shared" si="14"/>
        <v>1</v>
      </c>
      <c r="D128" s="27">
        <f t="shared" si="19"/>
        <v>1</v>
      </c>
      <c r="E128" s="27">
        <f t="shared" si="10"/>
        <v>34.767857142857146</v>
      </c>
      <c r="F128" s="30" t="s">
        <v>1148</v>
      </c>
      <c r="H128" t="s">
        <v>36</v>
      </c>
      <c r="I128" t="s">
        <v>43</v>
      </c>
      <c r="J128" t="s">
        <v>43</v>
      </c>
      <c r="K128" s="24">
        <v>0.52362299999999995</v>
      </c>
      <c r="L128" s="24">
        <v>0.75860000000000005</v>
      </c>
      <c r="M128" s="24">
        <f t="shared" si="15"/>
        <v>2.503000000000033E-3</v>
      </c>
      <c r="N128" s="24">
        <f t="shared" si="16"/>
        <v>1</v>
      </c>
      <c r="O128" s="24">
        <f t="shared" si="11"/>
        <v>0.5232074422110552</v>
      </c>
      <c r="P128" s="28" t="s">
        <v>531</v>
      </c>
      <c r="R128" s="26">
        <v>6.6744999999999999E-2</v>
      </c>
      <c r="S128" s="26">
        <v>5.8583000000000003E-2</v>
      </c>
      <c r="T128" s="26">
        <f t="shared" si="17"/>
        <v>2.4000000000003185E-5</v>
      </c>
      <c r="U128" s="26">
        <f t="shared" si="18"/>
        <v>1</v>
      </c>
      <c r="V128" s="26">
        <f t="shared" si="12"/>
        <v>6.6673628140703503E-2</v>
      </c>
      <c r="W128" s="29" t="s">
        <v>626</v>
      </c>
      <c r="Y128" t="s">
        <v>46</v>
      </c>
      <c r="Z128">
        <v>128</v>
      </c>
      <c r="AA128" t="str">
        <f t="shared" si="13"/>
        <v>insert into dataset values (34.76785714,'M','NORMAL','NORMAL',0.523207442211055,0.0666736281407035,'drugX',128);</v>
      </c>
    </row>
    <row r="129" spans="1:27" x14ac:dyDescent="0.25">
      <c r="A129" s="27">
        <v>47</v>
      </c>
      <c r="B129" s="27">
        <v>51</v>
      </c>
      <c r="C129" s="27">
        <f t="shared" si="14"/>
        <v>0</v>
      </c>
      <c r="D129" s="27">
        <f t="shared" si="19"/>
        <v>0</v>
      </c>
      <c r="E129" s="27">
        <f t="shared" si="10"/>
        <v>47.410714285714285</v>
      </c>
      <c r="F129" s="30" t="s">
        <v>1102</v>
      </c>
      <c r="H129" t="s">
        <v>36</v>
      </c>
      <c r="I129" t="s">
        <v>37</v>
      </c>
      <c r="J129" t="s">
        <v>43</v>
      </c>
      <c r="K129" s="24">
        <v>0.84772999999999998</v>
      </c>
      <c r="L129" s="24">
        <v>0.76022100000000004</v>
      </c>
      <c r="M129" s="24">
        <f t="shared" si="15"/>
        <v>1.6209999999999836E-3</v>
      </c>
      <c r="N129" s="24">
        <f t="shared" si="16"/>
        <v>1</v>
      </c>
      <c r="O129" s="24">
        <f t="shared" si="11"/>
        <v>0.84747669346733656</v>
      </c>
      <c r="P129" s="28" t="s">
        <v>485</v>
      </c>
      <c r="R129" s="26">
        <v>2.5274000000000001E-2</v>
      </c>
      <c r="S129" s="26">
        <v>5.9853999999999997E-2</v>
      </c>
      <c r="T129" s="26">
        <f t="shared" si="17"/>
        <v>1.2709999999999944E-3</v>
      </c>
      <c r="U129" s="26">
        <f t="shared" si="18"/>
        <v>1</v>
      </c>
      <c r="V129" s="26">
        <f t="shared" si="12"/>
        <v>2.522785929648241E-2</v>
      </c>
      <c r="W129" s="29" t="s">
        <v>664</v>
      </c>
      <c r="Y129" t="s">
        <v>35</v>
      </c>
      <c r="Z129">
        <v>129</v>
      </c>
      <c r="AA129" t="str">
        <f t="shared" si="13"/>
        <v>insert into dataset values (47.41071429,'M','LOW','NORMAL',0.847476693467337,0.0252278592964824,'drugY',129);</v>
      </c>
    </row>
    <row r="130" spans="1:27" x14ac:dyDescent="0.25">
      <c r="A130" s="27">
        <v>32</v>
      </c>
      <c r="B130" s="27">
        <v>51</v>
      </c>
      <c r="C130" s="27">
        <f t="shared" si="14"/>
        <v>0</v>
      </c>
      <c r="D130" s="27">
        <f t="shared" si="19"/>
        <v>0</v>
      </c>
      <c r="E130" s="27">
        <f t="shared" ref="E130:E193" si="20">ROUND(A130/D$203,0)*D$203</f>
        <v>31.607142857142858</v>
      </c>
      <c r="F130" s="30" t="s">
        <v>1114</v>
      </c>
      <c r="H130" t="s">
        <v>31</v>
      </c>
      <c r="I130" t="s">
        <v>43</v>
      </c>
      <c r="J130" t="s">
        <v>32</v>
      </c>
      <c r="K130" s="24">
        <v>0.54937499999999995</v>
      </c>
      <c r="L130" s="24">
        <v>0.76080899999999996</v>
      </c>
      <c r="M130" s="24">
        <f t="shared" si="15"/>
        <v>5.8799999999992192E-4</v>
      </c>
      <c r="N130" s="24">
        <f t="shared" si="16"/>
        <v>1</v>
      </c>
      <c r="O130" s="24">
        <f t="shared" ref="O130:O193" si="21">ROUND(K130/N$203,0)*N$203</f>
        <v>0.54906940703517582</v>
      </c>
      <c r="P130" s="28" t="s">
        <v>532</v>
      </c>
      <c r="R130" s="26">
        <v>7.3473999999999998E-2</v>
      </c>
      <c r="S130" s="26">
        <v>6.0180999999999998E-2</v>
      </c>
      <c r="T130" s="26">
        <f t="shared" si="17"/>
        <v>3.270000000000009E-4</v>
      </c>
      <c r="U130" s="26">
        <f t="shared" si="18"/>
        <v>1</v>
      </c>
      <c r="V130" s="26">
        <f t="shared" ref="V130:V193" si="22">ROUND(R130/U$203,0)*U$203</f>
        <v>7.358125628140702E-2</v>
      </c>
      <c r="W130" s="29" t="s">
        <v>665</v>
      </c>
      <c r="Y130" t="s">
        <v>46</v>
      </c>
      <c r="Z130">
        <v>130</v>
      </c>
      <c r="AA130" t="str">
        <f t="shared" ref="AA130:AA193" si="23">CONCATENATE("insert into dataset values (",F130,",'",H130,"','",I130,"','",J130,"',",P130,",",W130,",'",Y130,"',",Z130,");",)</f>
        <v>insert into dataset values (31.60714286,'F','NORMAL','HIGH',0.549069407035176,0.073581256281407,'drugX',130);</v>
      </c>
    </row>
    <row r="131" spans="1:27" x14ac:dyDescent="0.25">
      <c r="A131" s="27">
        <v>70</v>
      </c>
      <c r="B131" s="27">
        <v>51</v>
      </c>
      <c r="C131" s="27">
        <f t="shared" ref="C131:C194" si="24">B131-B130</f>
        <v>0</v>
      </c>
      <c r="D131" s="27">
        <f t="shared" si="19"/>
        <v>0</v>
      </c>
      <c r="E131" s="27">
        <f t="shared" si="20"/>
        <v>69.535714285714292</v>
      </c>
      <c r="F131" s="30" t="s">
        <v>1138</v>
      </c>
      <c r="H131" t="s">
        <v>31</v>
      </c>
      <c r="I131" t="s">
        <v>43</v>
      </c>
      <c r="J131" t="s">
        <v>32</v>
      </c>
      <c r="K131" s="24">
        <v>0.72542399999999996</v>
      </c>
      <c r="L131" s="24">
        <v>0.76340399999999997</v>
      </c>
      <c r="M131" s="24">
        <f t="shared" ref="M131:M194" si="25">L131-L130</f>
        <v>2.595000000000014E-3</v>
      </c>
      <c r="N131" s="24">
        <f t="shared" ref="N131:N194" si="26">IF(M131=0,0,1)</f>
        <v>1</v>
      </c>
      <c r="O131" s="24">
        <f t="shared" si="21"/>
        <v>0.72612439698492459</v>
      </c>
      <c r="P131" s="28" t="s">
        <v>481</v>
      </c>
      <c r="R131" s="26">
        <v>3.5406E-2</v>
      </c>
      <c r="S131" s="26">
        <v>6.0226000000000002E-2</v>
      </c>
      <c r="T131" s="26">
        <f t="shared" ref="T131:T194" si="27">S131-S130</f>
        <v>4.5000000000003371E-5</v>
      </c>
      <c r="U131" s="26">
        <f t="shared" ref="U131:U194" si="28">IF(T131=0,0,1)</f>
        <v>1</v>
      </c>
      <c r="V131" s="26">
        <f t="shared" si="22"/>
        <v>3.5439135678391957E-2</v>
      </c>
      <c r="W131" s="29" t="s">
        <v>666</v>
      </c>
      <c r="Y131" t="s">
        <v>35</v>
      </c>
      <c r="Z131">
        <v>131</v>
      </c>
      <c r="AA131" t="str">
        <f t="shared" si="23"/>
        <v>insert into dataset values (69.53571429,'F','NORMAL','HIGH',0.726124396984925,0.035439135678392,'drugY',131);</v>
      </c>
    </row>
    <row r="132" spans="1:27" x14ac:dyDescent="0.25">
      <c r="A132" s="27">
        <v>52</v>
      </c>
      <c r="B132" s="27">
        <v>52</v>
      </c>
      <c r="C132" s="27">
        <f t="shared" si="24"/>
        <v>1</v>
      </c>
      <c r="D132" s="27">
        <f t="shared" si="19"/>
        <v>1</v>
      </c>
      <c r="E132" s="27">
        <f t="shared" si="20"/>
        <v>51.625</v>
      </c>
      <c r="F132" s="30" t="s">
        <v>1149</v>
      </c>
      <c r="H132" t="s">
        <v>36</v>
      </c>
      <c r="I132" t="s">
        <v>37</v>
      </c>
      <c r="J132" t="s">
        <v>43</v>
      </c>
      <c r="K132" s="24">
        <v>0.66314600000000001</v>
      </c>
      <c r="L132" s="24">
        <v>0.76406700000000005</v>
      </c>
      <c r="M132" s="24">
        <f t="shared" si="25"/>
        <v>6.6300000000008019E-4</v>
      </c>
      <c r="N132" s="24">
        <f t="shared" si="26"/>
        <v>1</v>
      </c>
      <c r="O132" s="24">
        <f t="shared" si="21"/>
        <v>0.66246417587939688</v>
      </c>
      <c r="P132" s="28" t="s">
        <v>533</v>
      </c>
      <c r="R132" s="26">
        <v>2.0143000000000001E-2</v>
      </c>
      <c r="S132" s="26">
        <v>6.0888999999999999E-2</v>
      </c>
      <c r="T132" s="26">
        <f t="shared" si="27"/>
        <v>6.6299999999999693E-4</v>
      </c>
      <c r="U132" s="26">
        <f t="shared" si="28"/>
        <v>1</v>
      </c>
      <c r="V132" s="26">
        <f t="shared" si="22"/>
        <v>2.0122221105527634E-2</v>
      </c>
      <c r="W132" s="29" t="s">
        <v>619</v>
      </c>
      <c r="Y132" t="s">
        <v>35</v>
      </c>
      <c r="Z132">
        <v>132</v>
      </c>
      <c r="AA132" t="str">
        <f t="shared" si="23"/>
        <v>insert into dataset values (51.625,'M','LOW','NORMAL',0.662464175879397,0.0201222211055276,'drugY',132);</v>
      </c>
    </row>
    <row r="133" spans="1:27" x14ac:dyDescent="0.25">
      <c r="A133" s="27">
        <v>49</v>
      </c>
      <c r="B133" s="27">
        <v>52</v>
      </c>
      <c r="C133" s="27">
        <f t="shared" si="24"/>
        <v>0</v>
      </c>
      <c r="D133" s="27">
        <f t="shared" ref="D133:D196" si="29">IF(C133=0,0,1)</f>
        <v>0</v>
      </c>
      <c r="E133" s="27">
        <f t="shared" si="20"/>
        <v>49.517857142857146</v>
      </c>
      <c r="F133" s="30" t="s">
        <v>1106</v>
      </c>
      <c r="H133" t="s">
        <v>36</v>
      </c>
      <c r="I133" t="s">
        <v>37</v>
      </c>
      <c r="J133" t="s">
        <v>43</v>
      </c>
      <c r="K133" s="24">
        <v>0.51047299999999995</v>
      </c>
      <c r="L133" s="24">
        <v>0.76663499999999996</v>
      </c>
      <c r="M133" s="24">
        <f t="shared" si="25"/>
        <v>2.5679999999999037E-3</v>
      </c>
      <c r="N133" s="24">
        <f t="shared" si="26"/>
        <v>1</v>
      </c>
      <c r="O133" s="24">
        <f t="shared" si="21"/>
        <v>0.51127115075376883</v>
      </c>
      <c r="P133" s="28" t="s">
        <v>534</v>
      </c>
      <c r="R133" s="26">
        <v>3.7539000000000003E-2</v>
      </c>
      <c r="S133" s="26">
        <v>6.1023000000000001E-2</v>
      </c>
      <c r="T133" s="26">
        <f t="shared" si="27"/>
        <v>1.3400000000000217E-4</v>
      </c>
      <c r="U133" s="26">
        <f t="shared" si="28"/>
        <v>1</v>
      </c>
      <c r="V133" s="26">
        <f t="shared" si="22"/>
        <v>3.7541457286432156E-2</v>
      </c>
      <c r="W133" s="29" t="s">
        <v>667</v>
      </c>
      <c r="Y133" t="s">
        <v>46</v>
      </c>
      <c r="Z133">
        <v>133</v>
      </c>
      <c r="AA133" t="str">
        <f t="shared" si="23"/>
        <v>insert into dataset values (49.51785714,'M','LOW','NORMAL',0.511271150753769,0.0375414572864322,'drugX',133);</v>
      </c>
    </row>
    <row r="134" spans="1:27" x14ac:dyDescent="0.25">
      <c r="A134" s="27">
        <v>24</v>
      </c>
      <c r="B134" s="27">
        <v>53</v>
      </c>
      <c r="C134" s="27">
        <f t="shared" si="24"/>
        <v>1</v>
      </c>
      <c r="D134" s="27">
        <f t="shared" si="29"/>
        <v>1</v>
      </c>
      <c r="E134" s="27">
        <f t="shared" si="20"/>
        <v>24.232142857142858</v>
      </c>
      <c r="F134" s="30" t="s">
        <v>1132</v>
      </c>
      <c r="H134" t="s">
        <v>36</v>
      </c>
      <c r="I134" t="s">
        <v>43</v>
      </c>
      <c r="J134" t="s">
        <v>32</v>
      </c>
      <c r="K134" s="24">
        <v>0.85459099999999999</v>
      </c>
      <c r="L134" s="24">
        <v>0.76909000000000005</v>
      </c>
      <c r="M134" s="24">
        <f t="shared" si="25"/>
        <v>2.455000000000096E-3</v>
      </c>
      <c r="N134" s="24">
        <f t="shared" si="26"/>
        <v>1</v>
      </c>
      <c r="O134" s="24">
        <f t="shared" si="21"/>
        <v>0.85543422110552758</v>
      </c>
      <c r="P134" s="28" t="s">
        <v>513</v>
      </c>
      <c r="R134" s="26">
        <v>3.3141999999999998E-2</v>
      </c>
      <c r="S134" s="26">
        <v>6.132E-2</v>
      </c>
      <c r="T134" s="26">
        <f t="shared" si="27"/>
        <v>2.9699999999999865E-4</v>
      </c>
      <c r="U134" s="26">
        <f t="shared" si="28"/>
        <v>1</v>
      </c>
      <c r="V134" s="26">
        <f t="shared" si="22"/>
        <v>3.3036482412060295E-2</v>
      </c>
      <c r="W134" s="29" t="s">
        <v>668</v>
      </c>
      <c r="Y134" t="s">
        <v>35</v>
      </c>
      <c r="Z134">
        <v>134</v>
      </c>
      <c r="AA134" t="str">
        <f t="shared" si="23"/>
        <v>insert into dataset values (24.23214286,'M','NORMAL','HIGH',0.855434221105528,0.0330364824120603,'drugY',134);</v>
      </c>
    </row>
    <row r="135" spans="1:27" x14ac:dyDescent="0.25">
      <c r="A135" s="27">
        <v>42</v>
      </c>
      <c r="B135" s="27">
        <v>53</v>
      </c>
      <c r="C135" s="27">
        <f t="shared" si="24"/>
        <v>0</v>
      </c>
      <c r="D135" s="27">
        <f t="shared" si="29"/>
        <v>0</v>
      </c>
      <c r="E135" s="27">
        <f t="shared" si="20"/>
        <v>42.142857142857146</v>
      </c>
      <c r="F135" s="30" t="s">
        <v>1144</v>
      </c>
      <c r="H135" t="s">
        <v>31</v>
      </c>
      <c r="I135" t="s">
        <v>32</v>
      </c>
      <c r="J135" t="s">
        <v>32</v>
      </c>
      <c r="K135" s="24">
        <v>0.53322800000000004</v>
      </c>
      <c r="L135" s="24">
        <v>0.76919700000000002</v>
      </c>
      <c r="M135" s="24">
        <f t="shared" si="25"/>
        <v>1.0699999999996823E-4</v>
      </c>
      <c r="N135" s="24">
        <f t="shared" si="26"/>
        <v>1</v>
      </c>
      <c r="O135" s="24">
        <f t="shared" si="21"/>
        <v>0.53315435175879389</v>
      </c>
      <c r="P135" s="28" t="s">
        <v>494</v>
      </c>
      <c r="R135" s="26">
        <v>2.5347999999999999E-2</v>
      </c>
      <c r="S135" s="26">
        <v>6.1858999999999997E-2</v>
      </c>
      <c r="T135" s="26">
        <f t="shared" si="27"/>
        <v>5.3899999999999781E-4</v>
      </c>
      <c r="U135" s="26">
        <f t="shared" si="28"/>
        <v>1</v>
      </c>
      <c r="V135" s="26">
        <f t="shared" si="22"/>
        <v>2.522785929648241E-2</v>
      </c>
      <c r="W135" s="29" t="s">
        <v>664</v>
      </c>
      <c r="Y135" t="s">
        <v>35</v>
      </c>
      <c r="Z135">
        <v>135</v>
      </c>
      <c r="AA135" t="str">
        <f t="shared" si="23"/>
        <v>insert into dataset values (42.14285714,'F','HIGH','HIGH',0.533154351758794,0.0252278592964824,'drugY',135);</v>
      </c>
    </row>
    <row r="136" spans="1:27" x14ac:dyDescent="0.25">
      <c r="A136" s="27">
        <v>74</v>
      </c>
      <c r="B136" s="27">
        <v>53</v>
      </c>
      <c r="C136" s="27">
        <f t="shared" si="24"/>
        <v>0</v>
      </c>
      <c r="D136" s="27">
        <f t="shared" si="29"/>
        <v>0</v>
      </c>
      <c r="E136" s="27">
        <f t="shared" si="20"/>
        <v>73.75</v>
      </c>
      <c r="F136" s="30" t="s">
        <v>1099</v>
      </c>
      <c r="H136" t="s">
        <v>36</v>
      </c>
      <c r="I136" t="s">
        <v>37</v>
      </c>
      <c r="J136" t="s">
        <v>43</v>
      </c>
      <c r="K136" s="24">
        <v>0.78781199999999996</v>
      </c>
      <c r="L136" s="24">
        <v>0.77356899999999995</v>
      </c>
      <c r="M136" s="24">
        <f t="shared" si="25"/>
        <v>4.3719999999999315E-3</v>
      </c>
      <c r="N136" s="24">
        <f t="shared" si="26"/>
        <v>1</v>
      </c>
      <c r="O136" s="24">
        <f t="shared" si="21"/>
        <v>0.78779523618090441</v>
      </c>
      <c r="P136" s="28" t="s">
        <v>535</v>
      </c>
      <c r="R136" s="26">
        <v>6.5984000000000001E-2</v>
      </c>
      <c r="S136" s="26">
        <v>6.1885999999999997E-2</v>
      </c>
      <c r="T136" s="26">
        <f t="shared" si="27"/>
        <v>2.6999999999999247E-5</v>
      </c>
      <c r="U136" s="26">
        <f t="shared" si="28"/>
        <v>1</v>
      </c>
      <c r="V136" s="26">
        <f t="shared" si="22"/>
        <v>6.6072964824120589E-2</v>
      </c>
      <c r="W136" s="29" t="s">
        <v>638</v>
      </c>
      <c r="Y136" t="s">
        <v>46</v>
      </c>
      <c r="Z136">
        <v>136</v>
      </c>
      <c r="AA136" t="str">
        <f t="shared" si="23"/>
        <v>insert into dataset values (73.75,'M','LOW','NORMAL',0.787795236180904,0.0660729648241206,'drugX',136);</v>
      </c>
    </row>
    <row r="137" spans="1:27" x14ac:dyDescent="0.25">
      <c r="A137" s="27">
        <v>55</v>
      </c>
      <c r="B137" s="27">
        <v>54</v>
      </c>
      <c r="C137" s="27">
        <f t="shared" si="24"/>
        <v>1</v>
      </c>
      <c r="D137" s="27">
        <f t="shared" si="29"/>
        <v>1</v>
      </c>
      <c r="E137" s="27">
        <f t="shared" si="20"/>
        <v>54.785714285714285</v>
      </c>
      <c r="F137" s="30" t="s">
        <v>1150</v>
      </c>
      <c r="H137" t="s">
        <v>31</v>
      </c>
      <c r="I137" t="s">
        <v>32</v>
      </c>
      <c r="J137" t="s">
        <v>32</v>
      </c>
      <c r="K137" s="24">
        <v>0.63723099999999999</v>
      </c>
      <c r="L137" s="24">
        <v>0.77379799999999999</v>
      </c>
      <c r="M137" s="24">
        <f t="shared" si="25"/>
        <v>2.2900000000003473E-4</v>
      </c>
      <c r="N137" s="24">
        <f t="shared" si="26"/>
        <v>1</v>
      </c>
      <c r="O137" s="24">
        <f t="shared" si="21"/>
        <v>0.63660221105527626</v>
      </c>
      <c r="P137" s="28" t="s">
        <v>536</v>
      </c>
      <c r="R137" s="26">
        <v>5.8054000000000001E-2</v>
      </c>
      <c r="S137" s="26">
        <v>6.2181E-2</v>
      </c>
      <c r="T137" s="26">
        <f t="shared" si="27"/>
        <v>2.9500000000000359E-4</v>
      </c>
      <c r="U137" s="26">
        <f t="shared" si="28"/>
        <v>1</v>
      </c>
      <c r="V137" s="26">
        <f t="shared" si="22"/>
        <v>5.7964010050251251E-2</v>
      </c>
      <c r="W137" s="29" t="s">
        <v>637</v>
      </c>
      <c r="Y137" t="s">
        <v>104</v>
      </c>
      <c r="Z137">
        <v>137</v>
      </c>
      <c r="AA137" t="str">
        <f t="shared" si="23"/>
        <v>insert into dataset values (54.78571429,'F','HIGH','HIGH',0.636602211055276,0.0579640100502513,'drugB',137);</v>
      </c>
    </row>
    <row r="138" spans="1:27" x14ac:dyDescent="0.25">
      <c r="A138" s="27">
        <v>35</v>
      </c>
      <c r="B138" s="27">
        <v>55</v>
      </c>
      <c r="C138" s="27">
        <f t="shared" si="24"/>
        <v>1</v>
      </c>
      <c r="D138" s="27">
        <f t="shared" si="29"/>
        <v>1</v>
      </c>
      <c r="E138" s="27">
        <f t="shared" si="20"/>
        <v>34.767857142857146</v>
      </c>
      <c r="F138" s="30" t="s">
        <v>1148</v>
      </c>
      <c r="H138" t="s">
        <v>31</v>
      </c>
      <c r="I138" t="s">
        <v>32</v>
      </c>
      <c r="J138" t="s">
        <v>32</v>
      </c>
      <c r="K138" s="24">
        <v>0.86985400000000002</v>
      </c>
      <c r="L138" s="24">
        <v>0.77541000000000004</v>
      </c>
      <c r="M138" s="24">
        <f t="shared" si="25"/>
        <v>1.6120000000000578E-3</v>
      </c>
      <c r="N138" s="24">
        <f t="shared" si="26"/>
        <v>1</v>
      </c>
      <c r="O138" s="24">
        <f t="shared" si="21"/>
        <v>0.86935989447236173</v>
      </c>
      <c r="P138" s="28" t="s">
        <v>476</v>
      </c>
      <c r="R138" s="26">
        <v>6.7460000000000006E-2</v>
      </c>
      <c r="S138" s="26">
        <v>6.2667E-2</v>
      </c>
      <c r="T138" s="26">
        <f t="shared" si="27"/>
        <v>4.8600000000000032E-4</v>
      </c>
      <c r="U138" s="26">
        <f t="shared" si="28"/>
        <v>1</v>
      </c>
      <c r="V138" s="26">
        <f t="shared" si="22"/>
        <v>6.7574623115577881E-2</v>
      </c>
      <c r="W138" s="29" t="s">
        <v>669</v>
      </c>
      <c r="Y138" t="s">
        <v>75</v>
      </c>
      <c r="Z138">
        <v>138</v>
      </c>
      <c r="AA138" t="str">
        <f t="shared" si="23"/>
        <v>insert into dataset values (34.76785714,'F','HIGH','HIGH',0.869359894472362,0.0675746231155779,'drugA',138);</v>
      </c>
    </row>
    <row r="139" spans="1:27" x14ac:dyDescent="0.25">
      <c r="A139" s="27">
        <v>51</v>
      </c>
      <c r="B139" s="27">
        <v>55</v>
      </c>
      <c r="C139" s="27">
        <f t="shared" si="24"/>
        <v>0</v>
      </c>
      <c r="D139" s="27">
        <f t="shared" si="29"/>
        <v>0</v>
      </c>
      <c r="E139" s="27">
        <f t="shared" si="20"/>
        <v>50.571428571428569</v>
      </c>
      <c r="F139" s="30" t="s">
        <v>1143</v>
      </c>
      <c r="H139" t="s">
        <v>36</v>
      </c>
      <c r="I139" t="s">
        <v>32</v>
      </c>
      <c r="J139" t="s">
        <v>43</v>
      </c>
      <c r="K139" s="24">
        <v>0.83246699999999996</v>
      </c>
      <c r="L139" s="24">
        <v>0.775702</v>
      </c>
      <c r="M139" s="24">
        <f t="shared" si="25"/>
        <v>2.9199999999995896E-4</v>
      </c>
      <c r="N139" s="24">
        <f t="shared" si="26"/>
        <v>1</v>
      </c>
      <c r="O139" s="24">
        <f t="shared" si="21"/>
        <v>0.83156163819095463</v>
      </c>
      <c r="P139" s="28" t="s">
        <v>537</v>
      </c>
      <c r="R139" s="26">
        <v>7.3391999999999999E-2</v>
      </c>
      <c r="S139" s="26">
        <v>6.3265000000000002E-2</v>
      </c>
      <c r="T139" s="26">
        <f t="shared" si="27"/>
        <v>5.9800000000000131E-4</v>
      </c>
      <c r="U139" s="26">
        <f t="shared" si="28"/>
        <v>1</v>
      </c>
      <c r="V139" s="26">
        <f t="shared" si="22"/>
        <v>7.328092462311557E-2</v>
      </c>
      <c r="W139" s="29" t="s">
        <v>670</v>
      </c>
      <c r="Y139" t="s">
        <v>104</v>
      </c>
      <c r="Z139">
        <v>139</v>
      </c>
      <c r="AA139" t="str">
        <f t="shared" si="23"/>
        <v>insert into dataset values (50.57142857,'M','HIGH','NORMAL',0.831561638190955,0.0732809246231156,'drugB',139);</v>
      </c>
    </row>
    <row r="140" spans="1:27" x14ac:dyDescent="0.25">
      <c r="A140" s="27">
        <v>69</v>
      </c>
      <c r="B140" s="27">
        <v>56</v>
      </c>
      <c r="C140" s="27">
        <f t="shared" si="24"/>
        <v>1</v>
      </c>
      <c r="D140" s="27">
        <f t="shared" si="29"/>
        <v>1</v>
      </c>
      <c r="E140" s="27">
        <f t="shared" si="20"/>
        <v>68.482142857142861</v>
      </c>
      <c r="F140" s="30" t="s">
        <v>1112</v>
      </c>
      <c r="H140" t="s">
        <v>31</v>
      </c>
      <c r="I140" t="s">
        <v>43</v>
      </c>
      <c r="J140" t="s">
        <v>32</v>
      </c>
      <c r="K140" s="24">
        <v>0.77379799999999999</v>
      </c>
      <c r="L140" s="24">
        <v>0.77720500000000003</v>
      </c>
      <c r="M140" s="24">
        <f t="shared" si="25"/>
        <v>1.5030000000000321E-3</v>
      </c>
      <c r="N140" s="24">
        <f t="shared" si="26"/>
        <v>1</v>
      </c>
      <c r="O140" s="24">
        <f t="shared" si="21"/>
        <v>0.77386956281407027</v>
      </c>
      <c r="P140" s="28" t="s">
        <v>538</v>
      </c>
      <c r="R140" s="26">
        <v>7.6882000000000006E-2</v>
      </c>
      <c r="S140" s="26">
        <v>6.3534999999999994E-2</v>
      </c>
      <c r="T140" s="26">
        <f t="shared" si="27"/>
        <v>2.6999999999999247E-4</v>
      </c>
      <c r="U140" s="26">
        <f t="shared" si="28"/>
        <v>1</v>
      </c>
      <c r="V140" s="26">
        <f t="shared" si="22"/>
        <v>7.6884904522613054E-2</v>
      </c>
      <c r="W140" s="29" t="s">
        <v>671</v>
      </c>
      <c r="Y140" t="s">
        <v>46</v>
      </c>
      <c r="Z140">
        <v>140</v>
      </c>
      <c r="AA140" t="str">
        <f t="shared" si="23"/>
        <v>insert into dataset values (68.48214286,'F','NORMAL','HIGH',0.77386956281407,0.0768849045226131,'drugX',140);</v>
      </c>
    </row>
    <row r="141" spans="1:27" x14ac:dyDescent="0.25">
      <c r="A141" s="27">
        <v>49</v>
      </c>
      <c r="B141" s="27">
        <v>56</v>
      </c>
      <c r="C141" s="27">
        <f t="shared" si="24"/>
        <v>0</v>
      </c>
      <c r="D141" s="27">
        <f t="shared" si="29"/>
        <v>0</v>
      </c>
      <c r="E141" s="27">
        <f t="shared" si="20"/>
        <v>49.517857142857146</v>
      </c>
      <c r="F141" s="30" t="s">
        <v>1106</v>
      </c>
      <c r="H141" t="s">
        <v>36</v>
      </c>
      <c r="I141" t="s">
        <v>32</v>
      </c>
      <c r="J141" t="s">
        <v>43</v>
      </c>
      <c r="K141" s="24">
        <v>0.50016899999999997</v>
      </c>
      <c r="L141" s="24">
        <v>0.78192799999999996</v>
      </c>
      <c r="M141" s="24">
        <f t="shared" si="25"/>
        <v>4.7229999999999217E-3</v>
      </c>
      <c r="N141" s="24">
        <f t="shared" si="26"/>
        <v>1</v>
      </c>
      <c r="O141" s="24">
        <f t="shared" si="21"/>
        <v>0.49933485929648236</v>
      </c>
      <c r="P141" s="28" t="s">
        <v>539</v>
      </c>
      <c r="R141" s="26">
        <v>7.9787999999999998E-2</v>
      </c>
      <c r="S141" s="26">
        <v>6.3562999999999995E-2</v>
      </c>
      <c r="T141" s="26">
        <f t="shared" si="27"/>
        <v>2.8000000000000247E-5</v>
      </c>
      <c r="U141" s="26">
        <f t="shared" si="28"/>
        <v>1</v>
      </c>
      <c r="V141" s="26">
        <f t="shared" si="22"/>
        <v>7.9888221105527624E-2</v>
      </c>
      <c r="W141" s="29" t="s">
        <v>672</v>
      </c>
      <c r="Y141" t="s">
        <v>75</v>
      </c>
      <c r="Z141">
        <v>141</v>
      </c>
      <c r="AA141" t="str">
        <f t="shared" si="23"/>
        <v>insert into dataset values (49.51785714,'M','HIGH','NORMAL',0.499334859296482,0.0798882211055276,'drugA',141);</v>
      </c>
    </row>
    <row r="142" spans="1:27" x14ac:dyDescent="0.25">
      <c r="A142" s="27">
        <v>64</v>
      </c>
      <c r="B142" s="27">
        <v>56</v>
      </c>
      <c r="C142" s="27">
        <f t="shared" si="24"/>
        <v>0</v>
      </c>
      <c r="D142" s="27">
        <f t="shared" si="29"/>
        <v>0</v>
      </c>
      <c r="E142" s="27">
        <f t="shared" si="20"/>
        <v>64.267857142857139</v>
      </c>
      <c r="F142" s="30" t="s">
        <v>1141</v>
      </c>
      <c r="H142" t="s">
        <v>31</v>
      </c>
      <c r="I142" t="s">
        <v>37</v>
      </c>
      <c r="J142" t="s">
        <v>43</v>
      </c>
      <c r="K142" s="24">
        <v>0.55418199999999995</v>
      </c>
      <c r="L142" s="24">
        <v>0.78452</v>
      </c>
      <c r="M142" s="24">
        <f t="shared" si="25"/>
        <v>2.5920000000000387E-3</v>
      </c>
      <c r="N142" s="24">
        <f t="shared" si="26"/>
        <v>1</v>
      </c>
      <c r="O142" s="24">
        <f t="shared" si="21"/>
        <v>0.55503755276381905</v>
      </c>
      <c r="P142" s="28" t="s">
        <v>540</v>
      </c>
      <c r="R142" s="26">
        <v>2.1529E-2</v>
      </c>
      <c r="S142" s="26">
        <v>6.3635999999999998E-2</v>
      </c>
      <c r="T142" s="26">
        <f t="shared" si="27"/>
        <v>7.3000000000003618E-5</v>
      </c>
      <c r="U142" s="26">
        <f t="shared" si="28"/>
        <v>1</v>
      </c>
      <c r="V142" s="26">
        <f t="shared" si="22"/>
        <v>2.1623879396984923E-2</v>
      </c>
      <c r="W142" s="29" t="s">
        <v>660</v>
      </c>
      <c r="Y142" t="s">
        <v>35</v>
      </c>
      <c r="Z142">
        <v>142</v>
      </c>
      <c r="AA142" t="str">
        <f t="shared" si="23"/>
        <v>insert into dataset values (64.26785714,'F','LOW','NORMAL',0.555037552763819,0.0216238793969849,'drugY',142);</v>
      </c>
    </row>
    <row r="143" spans="1:27" x14ac:dyDescent="0.25">
      <c r="A143" s="27">
        <v>60</v>
      </c>
      <c r="B143" s="27">
        <v>56</v>
      </c>
      <c r="C143" s="27">
        <f t="shared" si="24"/>
        <v>0</v>
      </c>
      <c r="D143" s="27">
        <f t="shared" si="29"/>
        <v>0</v>
      </c>
      <c r="E143" s="27">
        <f t="shared" si="20"/>
        <v>60.053571428571431</v>
      </c>
      <c r="F143" s="30" t="s">
        <v>1108</v>
      </c>
      <c r="H143" t="s">
        <v>36</v>
      </c>
      <c r="I143" t="s">
        <v>32</v>
      </c>
      <c r="J143" t="s">
        <v>43</v>
      </c>
      <c r="K143" s="24">
        <v>0.63576200000000005</v>
      </c>
      <c r="L143" s="24">
        <v>0.78525100000000003</v>
      </c>
      <c r="M143" s="24">
        <f t="shared" si="25"/>
        <v>7.3100000000003718E-4</v>
      </c>
      <c r="N143" s="24">
        <f t="shared" si="26"/>
        <v>1</v>
      </c>
      <c r="O143" s="24">
        <f t="shared" si="21"/>
        <v>0.63660221105527626</v>
      </c>
      <c r="P143" s="28" t="s">
        <v>536</v>
      </c>
      <c r="R143" s="26">
        <v>7.3744000000000004E-2</v>
      </c>
      <c r="S143" s="26">
        <v>6.3880999999999993E-2</v>
      </c>
      <c r="T143" s="26">
        <f t="shared" si="27"/>
        <v>2.4499999999999522E-4</v>
      </c>
      <c r="U143" s="26">
        <f t="shared" si="28"/>
        <v>1</v>
      </c>
      <c r="V143" s="26">
        <f t="shared" si="22"/>
        <v>7.3881587939698484E-2</v>
      </c>
      <c r="W143" s="29" t="s">
        <v>673</v>
      </c>
      <c r="Y143" t="s">
        <v>104</v>
      </c>
      <c r="Z143">
        <v>143</v>
      </c>
      <c r="AA143" t="str">
        <f t="shared" si="23"/>
        <v>insert into dataset values (60.05357143,'M','HIGH','NORMAL',0.636602211055276,0.0738815879396985,'drugB',143);</v>
      </c>
    </row>
    <row r="144" spans="1:27" x14ac:dyDescent="0.25">
      <c r="A144" s="27">
        <v>74</v>
      </c>
      <c r="B144" s="27">
        <v>57</v>
      </c>
      <c r="C144" s="27">
        <f t="shared" si="24"/>
        <v>1</v>
      </c>
      <c r="D144" s="27">
        <f t="shared" si="29"/>
        <v>1</v>
      </c>
      <c r="E144" s="27">
        <f t="shared" si="20"/>
        <v>73.75</v>
      </c>
      <c r="F144" s="30" t="s">
        <v>1099</v>
      </c>
      <c r="H144" t="s">
        <v>36</v>
      </c>
      <c r="I144" t="s">
        <v>32</v>
      </c>
      <c r="J144" t="s">
        <v>43</v>
      </c>
      <c r="K144" s="24">
        <v>0.81899900000000003</v>
      </c>
      <c r="L144" s="24">
        <v>0.78781199999999996</v>
      </c>
      <c r="M144" s="24">
        <f t="shared" si="25"/>
        <v>2.5609999999999244E-3</v>
      </c>
      <c r="N144" s="24">
        <f t="shared" si="26"/>
        <v>1</v>
      </c>
      <c r="O144" s="24">
        <f t="shared" si="21"/>
        <v>0.81962534673366827</v>
      </c>
      <c r="P144" s="28" t="s">
        <v>541</v>
      </c>
      <c r="R144" s="26">
        <v>5.3057E-2</v>
      </c>
      <c r="S144" s="26">
        <v>6.3971E-2</v>
      </c>
      <c r="T144" s="26">
        <f t="shared" si="27"/>
        <v>9.0000000000006741E-5</v>
      </c>
      <c r="U144" s="26">
        <f t="shared" si="28"/>
        <v>1</v>
      </c>
      <c r="V144" s="26">
        <f t="shared" si="22"/>
        <v>5.3158703517587932E-2</v>
      </c>
      <c r="W144" s="29" t="s">
        <v>605</v>
      </c>
      <c r="Y144" t="s">
        <v>35</v>
      </c>
      <c r="Z144">
        <v>144</v>
      </c>
      <c r="AA144" t="str">
        <f t="shared" si="23"/>
        <v>insert into dataset values (73.75,'M','HIGH','NORMAL',0.819625346733668,0.0531587035175879,'drugY',144);</v>
      </c>
    </row>
    <row r="145" spans="1:27" x14ac:dyDescent="0.25">
      <c r="A145" s="27">
        <v>39</v>
      </c>
      <c r="B145" s="27">
        <v>57</v>
      </c>
      <c r="C145" s="27">
        <f t="shared" si="24"/>
        <v>0</v>
      </c>
      <c r="D145" s="27">
        <f t="shared" si="29"/>
        <v>0</v>
      </c>
      <c r="E145" s="27">
        <f t="shared" si="20"/>
        <v>38.982142857142861</v>
      </c>
      <c r="F145" s="30" t="s">
        <v>1120</v>
      </c>
      <c r="H145" t="s">
        <v>36</v>
      </c>
      <c r="I145" t="s">
        <v>32</v>
      </c>
      <c r="J145" t="s">
        <v>32</v>
      </c>
      <c r="K145" s="24">
        <v>0.73109100000000005</v>
      </c>
      <c r="L145" s="24">
        <v>0.78963700000000003</v>
      </c>
      <c r="M145" s="24">
        <f t="shared" si="25"/>
        <v>1.8250000000000766E-3</v>
      </c>
      <c r="N145" s="24">
        <f t="shared" si="26"/>
        <v>1</v>
      </c>
      <c r="O145" s="24">
        <f t="shared" si="21"/>
        <v>0.73010316080402005</v>
      </c>
      <c r="P145" s="28" t="s">
        <v>509</v>
      </c>
      <c r="R145" s="26">
        <v>7.5651999999999997E-2</v>
      </c>
      <c r="S145" s="26">
        <v>6.4616999999999994E-2</v>
      </c>
      <c r="T145" s="26">
        <f t="shared" si="27"/>
        <v>6.459999999999938E-4</v>
      </c>
      <c r="U145" s="26">
        <f t="shared" si="28"/>
        <v>1</v>
      </c>
      <c r="V145" s="26">
        <f t="shared" si="22"/>
        <v>7.5683577889447226E-2</v>
      </c>
      <c r="W145" s="29" t="s">
        <v>656</v>
      </c>
      <c r="Y145" t="s">
        <v>75</v>
      </c>
      <c r="Z145">
        <v>145</v>
      </c>
      <c r="AA145" t="str">
        <f t="shared" si="23"/>
        <v>insert into dataset values (38.98214286,'M','HIGH','HIGH',0.73010316080402,0.0756835778894472,'drugA',145);</v>
      </c>
    </row>
    <row r="146" spans="1:27" x14ac:dyDescent="0.25">
      <c r="A146" s="27">
        <v>61</v>
      </c>
      <c r="B146" s="27">
        <v>57</v>
      </c>
      <c r="C146" s="27">
        <f t="shared" si="24"/>
        <v>0</v>
      </c>
      <c r="D146" s="27">
        <f t="shared" si="29"/>
        <v>0</v>
      </c>
      <c r="E146" s="27">
        <f t="shared" si="20"/>
        <v>61.107142857142861</v>
      </c>
      <c r="F146" s="30" t="s">
        <v>1104</v>
      </c>
      <c r="H146" t="s">
        <v>36</v>
      </c>
      <c r="I146" t="s">
        <v>43</v>
      </c>
      <c r="J146" t="s">
        <v>32</v>
      </c>
      <c r="K146" s="24">
        <v>0.74512299999999998</v>
      </c>
      <c r="L146" s="24">
        <v>0.79066400000000003</v>
      </c>
      <c r="M146" s="24">
        <f t="shared" si="25"/>
        <v>1.0270000000000001E-3</v>
      </c>
      <c r="N146" s="24">
        <f t="shared" si="26"/>
        <v>1</v>
      </c>
      <c r="O146" s="24">
        <f t="shared" si="21"/>
        <v>0.74601821608040197</v>
      </c>
      <c r="P146" s="28" t="s">
        <v>542</v>
      </c>
      <c r="R146" s="26">
        <v>7.8906000000000004E-2</v>
      </c>
      <c r="S146" s="26">
        <v>6.4726000000000006E-2</v>
      </c>
      <c r="T146" s="26">
        <f t="shared" si="27"/>
        <v>1.0900000000001187E-4</v>
      </c>
      <c r="U146" s="26">
        <f t="shared" si="28"/>
        <v>1</v>
      </c>
      <c r="V146" s="26">
        <f t="shared" si="22"/>
        <v>7.898722613065326E-2</v>
      </c>
      <c r="W146" s="29" t="s">
        <v>674</v>
      </c>
      <c r="Y146" t="s">
        <v>46</v>
      </c>
      <c r="Z146">
        <v>146</v>
      </c>
      <c r="AA146" t="str">
        <f t="shared" si="23"/>
        <v>insert into dataset values (61.10714286,'M','NORMAL','HIGH',0.746018216080402,0.0789872261306533,'drugX',146);</v>
      </c>
    </row>
    <row r="147" spans="1:27" x14ac:dyDescent="0.25">
      <c r="A147" s="27">
        <v>37</v>
      </c>
      <c r="B147" s="27">
        <v>57</v>
      </c>
      <c r="C147" s="27">
        <f t="shared" si="24"/>
        <v>0</v>
      </c>
      <c r="D147" s="27">
        <f t="shared" si="29"/>
        <v>0</v>
      </c>
      <c r="E147" s="27">
        <f t="shared" si="20"/>
        <v>36.875</v>
      </c>
      <c r="F147" s="30" t="s">
        <v>1129</v>
      </c>
      <c r="H147" t="s">
        <v>31</v>
      </c>
      <c r="I147" t="s">
        <v>37</v>
      </c>
      <c r="J147" t="s">
        <v>43</v>
      </c>
      <c r="K147" s="24">
        <v>0.80415499999999995</v>
      </c>
      <c r="L147" s="24">
        <v>0.79253499999999999</v>
      </c>
      <c r="M147" s="24">
        <f t="shared" si="25"/>
        <v>1.870999999999956E-3</v>
      </c>
      <c r="N147" s="24">
        <f t="shared" si="26"/>
        <v>1</v>
      </c>
      <c r="O147" s="24">
        <f t="shared" si="21"/>
        <v>0.80371029145728634</v>
      </c>
      <c r="P147" s="28" t="s">
        <v>486</v>
      </c>
      <c r="R147" s="26">
        <v>6.6980999999999999E-2</v>
      </c>
      <c r="S147" s="26">
        <v>6.4793000000000003E-2</v>
      </c>
      <c r="T147" s="26">
        <f t="shared" si="27"/>
        <v>6.6999999999997617E-5</v>
      </c>
      <c r="U147" s="26">
        <f t="shared" si="28"/>
        <v>1</v>
      </c>
      <c r="V147" s="26">
        <f t="shared" si="22"/>
        <v>6.6973959798994967E-2</v>
      </c>
      <c r="W147" s="29" t="s">
        <v>636</v>
      </c>
      <c r="Y147" t="s">
        <v>46</v>
      </c>
      <c r="Z147">
        <v>147</v>
      </c>
      <c r="AA147" t="str">
        <f t="shared" si="23"/>
        <v>insert into dataset values (36.875,'F','LOW','NORMAL',0.803710291457286,0.066973959798995,'drugX',147);</v>
      </c>
    </row>
    <row r="148" spans="1:27" x14ac:dyDescent="0.25">
      <c r="A148" s="27">
        <v>26</v>
      </c>
      <c r="B148" s="27">
        <v>58</v>
      </c>
      <c r="C148" s="27">
        <f t="shared" si="24"/>
        <v>1</v>
      </c>
      <c r="D148" s="27">
        <f t="shared" si="29"/>
        <v>1</v>
      </c>
      <c r="E148" s="27">
        <f t="shared" si="20"/>
        <v>26.339285714285715</v>
      </c>
      <c r="F148" s="30" t="s">
        <v>1133</v>
      </c>
      <c r="H148" t="s">
        <v>31</v>
      </c>
      <c r="I148" t="s">
        <v>32</v>
      </c>
      <c r="J148" t="s">
        <v>43</v>
      </c>
      <c r="K148" s="24">
        <v>0.78192799999999996</v>
      </c>
      <c r="L148" s="24">
        <v>0.79267399999999999</v>
      </c>
      <c r="M148" s="24">
        <f t="shared" si="25"/>
        <v>1.3900000000000023E-4</v>
      </c>
      <c r="N148" s="24">
        <f t="shared" si="26"/>
        <v>1</v>
      </c>
      <c r="O148" s="24">
        <f t="shared" si="21"/>
        <v>0.78182709045226118</v>
      </c>
      <c r="P148" s="28" t="s">
        <v>543</v>
      </c>
      <c r="R148" s="26">
        <v>6.3534999999999994E-2</v>
      </c>
      <c r="S148" s="26">
        <v>6.5166000000000002E-2</v>
      </c>
      <c r="T148" s="26">
        <f t="shared" si="27"/>
        <v>3.7299999999999833E-4</v>
      </c>
      <c r="U148" s="26">
        <f t="shared" si="28"/>
        <v>1</v>
      </c>
      <c r="V148" s="26">
        <f t="shared" si="22"/>
        <v>6.3670311557788933E-2</v>
      </c>
      <c r="W148" s="29" t="s">
        <v>623</v>
      </c>
      <c r="Y148" t="s">
        <v>75</v>
      </c>
      <c r="Z148">
        <v>148</v>
      </c>
      <c r="AA148" t="str">
        <f t="shared" si="23"/>
        <v>insert into dataset values (26.33928571,'F','HIGH','NORMAL',0.781827090452261,0.0636703115577889,'drugA',148);</v>
      </c>
    </row>
    <row r="149" spans="1:27" x14ac:dyDescent="0.25">
      <c r="A149" s="27">
        <v>61</v>
      </c>
      <c r="B149" s="27">
        <v>58</v>
      </c>
      <c r="C149" s="27">
        <f t="shared" si="24"/>
        <v>0</v>
      </c>
      <c r="D149" s="27">
        <f t="shared" si="29"/>
        <v>0</v>
      </c>
      <c r="E149" s="27">
        <f t="shared" si="20"/>
        <v>61.107142857142861</v>
      </c>
      <c r="F149" s="30" t="s">
        <v>1104</v>
      </c>
      <c r="H149" t="s">
        <v>31</v>
      </c>
      <c r="I149" t="s">
        <v>37</v>
      </c>
      <c r="J149" t="s">
        <v>43</v>
      </c>
      <c r="K149" s="24">
        <v>0.52289099999999999</v>
      </c>
      <c r="L149" s="24">
        <v>0.79531200000000002</v>
      </c>
      <c r="M149" s="24">
        <f t="shared" si="25"/>
        <v>2.6380000000000292E-3</v>
      </c>
      <c r="N149" s="24">
        <f t="shared" si="26"/>
        <v>1</v>
      </c>
      <c r="O149" s="24">
        <f t="shared" si="21"/>
        <v>0.5232074422110552</v>
      </c>
      <c r="P149" s="28" t="s">
        <v>531</v>
      </c>
      <c r="R149" s="26">
        <v>7.1237999999999996E-2</v>
      </c>
      <c r="S149" s="26">
        <v>6.5556000000000003E-2</v>
      </c>
      <c r="T149" s="26">
        <f t="shared" si="27"/>
        <v>3.9000000000000146E-4</v>
      </c>
      <c r="U149" s="26">
        <f t="shared" si="28"/>
        <v>1</v>
      </c>
      <c r="V149" s="26">
        <f t="shared" si="22"/>
        <v>7.1178603015075365E-2</v>
      </c>
      <c r="W149" s="29" t="s">
        <v>675</v>
      </c>
      <c r="Y149" t="s">
        <v>46</v>
      </c>
      <c r="Z149">
        <v>149</v>
      </c>
      <c r="AA149" t="str">
        <f t="shared" si="23"/>
        <v>insert into dataset values (61.10714286,'F','LOW','NORMAL',0.523207442211055,0.0711786030150754,'drugX',149);</v>
      </c>
    </row>
    <row r="150" spans="1:27" x14ac:dyDescent="0.25">
      <c r="A150" s="27">
        <v>22</v>
      </c>
      <c r="B150" s="27">
        <v>58</v>
      </c>
      <c r="C150" s="27">
        <f t="shared" si="24"/>
        <v>0</v>
      </c>
      <c r="D150" s="27">
        <f t="shared" si="29"/>
        <v>0</v>
      </c>
      <c r="E150" s="27">
        <f t="shared" si="20"/>
        <v>22.125</v>
      </c>
      <c r="F150" s="30" t="s">
        <v>1105</v>
      </c>
      <c r="H150" t="s">
        <v>36</v>
      </c>
      <c r="I150" t="s">
        <v>37</v>
      </c>
      <c r="J150" t="s">
        <v>32</v>
      </c>
      <c r="K150" s="24">
        <v>0.52667200000000003</v>
      </c>
      <c r="L150" s="24">
        <v>0.80060699999999996</v>
      </c>
      <c r="M150" s="24">
        <f t="shared" si="25"/>
        <v>5.2949999999999386E-3</v>
      </c>
      <c r="N150" s="24">
        <f t="shared" si="26"/>
        <v>1</v>
      </c>
      <c r="O150" s="24">
        <f t="shared" si="21"/>
        <v>0.52718620603015065</v>
      </c>
      <c r="P150" s="28" t="s">
        <v>472</v>
      </c>
      <c r="R150" s="26">
        <v>6.4616999999999994E-2</v>
      </c>
      <c r="S150" s="26">
        <v>6.5984000000000001E-2</v>
      </c>
      <c r="T150" s="26">
        <f t="shared" si="27"/>
        <v>4.2799999999999783E-4</v>
      </c>
      <c r="U150" s="26">
        <f t="shared" si="28"/>
        <v>1</v>
      </c>
      <c r="V150" s="26">
        <f t="shared" si="22"/>
        <v>6.4571306532663311E-2</v>
      </c>
      <c r="W150" s="29" t="s">
        <v>676</v>
      </c>
      <c r="Y150" t="s">
        <v>40</v>
      </c>
      <c r="Z150">
        <v>150</v>
      </c>
      <c r="AA150" t="str">
        <f t="shared" si="23"/>
        <v>insert into dataset values (22.125,'M','LOW','HIGH',0.527186206030151,0.0645713065326633,'drugC',150);</v>
      </c>
    </row>
    <row r="151" spans="1:27" x14ac:dyDescent="0.25">
      <c r="A151" s="27">
        <v>49</v>
      </c>
      <c r="B151" s="27">
        <v>58</v>
      </c>
      <c r="C151" s="27">
        <f t="shared" si="24"/>
        <v>0</v>
      </c>
      <c r="D151" s="27">
        <f t="shared" si="29"/>
        <v>0</v>
      </c>
      <c r="E151" s="27">
        <f t="shared" si="20"/>
        <v>49.517857142857146</v>
      </c>
      <c r="F151" s="30" t="s">
        <v>1106</v>
      </c>
      <c r="H151" t="s">
        <v>36</v>
      </c>
      <c r="I151" t="s">
        <v>32</v>
      </c>
      <c r="J151" t="s">
        <v>43</v>
      </c>
      <c r="K151" s="24">
        <v>0.53818299999999997</v>
      </c>
      <c r="L151" s="24">
        <v>0.80415499999999995</v>
      </c>
      <c r="M151" s="24">
        <f t="shared" si="25"/>
        <v>3.5479999999999956E-3</v>
      </c>
      <c r="N151" s="24">
        <f t="shared" si="26"/>
        <v>1</v>
      </c>
      <c r="O151" s="24">
        <f t="shared" si="21"/>
        <v>0.53912249748743712</v>
      </c>
      <c r="P151" s="28" t="s">
        <v>510</v>
      </c>
      <c r="R151" s="26">
        <v>6.1858999999999997E-2</v>
      </c>
      <c r="S151" s="26">
        <v>6.6048999999999997E-2</v>
      </c>
      <c r="T151" s="26">
        <f t="shared" si="27"/>
        <v>6.4999999999995617E-5</v>
      </c>
      <c r="U151" s="26">
        <f t="shared" si="28"/>
        <v>1</v>
      </c>
      <c r="V151" s="26">
        <f t="shared" si="22"/>
        <v>6.1868321608040192E-2</v>
      </c>
      <c r="W151" s="29" t="s">
        <v>677</v>
      </c>
      <c r="Y151" t="s">
        <v>75</v>
      </c>
      <c r="Z151">
        <v>151</v>
      </c>
      <c r="AA151" t="str">
        <f t="shared" si="23"/>
        <v>insert into dataset values (49.51785714,'M','HIGH','NORMAL',0.539122497487437,0.0618683216080402,'drugA',151);</v>
      </c>
    </row>
    <row r="152" spans="1:27" x14ac:dyDescent="0.25">
      <c r="A152" s="27">
        <v>68</v>
      </c>
      <c r="B152" s="27">
        <v>58</v>
      </c>
      <c r="C152" s="27">
        <f t="shared" si="24"/>
        <v>0</v>
      </c>
      <c r="D152" s="27">
        <f t="shared" si="29"/>
        <v>0</v>
      </c>
      <c r="E152" s="27">
        <f t="shared" si="20"/>
        <v>68.482142857142861</v>
      </c>
      <c r="F152" s="30" t="s">
        <v>1112</v>
      </c>
      <c r="H152" t="s">
        <v>36</v>
      </c>
      <c r="I152" t="s">
        <v>32</v>
      </c>
      <c r="J152" t="s">
        <v>32</v>
      </c>
      <c r="K152" s="24">
        <v>0.63988800000000001</v>
      </c>
      <c r="L152" s="24">
        <v>0.80417300000000003</v>
      </c>
      <c r="M152" s="24">
        <f t="shared" si="25"/>
        <v>1.8000000000073513E-5</v>
      </c>
      <c r="N152" s="24">
        <f t="shared" si="26"/>
        <v>1</v>
      </c>
      <c r="O152" s="24">
        <f t="shared" si="21"/>
        <v>0.64058097487437182</v>
      </c>
      <c r="P152" s="28" t="s">
        <v>544</v>
      </c>
      <c r="R152" s="26">
        <v>5.8123000000000001E-2</v>
      </c>
      <c r="S152" s="26">
        <v>6.6666000000000003E-2</v>
      </c>
      <c r="T152" s="26">
        <f t="shared" si="27"/>
        <v>6.1700000000000643E-4</v>
      </c>
      <c r="U152" s="26">
        <f t="shared" si="28"/>
        <v>1</v>
      </c>
      <c r="V152" s="26">
        <f t="shared" si="22"/>
        <v>5.8264341708542708E-2</v>
      </c>
      <c r="W152" s="29" t="s">
        <v>592</v>
      </c>
      <c r="Y152" t="s">
        <v>104</v>
      </c>
      <c r="Z152">
        <v>152</v>
      </c>
      <c r="AA152" t="str">
        <f t="shared" si="23"/>
        <v>insert into dataset values (68.48214286,'M','HIGH','HIGH',0.640580974874372,0.0582643417085427,'drugB',152);</v>
      </c>
    </row>
    <row r="153" spans="1:27" x14ac:dyDescent="0.25">
      <c r="A153" s="27">
        <v>55</v>
      </c>
      <c r="B153" s="27">
        <v>59</v>
      </c>
      <c r="C153" s="27">
        <f t="shared" si="24"/>
        <v>1</v>
      </c>
      <c r="D153" s="27">
        <f t="shared" si="29"/>
        <v>1</v>
      </c>
      <c r="E153" s="27">
        <f t="shared" si="20"/>
        <v>54.785714285714285</v>
      </c>
      <c r="F153" s="30" t="s">
        <v>1150</v>
      </c>
      <c r="H153" t="s">
        <v>36</v>
      </c>
      <c r="I153" t="s">
        <v>43</v>
      </c>
      <c r="J153" t="s">
        <v>43</v>
      </c>
      <c r="K153" s="24">
        <v>0.50918099999999999</v>
      </c>
      <c r="L153" s="24">
        <v>0.80554000000000003</v>
      </c>
      <c r="M153" s="24">
        <f t="shared" si="25"/>
        <v>1.3670000000000071E-3</v>
      </c>
      <c r="N153" s="24">
        <f t="shared" si="26"/>
        <v>1</v>
      </c>
      <c r="O153" s="24">
        <f t="shared" si="21"/>
        <v>0.50928176884422105</v>
      </c>
      <c r="P153" s="28" t="s">
        <v>545</v>
      </c>
      <c r="R153" s="26">
        <v>7.0125999999999994E-2</v>
      </c>
      <c r="S153" s="26">
        <v>6.6680000000000003E-2</v>
      </c>
      <c r="T153" s="26">
        <f t="shared" si="27"/>
        <v>1.4000000000000123E-5</v>
      </c>
      <c r="U153" s="26">
        <f t="shared" si="28"/>
        <v>1</v>
      </c>
      <c r="V153" s="26">
        <f t="shared" si="22"/>
        <v>6.9977276381909537E-2</v>
      </c>
      <c r="W153" s="29" t="s">
        <v>649</v>
      </c>
      <c r="Y153" t="s">
        <v>46</v>
      </c>
      <c r="Z153">
        <v>153</v>
      </c>
      <c r="AA153" t="str">
        <f t="shared" si="23"/>
        <v>insert into dataset values (54.78571429,'M','NORMAL','NORMAL',0.509281768844221,0.0699772763819095,'drugX',153);</v>
      </c>
    </row>
    <row r="154" spans="1:27" x14ac:dyDescent="0.25">
      <c r="A154" s="27">
        <v>72</v>
      </c>
      <c r="B154" s="27">
        <v>59</v>
      </c>
      <c r="C154" s="27">
        <f t="shared" si="24"/>
        <v>0</v>
      </c>
      <c r="D154" s="27">
        <f t="shared" si="29"/>
        <v>0</v>
      </c>
      <c r="E154" s="27">
        <f t="shared" si="20"/>
        <v>71.642857142857139</v>
      </c>
      <c r="F154" s="30" t="s">
        <v>1147</v>
      </c>
      <c r="H154" t="s">
        <v>31</v>
      </c>
      <c r="I154" t="s">
        <v>37</v>
      </c>
      <c r="J154" t="s">
        <v>43</v>
      </c>
      <c r="K154" s="24">
        <v>0.75860000000000005</v>
      </c>
      <c r="L154" s="24">
        <v>0.80565100000000001</v>
      </c>
      <c r="M154" s="24">
        <f t="shared" si="25"/>
        <v>1.1099999999997223E-4</v>
      </c>
      <c r="N154" s="24">
        <f t="shared" si="26"/>
        <v>1</v>
      </c>
      <c r="O154" s="24">
        <f t="shared" si="21"/>
        <v>0.75795450753768834</v>
      </c>
      <c r="P154" s="28" t="s">
        <v>546</v>
      </c>
      <c r="R154" s="26">
        <v>5.1810000000000002E-2</v>
      </c>
      <c r="S154" s="26">
        <v>6.6744999999999999E-2</v>
      </c>
      <c r="T154" s="26">
        <f t="shared" si="27"/>
        <v>6.4999999999995617E-5</v>
      </c>
      <c r="U154" s="26">
        <f t="shared" si="28"/>
        <v>1</v>
      </c>
      <c r="V154" s="26">
        <f t="shared" si="22"/>
        <v>5.1957376884422105E-2</v>
      </c>
      <c r="W154" s="29" t="s">
        <v>632</v>
      </c>
      <c r="Y154" t="s">
        <v>46</v>
      </c>
      <c r="Z154">
        <v>154</v>
      </c>
      <c r="AA154" t="str">
        <f t="shared" si="23"/>
        <v>insert into dataset values (71.64285714,'F','LOW','NORMAL',0.757954507537688,0.0519573768844221,'drugX',154);</v>
      </c>
    </row>
    <row r="155" spans="1:27" x14ac:dyDescent="0.25">
      <c r="A155" s="27">
        <v>37</v>
      </c>
      <c r="B155" s="27">
        <v>59</v>
      </c>
      <c r="C155" s="27">
        <f t="shared" si="24"/>
        <v>0</v>
      </c>
      <c r="D155" s="27">
        <f t="shared" si="29"/>
        <v>0</v>
      </c>
      <c r="E155" s="27">
        <f t="shared" si="20"/>
        <v>36.875</v>
      </c>
      <c r="F155" s="30" t="s">
        <v>1129</v>
      </c>
      <c r="H155" t="s">
        <v>36</v>
      </c>
      <c r="I155" t="s">
        <v>37</v>
      </c>
      <c r="J155" t="s">
        <v>43</v>
      </c>
      <c r="K155" s="24">
        <v>0.73153999999999997</v>
      </c>
      <c r="L155" s="24">
        <v>0.80801900000000004</v>
      </c>
      <c r="M155" s="24">
        <f t="shared" si="25"/>
        <v>2.3680000000000367E-3</v>
      </c>
      <c r="N155" s="24">
        <f t="shared" si="26"/>
        <v>1</v>
      </c>
      <c r="O155" s="24">
        <f t="shared" si="21"/>
        <v>0.73209254271356772</v>
      </c>
      <c r="P155" s="28" t="s">
        <v>547</v>
      </c>
      <c r="R155" s="26">
        <v>4.3742999999999997E-2</v>
      </c>
      <c r="S155" s="26">
        <v>6.6780000000000006E-2</v>
      </c>
      <c r="T155" s="26">
        <f t="shared" si="27"/>
        <v>3.5000000000007248E-5</v>
      </c>
      <c r="U155" s="26">
        <f t="shared" si="28"/>
        <v>1</v>
      </c>
      <c r="V155" s="26">
        <f t="shared" si="22"/>
        <v>4.3848422110552759E-2</v>
      </c>
      <c r="W155" s="29" t="s">
        <v>630</v>
      </c>
      <c r="Y155" t="s">
        <v>35</v>
      </c>
      <c r="Z155">
        <v>155</v>
      </c>
      <c r="AA155" t="str">
        <f t="shared" si="23"/>
        <v>insert into dataset values (36.875,'M','LOW','NORMAL',0.732092542713568,0.0438484221105528,'drugY',155);</v>
      </c>
    </row>
    <row r="156" spans="1:27" x14ac:dyDescent="0.25">
      <c r="A156" s="27">
        <v>49</v>
      </c>
      <c r="B156" s="27">
        <v>60</v>
      </c>
      <c r="C156" s="27">
        <f t="shared" si="24"/>
        <v>1</v>
      </c>
      <c r="D156" s="27">
        <f t="shared" si="29"/>
        <v>1</v>
      </c>
      <c r="E156" s="27">
        <f t="shared" si="20"/>
        <v>49.517857142857146</v>
      </c>
      <c r="F156" s="30" t="s">
        <v>1106</v>
      </c>
      <c r="H156" t="s">
        <v>36</v>
      </c>
      <c r="I156" t="s">
        <v>37</v>
      </c>
      <c r="J156" t="s">
        <v>32</v>
      </c>
      <c r="K156" s="24">
        <v>0.65522199999999997</v>
      </c>
      <c r="L156" s="24">
        <v>0.80919600000000003</v>
      </c>
      <c r="M156" s="24">
        <f t="shared" si="25"/>
        <v>1.1769999999999836E-3</v>
      </c>
      <c r="N156" s="24">
        <f t="shared" si="26"/>
        <v>1</v>
      </c>
      <c r="O156" s="24">
        <f t="shared" si="21"/>
        <v>0.65450664824120597</v>
      </c>
      <c r="P156" s="28" t="s">
        <v>548</v>
      </c>
      <c r="R156" s="26">
        <v>6.2181E-2</v>
      </c>
      <c r="S156" s="26">
        <v>6.6829E-2</v>
      </c>
      <c r="T156" s="26">
        <f t="shared" si="27"/>
        <v>4.8999999999993493E-5</v>
      </c>
      <c r="U156" s="26">
        <f t="shared" si="28"/>
        <v>1</v>
      </c>
      <c r="V156" s="26">
        <f t="shared" si="22"/>
        <v>6.2168653266331649E-2</v>
      </c>
      <c r="W156" s="29" t="s">
        <v>678</v>
      </c>
      <c r="Y156" t="s">
        <v>40</v>
      </c>
      <c r="Z156">
        <v>156</v>
      </c>
      <c r="AA156" t="str">
        <f t="shared" si="23"/>
        <v>insert into dataset values (49.51785714,'M','LOW','HIGH',0.654506648241206,0.0621686532663316,'drugC',156);</v>
      </c>
    </row>
    <row r="157" spans="1:27" x14ac:dyDescent="0.25">
      <c r="A157" s="27">
        <v>31</v>
      </c>
      <c r="B157" s="27">
        <v>60</v>
      </c>
      <c r="C157" s="27">
        <f t="shared" si="24"/>
        <v>0</v>
      </c>
      <c r="D157" s="27">
        <f t="shared" si="29"/>
        <v>0</v>
      </c>
      <c r="E157" s="27">
        <f t="shared" si="20"/>
        <v>30.553571428571431</v>
      </c>
      <c r="F157" s="30" t="s">
        <v>1119</v>
      </c>
      <c r="H157" t="s">
        <v>36</v>
      </c>
      <c r="I157" t="s">
        <v>32</v>
      </c>
      <c r="J157" t="s">
        <v>43</v>
      </c>
      <c r="K157" s="24">
        <v>0.74971699999999997</v>
      </c>
      <c r="L157" s="24">
        <v>0.809199</v>
      </c>
      <c r="M157" s="24">
        <f t="shared" si="25"/>
        <v>2.9999999999752447E-6</v>
      </c>
      <c r="N157" s="24">
        <f t="shared" si="26"/>
        <v>1</v>
      </c>
      <c r="O157" s="24">
        <f t="shared" si="21"/>
        <v>0.74999697989949743</v>
      </c>
      <c r="P157" s="28" t="s">
        <v>518</v>
      </c>
      <c r="R157" s="26">
        <v>6.6780000000000006E-2</v>
      </c>
      <c r="S157" s="26">
        <v>6.6980999999999999E-2</v>
      </c>
      <c r="T157" s="26">
        <f t="shared" si="27"/>
        <v>1.5199999999999936E-4</v>
      </c>
      <c r="U157" s="26">
        <f t="shared" si="28"/>
        <v>1</v>
      </c>
      <c r="V157" s="26">
        <f t="shared" si="22"/>
        <v>6.6673628140703503E-2</v>
      </c>
      <c r="W157" s="29" t="s">
        <v>626</v>
      </c>
      <c r="Y157" t="s">
        <v>75</v>
      </c>
      <c r="Z157">
        <v>157</v>
      </c>
      <c r="AA157" t="str">
        <f t="shared" si="23"/>
        <v>insert into dataset values (30.55357143,'M','HIGH','NORMAL',0.749996979899497,0.0666736281407035,'drugA',157);</v>
      </c>
    </row>
    <row r="158" spans="1:27" x14ac:dyDescent="0.25">
      <c r="A158" s="27">
        <v>53</v>
      </c>
      <c r="B158" s="27">
        <v>60</v>
      </c>
      <c r="C158" s="27">
        <f t="shared" si="24"/>
        <v>0</v>
      </c>
      <c r="D158" s="27">
        <f t="shared" si="29"/>
        <v>0</v>
      </c>
      <c r="E158" s="27">
        <f t="shared" si="20"/>
        <v>52.678571428571431</v>
      </c>
      <c r="F158" s="30" t="s">
        <v>1124</v>
      </c>
      <c r="H158" t="s">
        <v>36</v>
      </c>
      <c r="I158" t="s">
        <v>37</v>
      </c>
      <c r="J158" t="s">
        <v>32</v>
      </c>
      <c r="K158" s="24">
        <v>0.61860300000000001</v>
      </c>
      <c r="L158" s="24">
        <v>0.81102300000000005</v>
      </c>
      <c r="M158" s="24">
        <f t="shared" si="25"/>
        <v>1.8240000000000478E-3</v>
      </c>
      <c r="N158" s="24">
        <f t="shared" si="26"/>
        <v>1</v>
      </c>
      <c r="O158" s="24">
        <f t="shared" si="21"/>
        <v>0.61869777386934666</v>
      </c>
      <c r="P158" s="28" t="s">
        <v>549</v>
      </c>
      <c r="R158" s="26">
        <v>2.6939000000000001E-2</v>
      </c>
      <c r="S158" s="26">
        <v>6.7202999999999999E-2</v>
      </c>
      <c r="T158" s="26">
        <f t="shared" si="27"/>
        <v>2.2199999999999998E-4</v>
      </c>
      <c r="U158" s="26">
        <f t="shared" si="28"/>
        <v>1</v>
      </c>
      <c r="V158" s="26">
        <f t="shared" si="22"/>
        <v>2.7029849246231152E-2</v>
      </c>
      <c r="W158" s="29" t="s">
        <v>578</v>
      </c>
      <c r="Y158" t="s">
        <v>35</v>
      </c>
      <c r="Z158">
        <v>158</v>
      </c>
      <c r="AA158" t="str">
        <f t="shared" si="23"/>
        <v>insert into dataset values (52.67857143,'M','LOW','HIGH',0.618697773869347,0.0270298492462312,'drugY',158);</v>
      </c>
    </row>
    <row r="159" spans="1:27" x14ac:dyDescent="0.25">
      <c r="A159" s="27">
        <v>59</v>
      </c>
      <c r="B159" s="27">
        <v>60</v>
      </c>
      <c r="C159" s="27">
        <f t="shared" si="24"/>
        <v>0</v>
      </c>
      <c r="D159" s="27">
        <f t="shared" si="29"/>
        <v>0</v>
      </c>
      <c r="E159" s="27">
        <f t="shared" si="20"/>
        <v>59</v>
      </c>
      <c r="F159" s="30" t="s">
        <v>1142</v>
      </c>
      <c r="H159" t="s">
        <v>31</v>
      </c>
      <c r="I159" t="s">
        <v>37</v>
      </c>
      <c r="J159" t="s">
        <v>32</v>
      </c>
      <c r="K159" s="24">
        <v>0.640455</v>
      </c>
      <c r="L159" s="24">
        <v>0.81266300000000002</v>
      </c>
      <c r="M159" s="24">
        <f t="shared" si="25"/>
        <v>1.6399999999999748E-3</v>
      </c>
      <c r="N159" s="24">
        <f t="shared" si="26"/>
        <v>1</v>
      </c>
      <c r="O159" s="24">
        <f t="shared" si="21"/>
        <v>0.64058097487437182</v>
      </c>
      <c r="P159" s="28" t="s">
        <v>544</v>
      </c>
      <c r="R159" s="26">
        <v>6.132E-2</v>
      </c>
      <c r="S159" s="26">
        <v>6.7460000000000006E-2</v>
      </c>
      <c r="T159" s="26">
        <f t="shared" si="27"/>
        <v>2.5700000000000722E-4</v>
      </c>
      <c r="U159" s="26">
        <f t="shared" si="28"/>
        <v>1</v>
      </c>
      <c r="V159" s="26">
        <f t="shared" si="22"/>
        <v>6.1267658291457278E-2</v>
      </c>
      <c r="W159" s="29" t="s">
        <v>679</v>
      </c>
      <c r="Y159" t="s">
        <v>40</v>
      </c>
      <c r="Z159">
        <v>159</v>
      </c>
      <c r="AA159" t="str">
        <f t="shared" si="23"/>
        <v>insert into dataset values (59,'F','LOW','HIGH',0.640580974874372,0.0612676582914573,'drugC',159);</v>
      </c>
    </row>
    <row r="160" spans="1:27" x14ac:dyDescent="0.25">
      <c r="A160" s="27">
        <v>34</v>
      </c>
      <c r="B160" s="27">
        <v>60</v>
      </c>
      <c r="C160" s="27">
        <f t="shared" si="24"/>
        <v>0</v>
      </c>
      <c r="D160" s="27">
        <f t="shared" si="29"/>
        <v>0</v>
      </c>
      <c r="E160" s="27">
        <f t="shared" si="20"/>
        <v>33.714285714285715</v>
      </c>
      <c r="F160" s="30" t="s">
        <v>1110</v>
      </c>
      <c r="H160" t="s">
        <v>31</v>
      </c>
      <c r="I160" t="s">
        <v>37</v>
      </c>
      <c r="J160" t="s">
        <v>43</v>
      </c>
      <c r="K160" s="24">
        <v>0.825542</v>
      </c>
      <c r="L160" s="24">
        <v>0.81635599999999997</v>
      </c>
      <c r="M160" s="24">
        <f t="shared" si="25"/>
        <v>3.6929999999999463E-3</v>
      </c>
      <c r="N160" s="24">
        <f t="shared" si="26"/>
        <v>1</v>
      </c>
      <c r="O160" s="24">
        <f t="shared" si="21"/>
        <v>0.82559349246231151</v>
      </c>
      <c r="P160" s="28" t="s">
        <v>550</v>
      </c>
      <c r="R160" s="26">
        <v>6.3880999999999993E-2</v>
      </c>
      <c r="S160" s="26">
        <v>6.8765000000000007E-2</v>
      </c>
      <c r="T160" s="26">
        <f t="shared" si="27"/>
        <v>1.3050000000000006E-3</v>
      </c>
      <c r="U160" s="26">
        <f t="shared" si="28"/>
        <v>1</v>
      </c>
      <c r="V160" s="26">
        <f t="shared" si="22"/>
        <v>6.3970643216080397E-2</v>
      </c>
      <c r="W160" s="29" t="s">
        <v>620</v>
      </c>
      <c r="Y160" t="s">
        <v>46</v>
      </c>
      <c r="Z160">
        <v>160</v>
      </c>
      <c r="AA160" t="str">
        <f t="shared" si="23"/>
        <v>insert into dataset values (33.71428571,'F','LOW','NORMAL',0.825593492462312,0.0639706432160804,'drugX',160);</v>
      </c>
    </row>
    <row r="161" spans="1:27" x14ac:dyDescent="0.25">
      <c r="A161" s="27">
        <v>30</v>
      </c>
      <c r="B161" s="27">
        <v>61</v>
      </c>
      <c r="C161" s="27">
        <f t="shared" si="24"/>
        <v>1</v>
      </c>
      <c r="D161" s="27">
        <f t="shared" si="29"/>
        <v>1</v>
      </c>
      <c r="E161" s="27">
        <f t="shared" si="20"/>
        <v>29.5</v>
      </c>
      <c r="F161" s="30" t="s">
        <v>1101</v>
      </c>
      <c r="H161" t="s">
        <v>31</v>
      </c>
      <c r="I161" t="s">
        <v>43</v>
      </c>
      <c r="J161" t="s">
        <v>32</v>
      </c>
      <c r="K161" s="24">
        <v>0.50195599999999996</v>
      </c>
      <c r="L161" s="24">
        <v>0.81762500000000005</v>
      </c>
      <c r="M161" s="24">
        <f t="shared" si="25"/>
        <v>1.2690000000000756E-3</v>
      </c>
      <c r="N161" s="24">
        <f t="shared" si="26"/>
        <v>1</v>
      </c>
      <c r="O161" s="24">
        <f t="shared" si="21"/>
        <v>0.50132424120603014</v>
      </c>
      <c r="P161" s="28" t="s">
        <v>551</v>
      </c>
      <c r="R161" s="26">
        <v>4.8066999999999999E-2</v>
      </c>
      <c r="S161" s="26">
        <v>6.8944000000000005E-2</v>
      </c>
      <c r="T161" s="26">
        <f t="shared" si="27"/>
        <v>1.789999999999986E-4</v>
      </c>
      <c r="U161" s="26">
        <f t="shared" si="28"/>
        <v>1</v>
      </c>
      <c r="V161" s="26">
        <f t="shared" si="22"/>
        <v>4.8053065326633157E-2</v>
      </c>
      <c r="W161" s="29" t="s">
        <v>680</v>
      </c>
      <c r="Y161" t="s">
        <v>46</v>
      </c>
      <c r="Z161">
        <v>161</v>
      </c>
      <c r="AA161" t="str">
        <f t="shared" si="23"/>
        <v>insert into dataset values (29.5,'F','NORMAL','HIGH',0.50132424120603,0.0480530653266332,'drugX',161);</v>
      </c>
    </row>
    <row r="162" spans="1:27" x14ac:dyDescent="0.25">
      <c r="A162" s="27">
        <v>57</v>
      </c>
      <c r="B162" s="27">
        <v>61</v>
      </c>
      <c r="C162" s="27">
        <f t="shared" si="24"/>
        <v>0</v>
      </c>
      <c r="D162" s="27">
        <f t="shared" si="29"/>
        <v>0</v>
      </c>
      <c r="E162" s="27">
        <f t="shared" si="20"/>
        <v>56.892857142857146</v>
      </c>
      <c r="F162" s="30" t="s">
        <v>1115</v>
      </c>
      <c r="H162" t="s">
        <v>31</v>
      </c>
      <c r="I162" t="s">
        <v>32</v>
      </c>
      <c r="J162" t="s">
        <v>43</v>
      </c>
      <c r="K162" s="24">
        <v>0.754166</v>
      </c>
      <c r="L162" s="24">
        <v>0.81899900000000003</v>
      </c>
      <c r="M162" s="24">
        <f t="shared" si="25"/>
        <v>1.3739999999999863E-3</v>
      </c>
      <c r="N162" s="24">
        <f t="shared" si="26"/>
        <v>1</v>
      </c>
      <c r="O162" s="24">
        <f t="shared" si="21"/>
        <v>0.75397574371859288</v>
      </c>
      <c r="P162" s="28" t="s">
        <v>467</v>
      </c>
      <c r="R162" s="26">
        <v>7.5831999999999997E-2</v>
      </c>
      <c r="S162" s="26">
        <v>6.9193000000000005E-2</v>
      </c>
      <c r="T162" s="26">
        <f t="shared" si="27"/>
        <v>2.4899999999999922E-4</v>
      </c>
      <c r="U162" s="26">
        <f t="shared" si="28"/>
        <v>1</v>
      </c>
      <c r="V162" s="26">
        <f t="shared" si="22"/>
        <v>7.5683577889447226E-2</v>
      </c>
      <c r="W162" s="29" t="s">
        <v>656</v>
      </c>
      <c r="Y162" t="s">
        <v>104</v>
      </c>
      <c r="Z162">
        <v>162</v>
      </c>
      <c r="AA162" t="str">
        <f t="shared" si="23"/>
        <v>insert into dataset values (56.89285714,'F','HIGH','NORMAL',0.753975743718593,0.0756835778894472,'drugB',162);</v>
      </c>
    </row>
    <row r="163" spans="1:27" x14ac:dyDescent="0.25">
      <c r="A163" s="27">
        <v>43</v>
      </c>
      <c r="B163" s="27">
        <v>61</v>
      </c>
      <c r="C163" s="27">
        <f t="shared" si="24"/>
        <v>0</v>
      </c>
      <c r="D163" s="27">
        <f t="shared" si="29"/>
        <v>0</v>
      </c>
      <c r="E163" s="27">
        <f t="shared" si="20"/>
        <v>43.196428571428569</v>
      </c>
      <c r="F163" s="30" t="s">
        <v>1109</v>
      </c>
      <c r="H163" t="s">
        <v>36</v>
      </c>
      <c r="I163" t="s">
        <v>43</v>
      </c>
      <c r="J163" t="s">
        <v>43</v>
      </c>
      <c r="K163" s="24">
        <v>0.538856</v>
      </c>
      <c r="L163" s="24">
        <v>0.82063799999999998</v>
      </c>
      <c r="M163" s="24">
        <f t="shared" si="25"/>
        <v>1.6389999999999461E-3</v>
      </c>
      <c r="N163" s="24">
        <f t="shared" si="26"/>
        <v>1</v>
      </c>
      <c r="O163" s="24">
        <f t="shared" si="21"/>
        <v>0.53912249748743712</v>
      </c>
      <c r="P163" s="28" t="s">
        <v>510</v>
      </c>
      <c r="R163" s="26">
        <v>4.1904999999999998E-2</v>
      </c>
      <c r="S163" s="26">
        <v>6.9402000000000005E-2</v>
      </c>
      <c r="T163" s="26">
        <f t="shared" si="27"/>
        <v>2.0900000000000085E-4</v>
      </c>
      <c r="U163" s="26">
        <f t="shared" si="28"/>
        <v>1</v>
      </c>
      <c r="V163" s="26">
        <f t="shared" si="22"/>
        <v>4.2046432160804011E-2</v>
      </c>
      <c r="W163" s="29" t="s">
        <v>597</v>
      </c>
      <c r="Y163" t="s">
        <v>46</v>
      </c>
      <c r="Z163">
        <v>163</v>
      </c>
      <c r="AA163" t="str">
        <f t="shared" si="23"/>
        <v>insert into dataset values (43.19642857,'M','NORMAL','NORMAL',0.539122497487437,0.042046432160804,'drugX',163);</v>
      </c>
    </row>
    <row r="164" spans="1:27" x14ac:dyDescent="0.25">
      <c r="A164" s="27">
        <v>21</v>
      </c>
      <c r="B164" s="27">
        <v>61</v>
      </c>
      <c r="C164" s="27">
        <f t="shared" si="24"/>
        <v>0</v>
      </c>
      <c r="D164" s="27">
        <f t="shared" si="29"/>
        <v>0</v>
      </c>
      <c r="E164" s="27">
        <f t="shared" si="20"/>
        <v>21.071428571428573</v>
      </c>
      <c r="F164" s="30" t="s">
        <v>1151</v>
      </c>
      <c r="H164" t="s">
        <v>31</v>
      </c>
      <c r="I164" t="s">
        <v>32</v>
      </c>
      <c r="J164" t="s">
        <v>43</v>
      </c>
      <c r="K164" s="24">
        <v>0.74509800000000004</v>
      </c>
      <c r="L164" s="24">
        <v>0.82158399999999998</v>
      </c>
      <c r="M164" s="24">
        <f t="shared" si="25"/>
        <v>9.4600000000000239E-4</v>
      </c>
      <c r="N164" s="24">
        <f t="shared" si="26"/>
        <v>1</v>
      </c>
      <c r="O164" s="24">
        <f t="shared" si="21"/>
        <v>0.74601821608040197</v>
      </c>
      <c r="P164" s="28" t="s">
        <v>542</v>
      </c>
      <c r="R164" s="26">
        <v>2.6023000000000001E-2</v>
      </c>
      <c r="S164" s="26">
        <v>6.9460999999999995E-2</v>
      </c>
      <c r="T164" s="26">
        <f t="shared" si="27"/>
        <v>5.8999999999989616E-5</v>
      </c>
      <c r="U164" s="26">
        <f t="shared" si="28"/>
        <v>1</v>
      </c>
      <c r="V164" s="26">
        <f t="shared" si="22"/>
        <v>2.6128854271356781E-2</v>
      </c>
      <c r="W164" s="29" t="s">
        <v>601</v>
      </c>
      <c r="Y164" t="s">
        <v>35</v>
      </c>
      <c r="Z164">
        <v>164</v>
      </c>
      <c r="AA164" t="str">
        <f t="shared" si="23"/>
        <v>insert into dataset values (21.07142857,'F','HIGH','NORMAL',0.746018216080402,0.0261288542713568,'drugY',164);</v>
      </c>
    </row>
    <row r="165" spans="1:27" x14ac:dyDescent="0.25">
      <c r="A165" s="27">
        <v>16</v>
      </c>
      <c r="B165" s="27">
        <v>62</v>
      </c>
      <c r="C165" s="27">
        <f t="shared" si="24"/>
        <v>1</v>
      </c>
      <c r="D165" s="27">
        <f t="shared" si="29"/>
        <v>1</v>
      </c>
      <c r="E165" s="27">
        <f t="shared" si="20"/>
        <v>15.803571428571429</v>
      </c>
      <c r="F165" s="30" t="s">
        <v>1111</v>
      </c>
      <c r="H165" t="s">
        <v>36</v>
      </c>
      <c r="I165" t="s">
        <v>32</v>
      </c>
      <c r="J165" t="s">
        <v>43</v>
      </c>
      <c r="K165" s="24">
        <v>0.56101900000000005</v>
      </c>
      <c r="L165" s="24">
        <v>0.823793</v>
      </c>
      <c r="M165" s="24">
        <f t="shared" si="25"/>
        <v>2.2090000000000165E-3</v>
      </c>
      <c r="N165" s="24">
        <f t="shared" si="26"/>
        <v>1</v>
      </c>
      <c r="O165" s="24">
        <f t="shared" si="21"/>
        <v>0.56100569849246229</v>
      </c>
      <c r="P165" s="28" t="s">
        <v>484</v>
      </c>
      <c r="R165" s="26">
        <v>2.9516000000000001E-2</v>
      </c>
      <c r="S165" s="26">
        <v>7.0026000000000005E-2</v>
      </c>
      <c r="T165" s="26">
        <f t="shared" si="27"/>
        <v>5.6500000000000994E-4</v>
      </c>
      <c r="U165" s="26">
        <f t="shared" si="28"/>
        <v>1</v>
      </c>
      <c r="V165" s="26">
        <f t="shared" si="22"/>
        <v>2.9432502512562811E-2</v>
      </c>
      <c r="W165" s="29" t="s">
        <v>646</v>
      </c>
      <c r="Y165" t="s">
        <v>35</v>
      </c>
      <c r="Z165">
        <v>165</v>
      </c>
      <c r="AA165" t="str">
        <f t="shared" si="23"/>
        <v>insert into dataset values (15.80357143,'M','HIGH','NORMAL',0.561005698492462,0.0294325025125628,'drugY',165);</v>
      </c>
    </row>
    <row r="166" spans="1:27" x14ac:dyDescent="0.25">
      <c r="A166" s="27">
        <v>38</v>
      </c>
      <c r="B166" s="27">
        <v>62</v>
      </c>
      <c r="C166" s="27">
        <f t="shared" si="24"/>
        <v>0</v>
      </c>
      <c r="D166" s="27">
        <f t="shared" si="29"/>
        <v>0</v>
      </c>
      <c r="E166" s="27">
        <f t="shared" si="20"/>
        <v>37.928571428571431</v>
      </c>
      <c r="F166" s="30" t="s">
        <v>1135</v>
      </c>
      <c r="H166" t="s">
        <v>36</v>
      </c>
      <c r="I166" t="s">
        <v>37</v>
      </c>
      <c r="J166" t="s">
        <v>32</v>
      </c>
      <c r="K166" s="24">
        <v>0.85101899999999997</v>
      </c>
      <c r="L166" s="24">
        <v>0.825542</v>
      </c>
      <c r="M166" s="24">
        <f t="shared" si="25"/>
        <v>1.7490000000000006E-3</v>
      </c>
      <c r="N166" s="24">
        <f t="shared" si="26"/>
        <v>1</v>
      </c>
      <c r="O166" s="24">
        <f t="shared" si="21"/>
        <v>0.85145545728643202</v>
      </c>
      <c r="P166" s="28" t="s">
        <v>552</v>
      </c>
      <c r="R166" s="26">
        <v>4.6516000000000002E-2</v>
      </c>
      <c r="S166" s="26">
        <v>7.0125999999999994E-2</v>
      </c>
      <c r="T166" s="26">
        <f t="shared" si="27"/>
        <v>9.9999999999988987E-5</v>
      </c>
      <c r="U166" s="26">
        <f t="shared" si="28"/>
        <v>1</v>
      </c>
      <c r="V166" s="26">
        <f t="shared" si="22"/>
        <v>4.6551407035175872E-2</v>
      </c>
      <c r="W166" s="29" t="s">
        <v>681</v>
      </c>
      <c r="Y166" t="s">
        <v>35</v>
      </c>
      <c r="Z166">
        <v>166</v>
      </c>
      <c r="AA166" t="str">
        <f t="shared" si="23"/>
        <v>insert into dataset values (37.92857143,'M','LOW','HIGH',0.851455457286432,0.0465514070351759,'drugY',166);</v>
      </c>
    </row>
    <row r="167" spans="1:27" x14ac:dyDescent="0.25">
      <c r="A167" s="27">
        <v>58</v>
      </c>
      <c r="B167" s="27">
        <v>63</v>
      </c>
      <c r="C167" s="27">
        <f t="shared" si="24"/>
        <v>1</v>
      </c>
      <c r="D167" s="27">
        <f t="shared" si="29"/>
        <v>1</v>
      </c>
      <c r="E167" s="27">
        <f t="shared" si="20"/>
        <v>57.946428571428577</v>
      </c>
      <c r="F167" s="30" t="s">
        <v>1127</v>
      </c>
      <c r="H167" t="s">
        <v>31</v>
      </c>
      <c r="I167" t="s">
        <v>37</v>
      </c>
      <c r="J167" t="s">
        <v>32</v>
      </c>
      <c r="K167" s="24">
        <v>0.88792800000000005</v>
      </c>
      <c r="L167" s="24">
        <v>0.82777999999999996</v>
      </c>
      <c r="M167" s="24">
        <f t="shared" si="25"/>
        <v>2.2379999999999622E-3</v>
      </c>
      <c r="N167" s="24">
        <f t="shared" si="26"/>
        <v>1</v>
      </c>
      <c r="O167" s="24">
        <f t="shared" si="21"/>
        <v>0.88726433165829133</v>
      </c>
      <c r="P167" s="28" t="s">
        <v>490</v>
      </c>
      <c r="R167" s="26">
        <v>3.3323999999999999E-2</v>
      </c>
      <c r="S167" s="26">
        <v>7.0383000000000001E-2</v>
      </c>
      <c r="T167" s="26">
        <f t="shared" si="27"/>
        <v>2.5700000000000722E-4</v>
      </c>
      <c r="U167" s="26">
        <f t="shared" si="28"/>
        <v>1</v>
      </c>
      <c r="V167" s="26">
        <f t="shared" si="22"/>
        <v>3.3336814070351752E-2</v>
      </c>
      <c r="W167" s="29" t="s">
        <v>682</v>
      </c>
      <c r="Y167" t="s">
        <v>35</v>
      </c>
      <c r="Z167">
        <v>167</v>
      </c>
      <c r="AA167" t="str">
        <f t="shared" si="23"/>
        <v>insert into dataset values (57.94642857,'F','LOW','HIGH',0.887264331658291,0.0333368140703518,'drugY',167);</v>
      </c>
    </row>
    <row r="168" spans="1:27" x14ac:dyDescent="0.25">
      <c r="A168" s="27">
        <v>57</v>
      </c>
      <c r="B168" s="27">
        <v>64</v>
      </c>
      <c r="C168" s="27">
        <f t="shared" si="24"/>
        <v>1</v>
      </c>
      <c r="D168" s="27">
        <f t="shared" si="29"/>
        <v>1</v>
      </c>
      <c r="E168" s="27">
        <f t="shared" si="20"/>
        <v>56.892857142857146</v>
      </c>
      <c r="F168" s="30" t="s">
        <v>1115</v>
      </c>
      <c r="H168" t="s">
        <v>31</v>
      </c>
      <c r="I168" t="s">
        <v>43</v>
      </c>
      <c r="J168" t="s">
        <v>32</v>
      </c>
      <c r="K168" s="24">
        <v>0.59609900000000005</v>
      </c>
      <c r="L168" s="24">
        <v>0.82889800000000002</v>
      </c>
      <c r="M168" s="24">
        <f t="shared" si="25"/>
        <v>1.1180000000000634E-3</v>
      </c>
      <c r="N168" s="24">
        <f t="shared" si="26"/>
        <v>1</v>
      </c>
      <c r="O168" s="24">
        <f t="shared" si="21"/>
        <v>0.59681457286432149</v>
      </c>
      <c r="P168" s="28" t="s">
        <v>553</v>
      </c>
      <c r="R168" s="26">
        <v>4.1931000000000003E-2</v>
      </c>
      <c r="S168" s="26">
        <v>7.0615999999999998E-2</v>
      </c>
      <c r="T168" s="26">
        <f t="shared" si="27"/>
        <v>2.329999999999971E-4</v>
      </c>
      <c r="U168" s="26">
        <f t="shared" si="28"/>
        <v>1</v>
      </c>
      <c r="V168" s="26">
        <f t="shared" si="22"/>
        <v>4.2046432160804011E-2</v>
      </c>
      <c r="W168" s="29" t="s">
        <v>597</v>
      </c>
      <c r="Y168" t="s">
        <v>46</v>
      </c>
      <c r="Z168">
        <v>168</v>
      </c>
      <c r="AA168" t="str">
        <f t="shared" si="23"/>
        <v>insert into dataset values (56.89285714,'F','NORMAL','HIGH',0.596814572864321,0.042046432160804,'drugX',168);</v>
      </c>
    </row>
    <row r="169" spans="1:27" x14ac:dyDescent="0.25">
      <c r="A169" s="27">
        <v>51</v>
      </c>
      <c r="B169" s="27">
        <v>64</v>
      </c>
      <c r="C169" s="27">
        <f t="shared" si="24"/>
        <v>0</v>
      </c>
      <c r="D169" s="27">
        <f t="shared" si="29"/>
        <v>0</v>
      </c>
      <c r="E169" s="27">
        <f t="shared" si="20"/>
        <v>50.571428571428569</v>
      </c>
      <c r="F169" s="30" t="s">
        <v>1143</v>
      </c>
      <c r="H169" t="s">
        <v>31</v>
      </c>
      <c r="I169" t="s">
        <v>37</v>
      </c>
      <c r="J169" t="s">
        <v>43</v>
      </c>
      <c r="K169" s="24">
        <v>0.87682800000000005</v>
      </c>
      <c r="L169" s="24">
        <v>0.83246699999999996</v>
      </c>
      <c r="M169" s="24">
        <f t="shared" si="25"/>
        <v>3.5689999999999333E-3</v>
      </c>
      <c r="N169" s="24">
        <f t="shared" si="26"/>
        <v>1</v>
      </c>
      <c r="O169" s="24">
        <f t="shared" si="21"/>
        <v>0.87731742211055264</v>
      </c>
      <c r="P169" s="28" t="s">
        <v>554</v>
      </c>
      <c r="R169" s="26">
        <v>3.8117999999999999E-2</v>
      </c>
      <c r="S169" s="26">
        <v>7.0709999999999995E-2</v>
      </c>
      <c r="T169" s="26">
        <f t="shared" si="27"/>
        <v>9.3999999999996864E-5</v>
      </c>
      <c r="U169" s="26">
        <f t="shared" si="28"/>
        <v>1</v>
      </c>
      <c r="V169" s="26">
        <f t="shared" si="22"/>
        <v>3.814212060301507E-2</v>
      </c>
      <c r="W169" s="29" t="s">
        <v>683</v>
      </c>
      <c r="Y169" t="s">
        <v>35</v>
      </c>
      <c r="Z169">
        <v>169</v>
      </c>
      <c r="AA169" t="str">
        <f t="shared" si="23"/>
        <v>insert into dataset values (50.57142857,'F','LOW','NORMAL',0.877317422110553,0.0381421206030151,'drugY',169);</v>
      </c>
    </row>
    <row r="170" spans="1:27" x14ac:dyDescent="0.25">
      <c r="A170" s="27">
        <v>20</v>
      </c>
      <c r="B170" s="27">
        <v>64</v>
      </c>
      <c r="C170" s="27">
        <f t="shared" si="24"/>
        <v>0</v>
      </c>
      <c r="D170" s="27">
        <f t="shared" si="29"/>
        <v>0</v>
      </c>
      <c r="E170" s="27">
        <f t="shared" si="20"/>
        <v>20.017857142857142</v>
      </c>
      <c r="F170" s="30" t="s">
        <v>1146</v>
      </c>
      <c r="H170" t="s">
        <v>31</v>
      </c>
      <c r="I170" t="s">
        <v>32</v>
      </c>
      <c r="J170" t="s">
        <v>32</v>
      </c>
      <c r="K170" s="24">
        <v>0.88742600000000005</v>
      </c>
      <c r="L170" s="24">
        <v>0.83268299999999995</v>
      </c>
      <c r="M170" s="24">
        <f t="shared" si="25"/>
        <v>2.1599999999999397E-4</v>
      </c>
      <c r="N170" s="24">
        <f t="shared" si="26"/>
        <v>1</v>
      </c>
      <c r="O170" s="24">
        <f t="shared" si="21"/>
        <v>0.88726433165829133</v>
      </c>
      <c r="P170" s="28" t="s">
        <v>490</v>
      </c>
      <c r="R170" s="26">
        <v>7.8798000000000007E-2</v>
      </c>
      <c r="S170" s="26">
        <v>7.1237999999999996E-2</v>
      </c>
      <c r="T170" s="26">
        <f t="shared" si="27"/>
        <v>5.2800000000000069E-4</v>
      </c>
      <c r="U170" s="26">
        <f t="shared" si="28"/>
        <v>1</v>
      </c>
      <c r="V170" s="26">
        <f t="shared" si="22"/>
        <v>7.8686894472361796E-2</v>
      </c>
      <c r="W170" s="29" t="s">
        <v>574</v>
      </c>
      <c r="Y170" t="s">
        <v>75</v>
      </c>
      <c r="Z170">
        <v>170</v>
      </c>
      <c r="AA170" t="str">
        <f t="shared" si="23"/>
        <v>insert into dataset values (20.01785714,'F','HIGH','HIGH',0.887264331658291,0.0786868944723618,'drugA',170);</v>
      </c>
    </row>
    <row r="171" spans="1:27" x14ac:dyDescent="0.25">
      <c r="A171" s="27">
        <v>28</v>
      </c>
      <c r="B171" s="27">
        <v>65</v>
      </c>
      <c r="C171" s="27">
        <f t="shared" si="24"/>
        <v>1</v>
      </c>
      <c r="D171" s="27">
        <f t="shared" si="29"/>
        <v>1</v>
      </c>
      <c r="E171" s="27">
        <f t="shared" si="20"/>
        <v>28.446428571428573</v>
      </c>
      <c r="F171" s="30" t="s">
        <v>1103</v>
      </c>
      <c r="H171" t="s">
        <v>31</v>
      </c>
      <c r="I171" t="s">
        <v>43</v>
      </c>
      <c r="J171" t="s">
        <v>32</v>
      </c>
      <c r="K171" s="24">
        <v>0.74495599999999995</v>
      </c>
      <c r="L171" s="24">
        <v>0.83383700000000005</v>
      </c>
      <c r="M171" s="24">
        <f t="shared" si="25"/>
        <v>1.1540000000000994E-3</v>
      </c>
      <c r="N171" s="24">
        <f t="shared" si="26"/>
        <v>1</v>
      </c>
      <c r="O171" s="24">
        <f t="shared" si="21"/>
        <v>0.74402883417085419</v>
      </c>
      <c r="P171" s="28" t="s">
        <v>555</v>
      </c>
      <c r="R171" s="26">
        <v>5.7842999999999999E-2</v>
      </c>
      <c r="S171" s="26">
        <v>7.1367E-2</v>
      </c>
      <c r="T171" s="26">
        <f t="shared" si="27"/>
        <v>1.2900000000000411E-4</v>
      </c>
      <c r="U171" s="26">
        <f t="shared" si="28"/>
        <v>1</v>
      </c>
      <c r="V171" s="26">
        <f t="shared" si="22"/>
        <v>5.7964010050251251E-2</v>
      </c>
      <c r="W171" s="29" t="s">
        <v>637</v>
      </c>
      <c r="Y171" t="s">
        <v>46</v>
      </c>
      <c r="Z171">
        <v>171</v>
      </c>
      <c r="AA171" t="str">
        <f t="shared" si="23"/>
        <v>insert into dataset values (28.44642857,'F','NORMAL','HIGH',0.744028834170854,0.0579640100502513,'drugX',171);</v>
      </c>
    </row>
    <row r="172" spans="1:27" x14ac:dyDescent="0.25">
      <c r="A172" s="27">
        <v>45</v>
      </c>
      <c r="B172" s="27">
        <v>65</v>
      </c>
      <c r="C172" s="27">
        <f t="shared" si="24"/>
        <v>0</v>
      </c>
      <c r="D172" s="27">
        <f t="shared" si="29"/>
        <v>0</v>
      </c>
      <c r="E172" s="27">
        <f t="shared" si="20"/>
        <v>45.303571428571431</v>
      </c>
      <c r="F172" s="30" t="s">
        <v>1121</v>
      </c>
      <c r="H172" t="s">
        <v>36</v>
      </c>
      <c r="I172" t="s">
        <v>37</v>
      </c>
      <c r="J172" t="s">
        <v>43</v>
      </c>
      <c r="K172" s="24">
        <v>0.71486000000000005</v>
      </c>
      <c r="L172" s="24">
        <v>0.83848999999999996</v>
      </c>
      <c r="M172" s="24">
        <f t="shared" si="25"/>
        <v>4.6529999999999072E-3</v>
      </c>
      <c r="N172" s="24">
        <f t="shared" si="26"/>
        <v>1</v>
      </c>
      <c r="O172" s="24">
        <f t="shared" si="21"/>
        <v>0.71418810552763812</v>
      </c>
      <c r="P172" s="28" t="s">
        <v>556</v>
      </c>
      <c r="R172" s="26">
        <v>7.1367E-2</v>
      </c>
      <c r="S172" s="26">
        <v>7.2234000000000007E-2</v>
      </c>
      <c r="T172" s="26">
        <f t="shared" si="27"/>
        <v>8.6700000000000665E-4</v>
      </c>
      <c r="U172" s="26">
        <f t="shared" si="28"/>
        <v>1</v>
      </c>
      <c r="V172" s="26">
        <f t="shared" si="22"/>
        <v>7.1478934673366828E-2</v>
      </c>
      <c r="W172" s="29" t="s">
        <v>684</v>
      </c>
      <c r="Y172" t="s">
        <v>46</v>
      </c>
      <c r="Z172">
        <v>172</v>
      </c>
      <c r="AA172" t="str">
        <f t="shared" si="23"/>
        <v>insert into dataset values (45.30357143,'M','LOW','NORMAL',0.714188105527638,0.0714789346733668,'drugX',172);</v>
      </c>
    </row>
    <row r="173" spans="1:27" x14ac:dyDescent="0.25">
      <c r="A173" s="27">
        <v>39</v>
      </c>
      <c r="B173" s="27">
        <v>65</v>
      </c>
      <c r="C173" s="27">
        <f t="shared" si="24"/>
        <v>0</v>
      </c>
      <c r="D173" s="27">
        <f t="shared" si="29"/>
        <v>0</v>
      </c>
      <c r="E173" s="27">
        <f t="shared" si="20"/>
        <v>38.982142857142861</v>
      </c>
      <c r="F173" s="30" t="s">
        <v>1120</v>
      </c>
      <c r="H173" t="s">
        <v>31</v>
      </c>
      <c r="I173" t="s">
        <v>43</v>
      </c>
      <c r="J173" t="s">
        <v>43</v>
      </c>
      <c r="K173" s="24">
        <v>0.80919600000000003</v>
      </c>
      <c r="L173" s="24">
        <v>0.84419599999999995</v>
      </c>
      <c r="M173" s="24">
        <f t="shared" si="25"/>
        <v>5.7059999999999889E-3</v>
      </c>
      <c r="N173" s="24">
        <f t="shared" si="26"/>
        <v>1</v>
      </c>
      <c r="O173" s="24">
        <f t="shared" si="21"/>
        <v>0.80967843718592958</v>
      </c>
      <c r="P173" s="28" t="s">
        <v>461</v>
      </c>
      <c r="R173" s="26">
        <v>4.6977999999999999E-2</v>
      </c>
      <c r="S173" s="26">
        <v>7.2289000000000006E-2</v>
      </c>
      <c r="T173" s="26">
        <f t="shared" si="27"/>
        <v>5.4999999999999494E-5</v>
      </c>
      <c r="U173" s="26">
        <f t="shared" si="28"/>
        <v>1</v>
      </c>
      <c r="V173" s="26">
        <f t="shared" si="22"/>
        <v>4.6851738693467329E-2</v>
      </c>
      <c r="W173" s="29" t="s">
        <v>586</v>
      </c>
      <c r="Y173" t="s">
        <v>35</v>
      </c>
      <c r="Z173">
        <v>173</v>
      </c>
      <c r="AA173" t="str">
        <f t="shared" si="23"/>
        <v>insert into dataset values (38.98214286,'F','NORMAL','NORMAL',0.80967843718593,0.0468517386934673,'drugY',173);</v>
      </c>
    </row>
    <row r="174" spans="1:27" x14ac:dyDescent="0.25">
      <c r="A174" s="27">
        <v>41</v>
      </c>
      <c r="B174" s="27">
        <v>65</v>
      </c>
      <c r="C174" s="27">
        <f t="shared" si="24"/>
        <v>0</v>
      </c>
      <c r="D174" s="27">
        <f t="shared" si="29"/>
        <v>0</v>
      </c>
      <c r="E174" s="27">
        <f t="shared" si="20"/>
        <v>41.089285714285715</v>
      </c>
      <c r="F174" s="30" t="s">
        <v>1107</v>
      </c>
      <c r="H174" t="s">
        <v>31</v>
      </c>
      <c r="I174" t="s">
        <v>37</v>
      </c>
      <c r="J174" t="s">
        <v>43</v>
      </c>
      <c r="K174" s="24">
        <v>0.74990500000000004</v>
      </c>
      <c r="L174" s="24">
        <v>0.84689199999999998</v>
      </c>
      <c r="M174" s="24">
        <f t="shared" si="25"/>
        <v>2.6960000000000317E-3</v>
      </c>
      <c r="N174" s="24">
        <f t="shared" si="26"/>
        <v>1</v>
      </c>
      <c r="O174" s="24">
        <f t="shared" si="21"/>
        <v>0.74999697989949743</v>
      </c>
      <c r="P174" s="28" t="s">
        <v>518</v>
      </c>
      <c r="R174" s="26">
        <v>4.0017999999999998E-2</v>
      </c>
      <c r="S174" s="26">
        <v>7.3380000000000001E-2</v>
      </c>
      <c r="T174" s="26">
        <f t="shared" si="27"/>
        <v>1.0909999999999948E-3</v>
      </c>
      <c r="U174" s="26">
        <f t="shared" si="28"/>
        <v>1</v>
      </c>
      <c r="V174" s="26">
        <f t="shared" si="22"/>
        <v>3.9944110552763812E-2</v>
      </c>
      <c r="W174" s="29" t="s">
        <v>685</v>
      </c>
      <c r="Y174" t="s">
        <v>35</v>
      </c>
      <c r="Z174">
        <v>174</v>
      </c>
      <c r="AA174" t="str">
        <f t="shared" si="23"/>
        <v>insert into dataset values (41.08928571,'F','LOW','NORMAL',0.749996979899497,0.0399441105527638,'drugY',174);</v>
      </c>
    </row>
    <row r="175" spans="1:27" x14ac:dyDescent="0.25">
      <c r="A175" s="27">
        <v>42</v>
      </c>
      <c r="B175" s="27">
        <v>66</v>
      </c>
      <c r="C175" s="27">
        <f t="shared" si="24"/>
        <v>1</v>
      </c>
      <c r="D175" s="27">
        <f t="shared" si="29"/>
        <v>1</v>
      </c>
      <c r="E175" s="27">
        <f t="shared" si="20"/>
        <v>42.142857142857146</v>
      </c>
      <c r="F175" s="30" t="s">
        <v>1144</v>
      </c>
      <c r="H175" t="s">
        <v>36</v>
      </c>
      <c r="I175" t="s">
        <v>32</v>
      </c>
      <c r="J175" t="s">
        <v>43</v>
      </c>
      <c r="K175" s="24">
        <v>0.85794000000000004</v>
      </c>
      <c r="L175" s="24">
        <v>0.84772999999999998</v>
      </c>
      <c r="M175" s="24">
        <f t="shared" si="25"/>
        <v>8.3800000000000541E-4</v>
      </c>
      <c r="N175" s="24">
        <f t="shared" si="26"/>
        <v>1</v>
      </c>
      <c r="O175" s="24">
        <f t="shared" si="21"/>
        <v>0.85742360301507525</v>
      </c>
      <c r="P175" s="28" t="s">
        <v>463</v>
      </c>
      <c r="R175" s="26">
        <v>6.7202999999999999E-2</v>
      </c>
      <c r="S175" s="26">
        <v>7.3391999999999999E-2</v>
      </c>
      <c r="T175" s="26">
        <f t="shared" si="27"/>
        <v>1.1999999999998123E-5</v>
      </c>
      <c r="U175" s="26">
        <f t="shared" si="28"/>
        <v>1</v>
      </c>
      <c r="V175" s="26">
        <f t="shared" si="22"/>
        <v>6.7274291457286417E-2</v>
      </c>
      <c r="W175" s="29" t="s">
        <v>686</v>
      </c>
      <c r="Y175" t="s">
        <v>75</v>
      </c>
      <c r="Z175">
        <v>175</v>
      </c>
      <c r="AA175" t="str">
        <f t="shared" si="23"/>
        <v>insert into dataset values (42.14285714,'M','HIGH','NORMAL',0.857423603015075,0.0672742914572864,'drugA',175);</v>
      </c>
    </row>
    <row r="176" spans="1:27" x14ac:dyDescent="0.25">
      <c r="A176" s="27">
        <v>73</v>
      </c>
      <c r="B176" s="27">
        <v>66</v>
      </c>
      <c r="C176" s="27">
        <f t="shared" si="24"/>
        <v>0</v>
      </c>
      <c r="D176" s="27">
        <f t="shared" si="29"/>
        <v>0</v>
      </c>
      <c r="E176" s="27">
        <f t="shared" si="20"/>
        <v>72.696428571428569</v>
      </c>
      <c r="F176" s="30" t="s">
        <v>1126</v>
      </c>
      <c r="H176" t="s">
        <v>31</v>
      </c>
      <c r="I176" t="s">
        <v>32</v>
      </c>
      <c r="J176" t="s">
        <v>32</v>
      </c>
      <c r="K176" s="24">
        <v>0.80801900000000004</v>
      </c>
      <c r="L176" s="24">
        <v>0.84877400000000003</v>
      </c>
      <c r="M176" s="24">
        <f t="shared" si="25"/>
        <v>1.0440000000000449E-3</v>
      </c>
      <c r="N176" s="24">
        <f t="shared" si="26"/>
        <v>1</v>
      </c>
      <c r="O176" s="24">
        <f t="shared" si="21"/>
        <v>0.8076890552763818</v>
      </c>
      <c r="P176" s="28" t="s">
        <v>557</v>
      </c>
      <c r="R176" s="26">
        <v>4.4038000000000001E-2</v>
      </c>
      <c r="S176" s="26">
        <v>7.3473999999999998E-2</v>
      </c>
      <c r="T176" s="26">
        <f t="shared" si="27"/>
        <v>8.1999999999998741E-5</v>
      </c>
      <c r="U176" s="26">
        <f t="shared" si="28"/>
        <v>1</v>
      </c>
      <c r="V176" s="26">
        <f t="shared" si="22"/>
        <v>4.4148753768844216E-2</v>
      </c>
      <c r="W176" s="29" t="s">
        <v>687</v>
      </c>
      <c r="Y176" t="s">
        <v>35</v>
      </c>
      <c r="Z176">
        <v>176</v>
      </c>
      <c r="AA176" t="str">
        <f t="shared" si="23"/>
        <v>insert into dataset values (72.69642857,'F','HIGH','HIGH',0.807689055276382,0.0441487537688442,'drugY',176);</v>
      </c>
    </row>
    <row r="177" spans="1:27" x14ac:dyDescent="0.25">
      <c r="A177" s="27">
        <v>48</v>
      </c>
      <c r="B177" s="27">
        <v>67</v>
      </c>
      <c r="C177" s="27">
        <f t="shared" si="24"/>
        <v>1</v>
      </c>
      <c r="D177" s="27">
        <f t="shared" si="29"/>
        <v>1</v>
      </c>
      <c r="E177" s="27">
        <f t="shared" si="20"/>
        <v>48.464285714285715</v>
      </c>
      <c r="F177" s="30" t="s">
        <v>1117</v>
      </c>
      <c r="H177" t="s">
        <v>36</v>
      </c>
      <c r="I177" t="s">
        <v>32</v>
      </c>
      <c r="J177" t="s">
        <v>43</v>
      </c>
      <c r="K177" s="24">
        <v>0.76919700000000002</v>
      </c>
      <c r="L177" s="24">
        <v>0.84894800000000004</v>
      </c>
      <c r="M177" s="24">
        <f t="shared" si="25"/>
        <v>1.7400000000000748E-4</v>
      </c>
      <c r="N177" s="24">
        <f t="shared" si="26"/>
        <v>1</v>
      </c>
      <c r="O177" s="24">
        <f t="shared" si="21"/>
        <v>0.76989079899497481</v>
      </c>
      <c r="P177" s="28" t="s">
        <v>558</v>
      </c>
      <c r="R177" s="26">
        <v>7.3633000000000004E-2</v>
      </c>
      <c r="S177" s="26">
        <v>7.3633000000000004E-2</v>
      </c>
      <c r="T177" s="26">
        <f t="shared" si="27"/>
        <v>1.5900000000000636E-4</v>
      </c>
      <c r="U177" s="26">
        <f t="shared" si="28"/>
        <v>1</v>
      </c>
      <c r="V177" s="26">
        <f t="shared" si="22"/>
        <v>7.358125628140702E-2</v>
      </c>
      <c r="W177" s="29" t="s">
        <v>665</v>
      </c>
      <c r="Y177" t="s">
        <v>75</v>
      </c>
      <c r="Z177">
        <v>177</v>
      </c>
      <c r="AA177" t="str">
        <f t="shared" si="23"/>
        <v>insert into dataset values (48.46428571,'M','HIGH','NORMAL',0.769890798994975,0.073581256281407,'drugA',177);</v>
      </c>
    </row>
    <row r="178" spans="1:27" x14ac:dyDescent="0.25">
      <c r="A178" s="27">
        <v>25</v>
      </c>
      <c r="B178" s="27">
        <v>67</v>
      </c>
      <c r="C178" s="27">
        <f t="shared" si="24"/>
        <v>0</v>
      </c>
      <c r="D178" s="27">
        <f t="shared" si="29"/>
        <v>0</v>
      </c>
      <c r="E178" s="27">
        <f t="shared" si="20"/>
        <v>25.285714285714285</v>
      </c>
      <c r="F178" s="30" t="s">
        <v>1152</v>
      </c>
      <c r="H178" t="s">
        <v>36</v>
      </c>
      <c r="I178" t="s">
        <v>43</v>
      </c>
      <c r="J178" t="s">
        <v>32</v>
      </c>
      <c r="K178" s="24">
        <v>0.775702</v>
      </c>
      <c r="L178" s="24">
        <v>0.84984999999999999</v>
      </c>
      <c r="M178" s="24">
        <f t="shared" si="25"/>
        <v>9.0199999999995839E-4</v>
      </c>
      <c r="N178" s="24">
        <f t="shared" si="26"/>
        <v>1</v>
      </c>
      <c r="O178" s="24">
        <f t="shared" si="21"/>
        <v>0.77585894472361805</v>
      </c>
      <c r="P178" s="28" t="s">
        <v>487</v>
      </c>
      <c r="R178" s="26">
        <v>4.0802999999999999E-2</v>
      </c>
      <c r="S178" s="26">
        <v>7.3744000000000004E-2</v>
      </c>
      <c r="T178" s="26">
        <f t="shared" si="27"/>
        <v>1.1099999999999999E-4</v>
      </c>
      <c r="U178" s="26">
        <f t="shared" si="28"/>
        <v>1</v>
      </c>
      <c r="V178" s="26">
        <f t="shared" si="22"/>
        <v>4.0845105527638183E-2</v>
      </c>
      <c r="W178" s="29" t="s">
        <v>581</v>
      </c>
      <c r="Y178" t="s">
        <v>35</v>
      </c>
      <c r="Z178">
        <v>178</v>
      </c>
      <c r="AA178" t="str">
        <f t="shared" si="23"/>
        <v>insert into dataset values (25.28571429,'M','NORMAL','HIGH',0.775858944723618,0.0408451055276382,'drugY',178);</v>
      </c>
    </row>
    <row r="179" spans="1:27" x14ac:dyDescent="0.25">
      <c r="A179" s="27">
        <v>39</v>
      </c>
      <c r="B179" s="27">
        <v>67</v>
      </c>
      <c r="C179" s="27">
        <f t="shared" si="24"/>
        <v>0</v>
      </c>
      <c r="D179" s="27">
        <f t="shared" si="29"/>
        <v>0</v>
      </c>
      <c r="E179" s="27">
        <f t="shared" si="20"/>
        <v>38.982142857142861</v>
      </c>
      <c r="F179" s="30" t="s">
        <v>1120</v>
      </c>
      <c r="H179" t="s">
        <v>36</v>
      </c>
      <c r="I179" t="s">
        <v>43</v>
      </c>
      <c r="J179" t="s">
        <v>32</v>
      </c>
      <c r="K179" s="24">
        <v>0.60956600000000005</v>
      </c>
      <c r="L179" s="24">
        <v>0.85101899999999997</v>
      </c>
      <c r="M179" s="24">
        <f t="shared" si="25"/>
        <v>1.1689999999999756E-3</v>
      </c>
      <c r="N179" s="24">
        <f t="shared" si="26"/>
        <v>1</v>
      </c>
      <c r="O179" s="24">
        <f t="shared" si="21"/>
        <v>0.60875086432160797</v>
      </c>
      <c r="P179" s="28" t="s">
        <v>559</v>
      </c>
      <c r="R179" s="26">
        <v>3.8170999999999997E-2</v>
      </c>
      <c r="S179" s="26">
        <v>7.4054999999999996E-2</v>
      </c>
      <c r="T179" s="26">
        <f t="shared" si="27"/>
        <v>3.1099999999999184E-4</v>
      </c>
      <c r="U179" s="26">
        <f t="shared" si="28"/>
        <v>1</v>
      </c>
      <c r="V179" s="26">
        <f t="shared" si="22"/>
        <v>3.814212060301507E-2</v>
      </c>
      <c r="W179" s="29" t="s">
        <v>683</v>
      </c>
      <c r="Y179" t="s">
        <v>35</v>
      </c>
      <c r="Z179">
        <v>179</v>
      </c>
      <c r="AA179" t="str">
        <f t="shared" si="23"/>
        <v>insert into dataset values (38.98214286,'M','NORMAL','HIGH',0.608750864321608,0.0381421206030151,'drugY',179);</v>
      </c>
    </row>
    <row r="180" spans="1:27" x14ac:dyDescent="0.25">
      <c r="A180" s="27">
        <v>67</v>
      </c>
      <c r="B180" s="27">
        <v>67</v>
      </c>
      <c r="C180" s="27">
        <f t="shared" si="24"/>
        <v>0</v>
      </c>
      <c r="D180" s="27">
        <f t="shared" si="29"/>
        <v>0</v>
      </c>
      <c r="E180" s="27">
        <f t="shared" si="20"/>
        <v>67.428571428571431</v>
      </c>
      <c r="F180" s="30" t="s">
        <v>1130</v>
      </c>
      <c r="H180" t="s">
        <v>31</v>
      </c>
      <c r="I180" t="s">
        <v>43</v>
      </c>
      <c r="J180" t="s">
        <v>32</v>
      </c>
      <c r="K180" s="24">
        <v>0.78525100000000003</v>
      </c>
      <c r="L180" s="24">
        <v>0.85459099999999999</v>
      </c>
      <c r="M180" s="24">
        <f t="shared" si="25"/>
        <v>3.5720000000000196E-3</v>
      </c>
      <c r="N180" s="24">
        <f t="shared" si="26"/>
        <v>1</v>
      </c>
      <c r="O180" s="24">
        <f t="shared" si="21"/>
        <v>0.78580585427135674</v>
      </c>
      <c r="P180" s="28" t="s">
        <v>560</v>
      </c>
      <c r="R180" s="26">
        <v>4.9416000000000002E-2</v>
      </c>
      <c r="S180" s="26">
        <v>7.4110999999999996E-2</v>
      </c>
      <c r="T180" s="26">
        <f t="shared" si="27"/>
        <v>5.6000000000000494E-5</v>
      </c>
      <c r="U180" s="26">
        <f t="shared" si="28"/>
        <v>1</v>
      </c>
      <c r="V180" s="26">
        <f t="shared" si="22"/>
        <v>4.9554723618090442E-2</v>
      </c>
      <c r="W180" s="29" t="s">
        <v>688</v>
      </c>
      <c r="Y180" t="s">
        <v>35</v>
      </c>
      <c r="Z180">
        <v>180</v>
      </c>
      <c r="AA180" t="str">
        <f t="shared" si="23"/>
        <v>insert into dataset values (67.42857143,'F','NORMAL','HIGH',0.785805854271357,0.0495547236180904,'drugY',180);</v>
      </c>
    </row>
    <row r="181" spans="1:27" x14ac:dyDescent="0.25">
      <c r="A181" s="27">
        <v>22</v>
      </c>
      <c r="B181" s="27">
        <v>68</v>
      </c>
      <c r="C181" s="27">
        <f t="shared" si="24"/>
        <v>1</v>
      </c>
      <c r="D181" s="27">
        <f t="shared" si="29"/>
        <v>1</v>
      </c>
      <c r="E181" s="27">
        <f t="shared" si="20"/>
        <v>22.125</v>
      </c>
      <c r="F181" s="30" t="s">
        <v>1105</v>
      </c>
      <c r="H181" t="s">
        <v>31</v>
      </c>
      <c r="I181" t="s">
        <v>32</v>
      </c>
      <c r="J181" t="s">
        <v>43</v>
      </c>
      <c r="K181" s="24">
        <v>0.81762500000000005</v>
      </c>
      <c r="L181" s="24">
        <v>0.85473299999999997</v>
      </c>
      <c r="M181" s="24">
        <f t="shared" si="25"/>
        <v>1.4199999999997548E-4</v>
      </c>
      <c r="N181" s="24">
        <f t="shared" si="26"/>
        <v>1</v>
      </c>
      <c r="O181" s="24">
        <f t="shared" si="21"/>
        <v>0.81763596482412049</v>
      </c>
      <c r="P181" s="28" t="s">
        <v>561</v>
      </c>
      <c r="R181" s="26">
        <v>3.5832000000000003E-2</v>
      </c>
      <c r="S181" s="26">
        <v>7.4551999999999993E-2</v>
      </c>
      <c r="T181" s="26">
        <f t="shared" si="27"/>
        <v>4.4099999999999695E-4</v>
      </c>
      <c r="U181" s="26">
        <f t="shared" si="28"/>
        <v>1</v>
      </c>
      <c r="V181" s="26">
        <f t="shared" si="22"/>
        <v>3.5739467336683414E-2</v>
      </c>
      <c r="W181" s="29" t="s">
        <v>689</v>
      </c>
      <c r="Y181" t="s">
        <v>35</v>
      </c>
      <c r="Z181">
        <v>181</v>
      </c>
      <c r="AA181" t="str">
        <f t="shared" si="23"/>
        <v>insert into dataset values (22.125,'F','HIGH','NORMAL',0.81763596482412,0.0357394673366834,'drugY',181);</v>
      </c>
    </row>
    <row r="182" spans="1:27" x14ac:dyDescent="0.25">
      <c r="A182" s="27">
        <v>59</v>
      </c>
      <c r="B182" s="27">
        <v>68</v>
      </c>
      <c r="C182" s="27">
        <f t="shared" si="24"/>
        <v>0</v>
      </c>
      <c r="D182" s="27">
        <f t="shared" si="29"/>
        <v>0</v>
      </c>
      <c r="E182" s="27">
        <f t="shared" si="20"/>
        <v>59</v>
      </c>
      <c r="F182" s="30" t="s">
        <v>1142</v>
      </c>
      <c r="H182" t="s">
        <v>31</v>
      </c>
      <c r="I182" t="s">
        <v>43</v>
      </c>
      <c r="J182" t="s">
        <v>32</v>
      </c>
      <c r="K182" s="24">
        <v>0.88248599999999999</v>
      </c>
      <c r="L182" s="24">
        <v>0.85793399999999997</v>
      </c>
      <c r="M182" s="24">
        <f t="shared" si="25"/>
        <v>3.2010000000000094E-3</v>
      </c>
      <c r="N182" s="24">
        <f t="shared" si="26"/>
        <v>1</v>
      </c>
      <c r="O182" s="24">
        <f t="shared" si="21"/>
        <v>0.88328556783919587</v>
      </c>
      <c r="P182" s="28" t="s">
        <v>562</v>
      </c>
      <c r="R182" s="26">
        <v>6.3562999999999995E-2</v>
      </c>
      <c r="S182" s="26">
        <v>7.4573E-2</v>
      </c>
      <c r="T182" s="26">
        <f t="shared" si="27"/>
        <v>2.1000000000007124E-5</v>
      </c>
      <c r="U182" s="26">
        <f t="shared" si="28"/>
        <v>1</v>
      </c>
      <c r="V182" s="26">
        <f t="shared" si="22"/>
        <v>6.3670311557788933E-2</v>
      </c>
      <c r="W182" s="29" t="s">
        <v>623</v>
      </c>
      <c r="Y182" t="s">
        <v>46</v>
      </c>
      <c r="Z182">
        <v>182</v>
      </c>
      <c r="AA182" t="str">
        <f t="shared" si="23"/>
        <v>insert into dataset values (59,'F','NORMAL','HIGH',0.883285567839196,0.0636703115577889,'drugX',182);</v>
      </c>
    </row>
    <row r="183" spans="1:27" x14ac:dyDescent="0.25">
      <c r="A183" s="27">
        <v>20</v>
      </c>
      <c r="B183" s="27">
        <v>68</v>
      </c>
      <c r="C183" s="27">
        <f t="shared" si="24"/>
        <v>0</v>
      </c>
      <c r="D183" s="27">
        <f t="shared" si="29"/>
        <v>0</v>
      </c>
      <c r="E183" s="27">
        <f t="shared" si="20"/>
        <v>20.017857142857142</v>
      </c>
      <c r="F183" s="30" t="s">
        <v>1146</v>
      </c>
      <c r="H183" t="s">
        <v>31</v>
      </c>
      <c r="I183" t="s">
        <v>37</v>
      </c>
      <c r="J183" t="s">
        <v>43</v>
      </c>
      <c r="K183" s="24">
        <v>0.81102300000000005</v>
      </c>
      <c r="L183" s="24">
        <v>0.85794000000000004</v>
      </c>
      <c r="M183" s="24">
        <f t="shared" si="25"/>
        <v>6.0000000000615117E-6</v>
      </c>
      <c r="N183" s="24">
        <f t="shared" si="26"/>
        <v>1</v>
      </c>
      <c r="O183" s="24">
        <f t="shared" si="21"/>
        <v>0.81166781909547725</v>
      </c>
      <c r="P183" s="28" t="s">
        <v>563</v>
      </c>
      <c r="R183" s="26">
        <v>6.9402000000000005E-2</v>
      </c>
      <c r="S183" s="26">
        <v>7.4717000000000006E-2</v>
      </c>
      <c r="T183" s="26">
        <f t="shared" si="27"/>
        <v>1.4400000000000523E-4</v>
      </c>
      <c r="U183" s="26">
        <f t="shared" si="28"/>
        <v>1</v>
      </c>
      <c r="V183" s="26">
        <f t="shared" si="22"/>
        <v>6.9376613065326623E-2</v>
      </c>
      <c r="W183" s="29" t="s">
        <v>576</v>
      </c>
      <c r="Y183" t="s">
        <v>46</v>
      </c>
      <c r="Z183">
        <v>183</v>
      </c>
      <c r="AA183" t="str">
        <f t="shared" si="23"/>
        <v>insert into dataset values (20.01785714,'F','LOW','NORMAL',0.811667819095477,0.0693766130653266,'drugX',183);</v>
      </c>
    </row>
    <row r="184" spans="1:27" x14ac:dyDescent="0.25">
      <c r="A184" s="27">
        <v>36</v>
      </c>
      <c r="B184" s="27">
        <v>68</v>
      </c>
      <c r="C184" s="27">
        <f t="shared" si="24"/>
        <v>0</v>
      </c>
      <c r="D184" s="27">
        <f t="shared" si="29"/>
        <v>0</v>
      </c>
      <c r="E184" s="27">
        <f t="shared" si="20"/>
        <v>35.821428571428569</v>
      </c>
      <c r="F184" s="30" t="s">
        <v>1139</v>
      </c>
      <c r="H184" t="s">
        <v>31</v>
      </c>
      <c r="I184" t="s">
        <v>32</v>
      </c>
      <c r="J184" t="s">
        <v>43</v>
      </c>
      <c r="K184" s="24">
        <v>0.57505799999999996</v>
      </c>
      <c r="L184" s="24">
        <v>0.85838700000000001</v>
      </c>
      <c r="M184" s="24">
        <f t="shared" si="25"/>
        <v>4.4699999999997519E-4</v>
      </c>
      <c r="N184" s="24">
        <f t="shared" si="26"/>
        <v>1</v>
      </c>
      <c r="O184" s="24">
        <f t="shared" si="21"/>
        <v>0.57493137185929644</v>
      </c>
      <c r="P184" s="28" t="s">
        <v>564</v>
      </c>
      <c r="R184" s="26">
        <v>3.7123999999999997E-2</v>
      </c>
      <c r="S184" s="26">
        <v>7.4773000000000006E-2</v>
      </c>
      <c r="T184" s="26">
        <f t="shared" si="27"/>
        <v>5.6000000000000494E-5</v>
      </c>
      <c r="U184" s="26">
        <f t="shared" si="28"/>
        <v>1</v>
      </c>
      <c r="V184" s="26">
        <f t="shared" si="22"/>
        <v>3.7241125628140699E-2</v>
      </c>
      <c r="W184" s="29" t="s">
        <v>690</v>
      </c>
      <c r="Y184" t="s">
        <v>35</v>
      </c>
      <c r="Z184">
        <v>184</v>
      </c>
      <c r="AA184" t="str">
        <f t="shared" si="23"/>
        <v>insert into dataset values (35.82142857,'F','HIGH','NORMAL',0.574931371859296,0.0372411256281407,'drugY',184);</v>
      </c>
    </row>
    <row r="185" spans="1:27" x14ac:dyDescent="0.25">
      <c r="A185" s="27">
        <v>18</v>
      </c>
      <c r="B185" s="27">
        <v>69</v>
      </c>
      <c r="C185" s="27">
        <f t="shared" si="24"/>
        <v>1</v>
      </c>
      <c r="D185" s="27">
        <f t="shared" si="29"/>
        <v>1</v>
      </c>
      <c r="E185" s="27">
        <f t="shared" si="20"/>
        <v>17.910714285714285</v>
      </c>
      <c r="F185" s="30" t="s">
        <v>1122</v>
      </c>
      <c r="H185" t="s">
        <v>31</v>
      </c>
      <c r="I185" t="s">
        <v>32</v>
      </c>
      <c r="J185" t="s">
        <v>32</v>
      </c>
      <c r="K185" s="24">
        <v>0.88514999999999999</v>
      </c>
      <c r="L185" s="24">
        <v>0.86062099999999997</v>
      </c>
      <c r="M185" s="24">
        <f t="shared" si="25"/>
        <v>2.2339999999999582E-3</v>
      </c>
      <c r="N185" s="24">
        <f t="shared" si="26"/>
        <v>1</v>
      </c>
      <c r="O185" s="24">
        <f t="shared" si="21"/>
        <v>0.88527494974874366</v>
      </c>
      <c r="P185" s="28" t="s">
        <v>504</v>
      </c>
      <c r="R185" s="26">
        <v>2.3802E-2</v>
      </c>
      <c r="S185" s="26">
        <v>7.5256000000000003E-2</v>
      </c>
      <c r="T185" s="26">
        <f t="shared" si="27"/>
        <v>4.8299999999999732E-4</v>
      </c>
      <c r="U185" s="26">
        <f t="shared" si="28"/>
        <v>1</v>
      </c>
      <c r="V185" s="26">
        <f t="shared" si="22"/>
        <v>2.3726201005025122E-2</v>
      </c>
      <c r="W185" s="29" t="s">
        <v>590</v>
      </c>
      <c r="Y185" t="s">
        <v>35</v>
      </c>
      <c r="Z185">
        <v>185</v>
      </c>
      <c r="AA185" t="str">
        <f t="shared" si="23"/>
        <v>insert into dataset values (17.91071429,'F','HIGH','HIGH',0.885274949748744,0.0237262010050251,'drugY',185);</v>
      </c>
    </row>
    <row r="186" spans="1:27" x14ac:dyDescent="0.25">
      <c r="A186" s="27">
        <v>57</v>
      </c>
      <c r="B186" s="27">
        <v>69</v>
      </c>
      <c r="C186" s="27">
        <f t="shared" si="24"/>
        <v>0</v>
      </c>
      <c r="D186" s="27">
        <f t="shared" si="29"/>
        <v>0</v>
      </c>
      <c r="E186" s="27">
        <f t="shared" si="20"/>
        <v>56.892857142857146</v>
      </c>
      <c r="F186" s="30" t="s">
        <v>1115</v>
      </c>
      <c r="H186" t="s">
        <v>31</v>
      </c>
      <c r="I186" t="s">
        <v>43</v>
      </c>
      <c r="J186" t="s">
        <v>43</v>
      </c>
      <c r="K186" s="24">
        <v>0.55196699999999999</v>
      </c>
      <c r="L186" s="24">
        <v>0.86077499999999996</v>
      </c>
      <c r="M186" s="24">
        <f t="shared" si="25"/>
        <v>1.5399999999998748E-4</v>
      </c>
      <c r="N186" s="24">
        <f t="shared" si="26"/>
        <v>1</v>
      </c>
      <c r="O186" s="24">
        <f t="shared" si="21"/>
        <v>0.5510587889447236</v>
      </c>
      <c r="P186" s="28" t="s">
        <v>565</v>
      </c>
      <c r="R186" s="26">
        <v>2.1316999999999999E-2</v>
      </c>
      <c r="S186" s="26">
        <v>7.5412000000000007E-2</v>
      </c>
      <c r="T186" s="26">
        <f t="shared" si="27"/>
        <v>1.5600000000000336E-4</v>
      </c>
      <c r="U186" s="26">
        <f t="shared" si="28"/>
        <v>1</v>
      </c>
      <c r="V186" s="26">
        <f t="shared" si="22"/>
        <v>2.1323547738693466E-2</v>
      </c>
      <c r="W186" s="29" t="s">
        <v>647</v>
      </c>
      <c r="Y186" t="s">
        <v>35</v>
      </c>
      <c r="Z186">
        <v>186</v>
      </c>
      <c r="AA186" t="str">
        <f t="shared" si="23"/>
        <v>insert into dataset values (56.89285714,'F','NORMAL','NORMAL',0.551058788944724,0.0213235477386935,'drugY',186);</v>
      </c>
    </row>
    <row r="187" spans="1:27" x14ac:dyDescent="0.25">
      <c r="A187" s="27">
        <v>70</v>
      </c>
      <c r="B187" s="27">
        <v>69</v>
      </c>
      <c r="C187" s="27">
        <f t="shared" si="24"/>
        <v>0</v>
      </c>
      <c r="D187" s="27">
        <f t="shared" si="29"/>
        <v>0</v>
      </c>
      <c r="E187" s="27">
        <f t="shared" si="20"/>
        <v>69.535714285714292</v>
      </c>
      <c r="F187" s="30" t="s">
        <v>1138</v>
      </c>
      <c r="H187" t="s">
        <v>36</v>
      </c>
      <c r="I187" t="s">
        <v>32</v>
      </c>
      <c r="J187" t="s">
        <v>32</v>
      </c>
      <c r="K187" s="24">
        <v>0.58949300000000004</v>
      </c>
      <c r="L187" s="24">
        <v>0.86450000000000005</v>
      </c>
      <c r="M187" s="24">
        <f t="shared" si="25"/>
        <v>3.7250000000000894E-3</v>
      </c>
      <c r="N187" s="24">
        <f t="shared" si="26"/>
        <v>1</v>
      </c>
      <c r="O187" s="24">
        <f t="shared" si="21"/>
        <v>0.58885704522613058</v>
      </c>
      <c r="P187" s="28" t="s">
        <v>566</v>
      </c>
      <c r="R187" s="26">
        <v>5.9853999999999997E-2</v>
      </c>
      <c r="S187" s="26">
        <v>7.5651999999999997E-2</v>
      </c>
      <c r="T187" s="26">
        <f t="shared" si="27"/>
        <v>2.3999999999999022E-4</v>
      </c>
      <c r="U187" s="26">
        <f t="shared" si="28"/>
        <v>1</v>
      </c>
      <c r="V187" s="26">
        <f t="shared" si="22"/>
        <v>5.9765999999999993E-2</v>
      </c>
      <c r="W187" s="29" t="s">
        <v>691</v>
      </c>
      <c r="Y187" t="s">
        <v>104</v>
      </c>
      <c r="Z187">
        <v>187</v>
      </c>
      <c r="AA187" t="str">
        <f t="shared" si="23"/>
        <v>insert into dataset values (69.53571429,'M','HIGH','HIGH',0.588857045226131,0.059766,'drugB',187);</v>
      </c>
    </row>
    <row r="188" spans="1:27" x14ac:dyDescent="0.25">
      <c r="A188" s="27">
        <v>47</v>
      </c>
      <c r="B188" s="27">
        <v>70</v>
      </c>
      <c r="C188" s="27">
        <f t="shared" si="24"/>
        <v>1</v>
      </c>
      <c r="D188" s="27">
        <f t="shared" si="29"/>
        <v>1</v>
      </c>
      <c r="E188" s="27">
        <f t="shared" si="20"/>
        <v>47.410714285714285</v>
      </c>
      <c r="F188" s="30" t="s">
        <v>1102</v>
      </c>
      <c r="H188" t="s">
        <v>36</v>
      </c>
      <c r="I188" t="s">
        <v>32</v>
      </c>
      <c r="J188" t="s">
        <v>32</v>
      </c>
      <c r="K188" s="24">
        <v>0.56332000000000004</v>
      </c>
      <c r="L188" s="24">
        <v>0.86892400000000003</v>
      </c>
      <c r="M188" s="24">
        <f t="shared" si="25"/>
        <v>4.4239999999999835E-3</v>
      </c>
      <c r="N188" s="24">
        <f t="shared" si="26"/>
        <v>1</v>
      </c>
      <c r="O188" s="24">
        <f t="shared" si="21"/>
        <v>0.56299508040200996</v>
      </c>
      <c r="P188" s="28" t="s">
        <v>443</v>
      </c>
      <c r="R188" s="26">
        <v>5.4151999999999999E-2</v>
      </c>
      <c r="S188" s="26">
        <v>7.5808E-2</v>
      </c>
      <c r="T188" s="26">
        <f t="shared" si="27"/>
        <v>1.5600000000000336E-4</v>
      </c>
      <c r="U188" s="26">
        <f t="shared" si="28"/>
        <v>1</v>
      </c>
      <c r="V188" s="26">
        <f t="shared" si="22"/>
        <v>5.4059698492462303E-2</v>
      </c>
      <c r="W188" s="29" t="s">
        <v>644</v>
      </c>
      <c r="Y188" t="s">
        <v>75</v>
      </c>
      <c r="Z188">
        <v>188</v>
      </c>
      <c r="AA188" t="str">
        <f t="shared" si="23"/>
        <v>insert into dataset values (47.41071429,'M','HIGH','HIGH',0.56299508040201,0.0540596984924623,'drugA',188);</v>
      </c>
    </row>
    <row r="189" spans="1:27" x14ac:dyDescent="0.25">
      <c r="A189" s="27">
        <v>65</v>
      </c>
      <c r="B189" s="27">
        <v>70</v>
      </c>
      <c r="C189" s="27">
        <f t="shared" si="24"/>
        <v>0</v>
      </c>
      <c r="D189" s="27">
        <f t="shared" si="29"/>
        <v>0</v>
      </c>
      <c r="E189" s="27">
        <f t="shared" si="20"/>
        <v>65.321428571428569</v>
      </c>
      <c r="F189" s="30" t="s">
        <v>1123</v>
      </c>
      <c r="H189" t="s">
        <v>36</v>
      </c>
      <c r="I189" t="s">
        <v>32</v>
      </c>
      <c r="J189" t="s">
        <v>43</v>
      </c>
      <c r="K189" s="24">
        <v>0.86450000000000005</v>
      </c>
      <c r="L189" s="24">
        <v>0.86985400000000002</v>
      </c>
      <c r="M189" s="24">
        <f t="shared" si="25"/>
        <v>9.2999999999998639E-4</v>
      </c>
      <c r="N189" s="24">
        <f t="shared" si="26"/>
        <v>1</v>
      </c>
      <c r="O189" s="24">
        <f t="shared" si="21"/>
        <v>0.86538113065326627</v>
      </c>
      <c r="P189" s="28" t="s">
        <v>567</v>
      </c>
      <c r="R189" s="26">
        <v>2.4702000000000002E-2</v>
      </c>
      <c r="S189" s="26">
        <v>7.5831999999999997E-2</v>
      </c>
      <c r="T189" s="26">
        <f t="shared" si="27"/>
        <v>2.3999999999996247E-5</v>
      </c>
      <c r="U189" s="26">
        <f t="shared" si="28"/>
        <v>1</v>
      </c>
      <c r="V189" s="26">
        <f t="shared" si="22"/>
        <v>2.4627195979899492E-2</v>
      </c>
      <c r="W189" s="29" t="s">
        <v>588</v>
      </c>
      <c r="Y189" t="s">
        <v>35</v>
      </c>
      <c r="Z189">
        <v>189</v>
      </c>
      <c r="AA189" t="str">
        <f t="shared" si="23"/>
        <v>insert into dataset values (65.32142857,'M','HIGH','NORMAL',0.865381130653266,0.0246271959798995,'drugY',189);</v>
      </c>
    </row>
    <row r="190" spans="1:27" x14ac:dyDescent="0.25">
      <c r="A190" s="27">
        <v>64</v>
      </c>
      <c r="B190" s="27">
        <v>70</v>
      </c>
      <c r="C190" s="27">
        <f t="shared" si="24"/>
        <v>0</v>
      </c>
      <c r="D190" s="27">
        <f t="shared" si="29"/>
        <v>0</v>
      </c>
      <c r="E190" s="27">
        <f t="shared" si="20"/>
        <v>64.267857142857139</v>
      </c>
      <c r="F190" s="30" t="s">
        <v>1141</v>
      </c>
      <c r="H190" t="s">
        <v>36</v>
      </c>
      <c r="I190" t="s">
        <v>32</v>
      </c>
      <c r="J190" t="s">
        <v>43</v>
      </c>
      <c r="K190" s="24">
        <v>0.73991399999999996</v>
      </c>
      <c r="L190" s="24">
        <v>0.87444</v>
      </c>
      <c r="M190" s="24">
        <f t="shared" si="25"/>
        <v>4.585999999999979E-3</v>
      </c>
      <c r="N190" s="24">
        <f t="shared" si="26"/>
        <v>1</v>
      </c>
      <c r="O190" s="24">
        <f t="shared" si="21"/>
        <v>0.74005007035175874</v>
      </c>
      <c r="P190" s="28" t="s">
        <v>441</v>
      </c>
      <c r="R190" s="26">
        <v>3.5348999999999998E-2</v>
      </c>
      <c r="S190" s="26">
        <v>7.596E-2</v>
      </c>
      <c r="T190" s="26">
        <f t="shared" si="27"/>
        <v>1.2800000000000311E-4</v>
      </c>
      <c r="U190" s="26">
        <f t="shared" si="28"/>
        <v>1</v>
      </c>
      <c r="V190" s="26">
        <f t="shared" si="22"/>
        <v>3.5439135678391957E-2</v>
      </c>
      <c r="W190" s="29" t="s">
        <v>666</v>
      </c>
      <c r="Y190" t="s">
        <v>35</v>
      </c>
      <c r="Z190">
        <v>190</v>
      </c>
      <c r="AA190" t="str">
        <f t="shared" si="23"/>
        <v>insert into dataset values (64.26785714,'M','HIGH','NORMAL',0.740050070351759,0.035439135678392,'drugY',190);</v>
      </c>
    </row>
    <row r="191" spans="1:27" x14ac:dyDescent="0.25">
      <c r="A191" s="27">
        <v>58</v>
      </c>
      <c r="B191" s="27">
        <v>72</v>
      </c>
      <c r="C191" s="27">
        <f t="shared" si="24"/>
        <v>2</v>
      </c>
      <c r="D191" s="27">
        <f t="shared" si="29"/>
        <v>1</v>
      </c>
      <c r="E191" s="27">
        <f t="shared" si="20"/>
        <v>57.946428571428577</v>
      </c>
      <c r="F191" s="30" t="s">
        <v>1127</v>
      </c>
      <c r="H191" t="s">
        <v>36</v>
      </c>
      <c r="I191" t="s">
        <v>32</v>
      </c>
      <c r="J191" t="s">
        <v>32</v>
      </c>
      <c r="K191" s="24">
        <v>0.76909000000000005</v>
      </c>
      <c r="L191" s="24">
        <v>0.87682800000000005</v>
      </c>
      <c r="M191" s="24">
        <f t="shared" si="25"/>
        <v>2.3880000000000567E-3</v>
      </c>
      <c r="N191" s="24">
        <f t="shared" si="26"/>
        <v>1</v>
      </c>
      <c r="O191" s="24">
        <f t="shared" si="21"/>
        <v>0.76989079899497481</v>
      </c>
      <c r="P191" s="28" t="s">
        <v>558</v>
      </c>
      <c r="R191" s="26">
        <v>4.0496999999999998E-2</v>
      </c>
      <c r="S191" s="26">
        <v>7.6100000000000001E-2</v>
      </c>
      <c r="T191" s="26">
        <f t="shared" si="27"/>
        <v>1.4000000000000123E-4</v>
      </c>
      <c r="U191" s="26">
        <f t="shared" si="28"/>
        <v>1</v>
      </c>
      <c r="V191" s="26">
        <f t="shared" si="22"/>
        <v>4.0544773869346726E-2</v>
      </c>
      <c r="W191" s="29" t="s">
        <v>692</v>
      </c>
      <c r="Y191" t="s">
        <v>35</v>
      </c>
      <c r="Z191">
        <v>191</v>
      </c>
      <c r="AA191" t="str">
        <f t="shared" si="23"/>
        <v>insert into dataset values (57.94642857,'M','HIGH','HIGH',0.769890798994975,0.0405447738693467,'drugY',191);</v>
      </c>
    </row>
    <row r="192" spans="1:27" x14ac:dyDescent="0.25">
      <c r="A192" s="27">
        <v>23</v>
      </c>
      <c r="B192" s="27">
        <v>72</v>
      </c>
      <c r="C192" s="27">
        <f t="shared" si="24"/>
        <v>0</v>
      </c>
      <c r="D192" s="27">
        <f t="shared" si="29"/>
        <v>0</v>
      </c>
      <c r="E192" s="27">
        <f t="shared" si="20"/>
        <v>23.178571428571431</v>
      </c>
      <c r="F192" s="30" t="s">
        <v>1113</v>
      </c>
      <c r="H192" t="s">
        <v>36</v>
      </c>
      <c r="I192" t="s">
        <v>32</v>
      </c>
      <c r="J192" t="s">
        <v>32</v>
      </c>
      <c r="K192" s="24">
        <v>0.53405999999999998</v>
      </c>
      <c r="L192" s="24">
        <v>0.88248599999999999</v>
      </c>
      <c r="M192" s="24">
        <f t="shared" si="25"/>
        <v>5.6579999999999409E-3</v>
      </c>
      <c r="N192" s="24">
        <f t="shared" si="26"/>
        <v>1</v>
      </c>
      <c r="O192" s="24">
        <f t="shared" si="21"/>
        <v>0.53315435175879389</v>
      </c>
      <c r="P192" s="28" t="s">
        <v>494</v>
      </c>
      <c r="R192" s="26">
        <v>6.6666000000000003E-2</v>
      </c>
      <c r="S192" s="26">
        <v>7.6147000000000006E-2</v>
      </c>
      <c r="T192" s="26">
        <f t="shared" si="27"/>
        <v>4.7000000000005371E-5</v>
      </c>
      <c r="U192" s="26">
        <f t="shared" si="28"/>
        <v>1</v>
      </c>
      <c r="V192" s="26">
        <f t="shared" si="22"/>
        <v>6.6673628140703503E-2</v>
      </c>
      <c r="W192" s="29" t="s">
        <v>626</v>
      </c>
      <c r="Y192" t="s">
        <v>75</v>
      </c>
      <c r="Z192">
        <v>192</v>
      </c>
      <c r="AA192" t="str">
        <f t="shared" si="23"/>
        <v>insert into dataset values (23.17857143,'M','HIGH','HIGH',0.533154351758794,0.0666736281407035,'drugA',192);</v>
      </c>
    </row>
    <row r="193" spans="1:27" x14ac:dyDescent="0.25">
      <c r="A193" s="27">
        <v>72</v>
      </c>
      <c r="B193" s="27">
        <v>72</v>
      </c>
      <c r="C193" s="27">
        <f t="shared" si="24"/>
        <v>0</v>
      </c>
      <c r="D193" s="27">
        <f t="shared" si="29"/>
        <v>0</v>
      </c>
      <c r="E193" s="27">
        <f t="shared" si="20"/>
        <v>71.642857142857139</v>
      </c>
      <c r="F193" s="30" t="s">
        <v>1147</v>
      </c>
      <c r="H193" t="s">
        <v>36</v>
      </c>
      <c r="I193" t="s">
        <v>37</v>
      </c>
      <c r="J193" t="s">
        <v>32</v>
      </c>
      <c r="K193" s="24">
        <v>0.54734700000000003</v>
      </c>
      <c r="L193" s="24">
        <v>0.88514999999999999</v>
      </c>
      <c r="M193" s="24">
        <f t="shared" si="25"/>
        <v>2.6639999999999997E-3</v>
      </c>
      <c r="N193" s="24">
        <f t="shared" si="26"/>
        <v>1</v>
      </c>
      <c r="O193" s="24">
        <f t="shared" si="21"/>
        <v>0.54708002512562803</v>
      </c>
      <c r="P193" s="28" t="s">
        <v>519</v>
      </c>
      <c r="R193" s="26">
        <v>3.356E-2</v>
      </c>
      <c r="S193" s="26">
        <v>7.6608999999999997E-2</v>
      </c>
      <c r="T193" s="26">
        <f>S193-S192</f>
        <v>4.619999999999902E-4</v>
      </c>
      <c r="U193" s="26">
        <f t="shared" si="28"/>
        <v>1</v>
      </c>
      <c r="V193" s="26">
        <f t="shared" si="22"/>
        <v>3.3637145728643209E-2</v>
      </c>
      <c r="W193" s="29" t="s">
        <v>663</v>
      </c>
      <c r="Y193" t="s">
        <v>35</v>
      </c>
      <c r="Z193">
        <v>193</v>
      </c>
      <c r="AA193" t="str">
        <f t="shared" si="23"/>
        <v>insert into dataset values (71.64285714,'M','LOW','HIGH',0.547080025125628,0.0336371457286432,'drugY',193);</v>
      </c>
    </row>
    <row r="194" spans="1:27" x14ac:dyDescent="0.25">
      <c r="A194" s="27">
        <v>72</v>
      </c>
      <c r="B194" s="27">
        <v>72</v>
      </c>
      <c r="C194" s="27">
        <f t="shared" si="24"/>
        <v>0</v>
      </c>
      <c r="D194" s="27">
        <f t="shared" si="29"/>
        <v>0</v>
      </c>
      <c r="E194" s="27">
        <f t="shared" ref="E194:E200" si="30">ROUND(A194/D$203,0)*D$203</f>
        <v>71.642857142857139</v>
      </c>
      <c r="F194" s="30" t="s">
        <v>1147</v>
      </c>
      <c r="H194" t="s">
        <v>36</v>
      </c>
      <c r="I194" t="s">
        <v>37</v>
      </c>
      <c r="J194" t="s">
        <v>32</v>
      </c>
      <c r="K194" s="24">
        <v>0.50482000000000005</v>
      </c>
      <c r="L194" s="24">
        <v>0.88624000000000003</v>
      </c>
      <c r="M194" s="24">
        <f t="shared" si="25"/>
        <v>1.0900000000000354E-3</v>
      </c>
      <c r="N194" s="24">
        <f t="shared" si="26"/>
        <v>1</v>
      </c>
      <c r="O194" s="24">
        <f t="shared" ref="O194:O198" si="31">ROUND(K194/N$203,0)*N$203</f>
        <v>0.5053030050251256</v>
      </c>
      <c r="P194" s="28" t="s">
        <v>498</v>
      </c>
      <c r="R194" s="26">
        <v>7.4573E-2</v>
      </c>
      <c r="S194" s="26">
        <v>7.6882000000000006E-2</v>
      </c>
      <c r="T194" s="26">
        <f t="shared" si="27"/>
        <v>2.7300000000000935E-4</v>
      </c>
      <c r="U194" s="26">
        <f t="shared" si="28"/>
        <v>1</v>
      </c>
      <c r="V194" s="26">
        <f t="shared" ref="V194:V200" si="32">ROUND(R194/U$203,0)*U$203</f>
        <v>7.4482251256281398E-2</v>
      </c>
      <c r="W194" s="29" t="s">
        <v>652</v>
      </c>
      <c r="Y194" t="s">
        <v>40</v>
      </c>
      <c r="Z194">
        <v>194</v>
      </c>
      <c r="AA194" t="str">
        <f t="shared" ref="AA194:AA200" si="33">CONCATENATE("insert into dataset values (",F194,",'",H194,"','",I194,"','",J194,"',",P194,",",W194,",'",Y194,"',",Z194,");",)</f>
        <v>insert into dataset values (71.64285714,'M','LOW','HIGH',0.505303005025126,0.0744822512562814,'drugC',194);</v>
      </c>
    </row>
    <row r="195" spans="1:27" x14ac:dyDescent="0.25">
      <c r="A195" s="27">
        <v>46</v>
      </c>
      <c r="B195" s="27">
        <v>73</v>
      </c>
      <c r="C195" s="27">
        <f t="shared" ref="C195:C200" si="34">B195-B194</f>
        <v>1</v>
      </c>
      <c r="D195" s="27">
        <f t="shared" si="29"/>
        <v>1</v>
      </c>
      <c r="E195" s="27">
        <f t="shared" si="30"/>
        <v>46.357142857142861</v>
      </c>
      <c r="F195" s="30" t="s">
        <v>1125</v>
      </c>
      <c r="H195" t="s">
        <v>31</v>
      </c>
      <c r="I195" t="s">
        <v>32</v>
      </c>
      <c r="J195" t="s">
        <v>32</v>
      </c>
      <c r="K195" s="24">
        <v>0.77356899999999995</v>
      </c>
      <c r="L195" s="24">
        <v>0.88686500000000001</v>
      </c>
      <c r="M195" s="24">
        <f t="shared" ref="M195:M200" si="35">L195-L194</f>
        <v>6.2499999999998668E-4</v>
      </c>
      <c r="N195" s="24">
        <f t="shared" ref="N195:N200" si="36">IF(M195=0,0,1)</f>
        <v>1</v>
      </c>
      <c r="O195" s="24">
        <f t="shared" si="31"/>
        <v>0.77386956281407027</v>
      </c>
      <c r="P195" s="28" t="s">
        <v>538</v>
      </c>
      <c r="R195" s="26">
        <v>2.2301999999999999E-2</v>
      </c>
      <c r="S195" s="26">
        <v>7.7711000000000002E-2</v>
      </c>
      <c r="T195" s="26">
        <f t="shared" ref="T195:T200" si="37">S195-S194</f>
        <v>8.2899999999999641E-4</v>
      </c>
      <c r="U195" s="26">
        <f t="shared" ref="U195:U200" si="38">IF(T195=0,0,1)</f>
        <v>1</v>
      </c>
      <c r="V195" s="26">
        <f t="shared" si="32"/>
        <v>2.2224542713567837E-2</v>
      </c>
      <c r="W195" s="29" t="s">
        <v>693</v>
      </c>
      <c r="Y195" t="s">
        <v>35</v>
      </c>
      <c r="Z195">
        <v>195</v>
      </c>
      <c r="AA195" t="str">
        <f t="shared" si="33"/>
        <v>insert into dataset values (46.35714286,'F','HIGH','HIGH',0.77386956281407,0.0222245427135678,'drugY',195);</v>
      </c>
    </row>
    <row r="196" spans="1:27" x14ac:dyDescent="0.25">
      <c r="A196" s="27">
        <v>56</v>
      </c>
      <c r="B196" s="27">
        <v>73</v>
      </c>
      <c r="C196" s="27">
        <f t="shared" si="34"/>
        <v>0</v>
      </c>
      <c r="D196" s="27">
        <f t="shared" si="29"/>
        <v>0</v>
      </c>
      <c r="E196" s="27">
        <f t="shared" si="30"/>
        <v>55.839285714285715</v>
      </c>
      <c r="F196" s="30" t="s">
        <v>1145</v>
      </c>
      <c r="H196" t="s">
        <v>31</v>
      </c>
      <c r="I196" t="s">
        <v>37</v>
      </c>
      <c r="J196" t="s">
        <v>32</v>
      </c>
      <c r="K196" s="24">
        <v>0.84877400000000003</v>
      </c>
      <c r="L196" s="24">
        <v>0.88742600000000005</v>
      </c>
      <c r="M196" s="24">
        <f t="shared" si="35"/>
        <v>5.6100000000003369E-4</v>
      </c>
      <c r="N196" s="24">
        <f t="shared" si="36"/>
        <v>1</v>
      </c>
      <c r="O196" s="24">
        <f t="shared" si="31"/>
        <v>0.84946607537688434</v>
      </c>
      <c r="P196" s="28" t="s">
        <v>456</v>
      </c>
      <c r="R196" s="26">
        <v>7.3380000000000001E-2</v>
      </c>
      <c r="S196" s="26">
        <v>7.8646999999999995E-2</v>
      </c>
      <c r="T196" s="26">
        <f t="shared" si="37"/>
        <v>9.3599999999999239E-4</v>
      </c>
      <c r="U196" s="26">
        <f t="shared" si="38"/>
        <v>1</v>
      </c>
      <c r="V196" s="26">
        <f t="shared" si="32"/>
        <v>7.328092462311557E-2</v>
      </c>
      <c r="W196" s="29" t="s">
        <v>670</v>
      </c>
      <c r="Y196" t="s">
        <v>40</v>
      </c>
      <c r="Z196">
        <v>196</v>
      </c>
      <c r="AA196" t="str">
        <f t="shared" si="33"/>
        <v>insert into dataset values (55.83928571,'F','LOW','HIGH',0.849466075376884,0.0732809246231156,'drugC',196);</v>
      </c>
    </row>
    <row r="197" spans="1:27" x14ac:dyDescent="0.25">
      <c r="A197" s="27">
        <v>16</v>
      </c>
      <c r="B197" s="27">
        <v>74</v>
      </c>
      <c r="C197" s="27">
        <f t="shared" si="34"/>
        <v>1</v>
      </c>
      <c r="D197" s="27">
        <f t="shared" ref="D197:D200" si="39">IF(C197=0,0,1)</f>
        <v>1</v>
      </c>
      <c r="E197" s="27">
        <f t="shared" si="30"/>
        <v>15.803571428571429</v>
      </c>
      <c r="F197" s="30" t="s">
        <v>1111</v>
      </c>
      <c r="H197" t="s">
        <v>36</v>
      </c>
      <c r="I197" t="s">
        <v>37</v>
      </c>
      <c r="J197" t="s">
        <v>32</v>
      </c>
      <c r="K197" s="24">
        <v>0.74302100000000004</v>
      </c>
      <c r="L197" s="24">
        <v>0.88792800000000005</v>
      </c>
      <c r="M197" s="24">
        <f t="shared" si="35"/>
        <v>5.0200000000000244E-4</v>
      </c>
      <c r="N197" s="24">
        <f t="shared" si="36"/>
        <v>1</v>
      </c>
      <c r="O197" s="24">
        <f t="shared" si="31"/>
        <v>0.74203945226130641</v>
      </c>
      <c r="P197" s="28" t="s">
        <v>530</v>
      </c>
      <c r="R197" s="26">
        <v>6.1885999999999997E-2</v>
      </c>
      <c r="S197" s="26">
        <v>7.8798000000000007E-2</v>
      </c>
      <c r="T197" s="26">
        <f t="shared" si="37"/>
        <v>1.5100000000001224E-4</v>
      </c>
      <c r="U197" s="26">
        <f t="shared" si="38"/>
        <v>1</v>
      </c>
      <c r="V197" s="26">
        <f t="shared" si="32"/>
        <v>6.1868321608040192E-2</v>
      </c>
      <c r="W197" s="29" t="s">
        <v>677</v>
      </c>
      <c r="Y197" t="s">
        <v>40</v>
      </c>
      <c r="Z197">
        <v>197</v>
      </c>
      <c r="AA197" t="str">
        <f t="shared" si="33"/>
        <v>insert into dataset values (15.80357143,'M','LOW','HIGH',0.742039452261306,0.0618683216080402,'drugC',197);</v>
      </c>
    </row>
    <row r="198" spans="1:27" x14ac:dyDescent="0.25">
      <c r="A198" s="27">
        <v>52</v>
      </c>
      <c r="B198" s="27">
        <v>74</v>
      </c>
      <c r="C198" s="27">
        <f t="shared" si="34"/>
        <v>0</v>
      </c>
      <c r="D198" s="27">
        <f t="shared" si="39"/>
        <v>0</v>
      </c>
      <c r="E198" s="27">
        <f t="shared" si="30"/>
        <v>51.625</v>
      </c>
      <c r="F198" s="30" t="s">
        <v>1149</v>
      </c>
      <c r="H198" t="s">
        <v>36</v>
      </c>
      <c r="I198" t="s">
        <v>43</v>
      </c>
      <c r="J198" t="s">
        <v>32</v>
      </c>
      <c r="K198" s="24">
        <v>0.54994500000000002</v>
      </c>
      <c r="L198" s="24">
        <v>0.88814400000000004</v>
      </c>
      <c r="M198" s="24">
        <f t="shared" si="35"/>
        <v>2.1599999999999397E-4</v>
      </c>
      <c r="N198" s="24">
        <f t="shared" si="36"/>
        <v>1</v>
      </c>
      <c r="O198" s="24">
        <f t="shared" si="31"/>
        <v>0.54906940703517582</v>
      </c>
      <c r="P198" s="28" t="s">
        <v>532</v>
      </c>
      <c r="R198" s="26">
        <v>5.5580999999999998E-2</v>
      </c>
      <c r="S198" s="26">
        <v>7.8827999999999995E-2</v>
      </c>
      <c r="T198" s="26">
        <f t="shared" si="37"/>
        <v>2.9999999999988369E-5</v>
      </c>
      <c r="U198" s="26">
        <f t="shared" si="38"/>
        <v>1</v>
      </c>
      <c r="V198" s="26">
        <f t="shared" si="32"/>
        <v>5.5561356783919588E-2</v>
      </c>
      <c r="W198" s="29" t="s">
        <v>694</v>
      </c>
      <c r="Y198" t="s">
        <v>46</v>
      </c>
      <c r="Z198">
        <v>198</v>
      </c>
      <c r="AA198" t="str">
        <f t="shared" si="33"/>
        <v>insert into dataset values (51.625,'M','NORMAL','HIGH',0.549069407035176,0.0555613567839196,'drugX',198);</v>
      </c>
    </row>
    <row r="199" spans="1:27" x14ac:dyDescent="0.25">
      <c r="A199" s="27">
        <v>23</v>
      </c>
      <c r="B199" s="27">
        <v>74</v>
      </c>
      <c r="C199" s="27">
        <f t="shared" si="34"/>
        <v>0</v>
      </c>
      <c r="D199" s="27">
        <f t="shared" si="39"/>
        <v>0</v>
      </c>
      <c r="E199" s="27">
        <f t="shared" si="30"/>
        <v>23.178571428571431</v>
      </c>
      <c r="F199" s="30" t="s">
        <v>1113</v>
      </c>
      <c r="H199" t="s">
        <v>36</v>
      </c>
      <c r="I199" t="s">
        <v>43</v>
      </c>
      <c r="J199" t="s">
        <v>43</v>
      </c>
      <c r="K199" s="24">
        <v>0.78452</v>
      </c>
      <c r="L199" s="24">
        <v>0.888629</v>
      </c>
      <c r="M199" s="24">
        <f t="shared" si="35"/>
        <v>4.8499999999995769E-4</v>
      </c>
      <c r="N199" s="24">
        <f t="shared" si="36"/>
        <v>1</v>
      </c>
      <c r="O199" s="24">
        <f>ROUND(K199/N$203,0)*N$203</f>
        <v>0.78381647236180896</v>
      </c>
      <c r="P199" s="28" t="s">
        <v>568</v>
      </c>
      <c r="R199" s="26">
        <v>5.5959000000000002E-2</v>
      </c>
      <c r="S199" s="26">
        <v>7.8906000000000004E-2</v>
      </c>
      <c r="T199" s="26">
        <f t="shared" si="37"/>
        <v>7.8000000000008618E-5</v>
      </c>
      <c r="U199" s="26">
        <f t="shared" si="38"/>
        <v>1</v>
      </c>
      <c r="V199" s="26">
        <f t="shared" si="32"/>
        <v>5.5861688442211045E-2</v>
      </c>
      <c r="W199" s="29" t="s">
        <v>695</v>
      </c>
      <c r="Y199" t="s">
        <v>46</v>
      </c>
      <c r="Z199">
        <v>199</v>
      </c>
      <c r="AA199" t="str">
        <f t="shared" si="33"/>
        <v>insert into dataset values (23.17857143,'M','NORMAL','NORMAL',0.783816472361809,0.055861688442211,'drugX',199);</v>
      </c>
    </row>
    <row r="200" spans="1:27" x14ac:dyDescent="0.25">
      <c r="A200" s="27">
        <v>40</v>
      </c>
      <c r="B200" s="27">
        <v>74</v>
      </c>
      <c r="C200" s="27">
        <f t="shared" si="34"/>
        <v>0</v>
      </c>
      <c r="D200" s="27">
        <f t="shared" si="39"/>
        <v>0</v>
      </c>
      <c r="E200" s="27">
        <f t="shared" si="30"/>
        <v>40.035714285714285</v>
      </c>
      <c r="F200" s="30" t="s">
        <v>1134</v>
      </c>
      <c r="H200" t="s">
        <v>31</v>
      </c>
      <c r="I200" t="s">
        <v>37</v>
      </c>
      <c r="J200" t="s">
        <v>43</v>
      </c>
      <c r="K200" s="24">
        <v>0.68350299999999997</v>
      </c>
      <c r="L200" s="24">
        <v>0.89605599999999996</v>
      </c>
      <c r="M200" s="24">
        <f t="shared" si="35"/>
        <v>7.4269999999999614E-3</v>
      </c>
      <c r="N200" s="24">
        <f t="shared" si="36"/>
        <v>1</v>
      </c>
      <c r="O200" s="24">
        <f>ROUND(K200/N$203,0)*N$203</f>
        <v>0.68434737688442204</v>
      </c>
      <c r="P200" s="28" t="s">
        <v>523</v>
      </c>
      <c r="R200" s="26">
        <v>6.0226000000000002E-2</v>
      </c>
      <c r="S200" s="26">
        <v>7.9787999999999998E-2</v>
      </c>
      <c r="T200" s="26">
        <f t="shared" si="37"/>
        <v>8.819999999999939E-4</v>
      </c>
      <c r="U200" s="26">
        <f t="shared" si="38"/>
        <v>1</v>
      </c>
      <c r="V200" s="26">
        <f t="shared" si="32"/>
        <v>6.0366663316582907E-2</v>
      </c>
      <c r="W200" s="29" t="s">
        <v>696</v>
      </c>
      <c r="Y200" t="s">
        <v>46</v>
      </c>
      <c r="Z200">
        <v>200</v>
      </c>
      <c r="AA200" t="str">
        <f t="shared" si="33"/>
        <v>insert into dataset values (40.03571429,'F','LOW','NORMAL',0.684347376884422,0.0603666633165829,'drugX',200);</v>
      </c>
    </row>
    <row r="201" spans="1:27" x14ac:dyDescent="0.25">
      <c r="C201" s="27">
        <f>SUM(C2:C200)</f>
        <v>59</v>
      </c>
      <c r="D201" s="27">
        <f>SUM(D2:D200)</f>
        <v>56</v>
      </c>
      <c r="M201" s="24">
        <f>SUM(M2:M200)</f>
        <v>0.39588699999999999</v>
      </c>
      <c r="N201" s="24">
        <f>SUM(N2:N200)</f>
        <v>199</v>
      </c>
      <c r="T201" s="26">
        <f>SUM(T2:T200)</f>
        <v>5.9765999999999993E-2</v>
      </c>
      <c r="U201" s="26">
        <f>SUM(U2:U200)</f>
        <v>199</v>
      </c>
    </row>
    <row r="203" spans="1:27" x14ac:dyDescent="0.25">
      <c r="C203" s="27" t="s">
        <v>1098</v>
      </c>
      <c r="D203" s="27">
        <f>C201/D201</f>
        <v>1.0535714285714286</v>
      </c>
      <c r="M203" s="25" t="s">
        <v>26</v>
      </c>
      <c r="N203" s="24">
        <f>M201/N201</f>
        <v>1.9893819095477385E-3</v>
      </c>
      <c r="T203" s="26" t="s">
        <v>26</v>
      </c>
      <c r="U203" s="26">
        <f>T201/U201</f>
        <v>3.0033165829145724E-4</v>
      </c>
    </row>
  </sheetData>
  <sortState ref="B1:B203">
    <sortCondition ref="B1"/>
  </sortState>
  <pageMargins left="0.7" right="0.7" top="0.75" bottom="0.75" header="0.3" footer="0.3"/>
  <pageSetup paperSize="9" orientation="portrait" horizontalDpi="0" verticalDpi="0" r:id="rId1"/>
  <ignoredErrors>
    <ignoredError sqref="F1:F20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M8" sqref="M8"/>
    </sheetView>
  </sheetViews>
  <sheetFormatPr baseColWidth="10" defaultRowHeight="15" x14ac:dyDescent="0.25"/>
  <sheetData>
    <row r="1" spans="1:9" x14ac:dyDescent="0.25">
      <c r="A1" t="s">
        <v>697</v>
      </c>
      <c r="I1" t="s">
        <v>897</v>
      </c>
    </row>
    <row r="2" spans="1:9" x14ac:dyDescent="0.25">
      <c r="A2" t="s">
        <v>698</v>
      </c>
      <c r="I2" t="s">
        <v>898</v>
      </c>
    </row>
    <row r="3" spans="1:9" x14ac:dyDescent="0.25">
      <c r="A3" t="s">
        <v>699</v>
      </c>
      <c r="I3" t="s">
        <v>899</v>
      </c>
    </row>
    <row r="4" spans="1:9" x14ac:dyDescent="0.25">
      <c r="A4" t="s">
        <v>700</v>
      </c>
      <c r="I4" t="s">
        <v>900</v>
      </c>
    </row>
    <row r="5" spans="1:9" x14ac:dyDescent="0.25">
      <c r="A5" t="s">
        <v>701</v>
      </c>
      <c r="I5" t="s">
        <v>901</v>
      </c>
    </row>
    <row r="6" spans="1:9" x14ac:dyDescent="0.25">
      <c r="A6" t="s">
        <v>702</v>
      </c>
      <c r="I6" t="s">
        <v>902</v>
      </c>
    </row>
    <row r="7" spans="1:9" x14ac:dyDescent="0.25">
      <c r="A7" t="s">
        <v>703</v>
      </c>
      <c r="I7" t="s">
        <v>903</v>
      </c>
    </row>
    <row r="8" spans="1:9" x14ac:dyDescent="0.25">
      <c r="A8" t="s">
        <v>704</v>
      </c>
      <c r="I8" t="s">
        <v>904</v>
      </c>
    </row>
    <row r="9" spans="1:9" x14ac:dyDescent="0.25">
      <c r="A9" t="s">
        <v>705</v>
      </c>
      <c r="I9" t="s">
        <v>905</v>
      </c>
    </row>
    <row r="10" spans="1:9" x14ac:dyDescent="0.25">
      <c r="A10" t="s">
        <v>706</v>
      </c>
      <c r="I10" t="s">
        <v>906</v>
      </c>
    </row>
    <row r="11" spans="1:9" x14ac:dyDescent="0.25">
      <c r="A11" t="s">
        <v>707</v>
      </c>
      <c r="I11" t="s">
        <v>907</v>
      </c>
    </row>
    <row r="12" spans="1:9" x14ac:dyDescent="0.25">
      <c r="A12" t="s">
        <v>708</v>
      </c>
      <c r="I12" t="s">
        <v>908</v>
      </c>
    </row>
    <row r="13" spans="1:9" x14ac:dyDescent="0.25">
      <c r="A13" t="s">
        <v>709</v>
      </c>
      <c r="I13" t="s">
        <v>909</v>
      </c>
    </row>
    <row r="14" spans="1:9" x14ac:dyDescent="0.25">
      <c r="A14" t="s">
        <v>710</v>
      </c>
      <c r="I14" t="s">
        <v>910</v>
      </c>
    </row>
    <row r="15" spans="1:9" x14ac:dyDescent="0.25">
      <c r="A15" t="s">
        <v>711</v>
      </c>
      <c r="I15" t="s">
        <v>911</v>
      </c>
    </row>
    <row r="16" spans="1:9" x14ac:dyDescent="0.25">
      <c r="A16" t="s">
        <v>712</v>
      </c>
      <c r="I16" t="s">
        <v>912</v>
      </c>
    </row>
    <row r="17" spans="1:9" x14ac:dyDescent="0.25">
      <c r="A17" t="s">
        <v>713</v>
      </c>
      <c r="I17" t="s">
        <v>913</v>
      </c>
    </row>
    <row r="18" spans="1:9" x14ac:dyDescent="0.25">
      <c r="A18" t="s">
        <v>714</v>
      </c>
      <c r="I18" t="s">
        <v>914</v>
      </c>
    </row>
    <row r="19" spans="1:9" x14ac:dyDescent="0.25">
      <c r="A19" t="s">
        <v>715</v>
      </c>
      <c r="I19" t="s">
        <v>915</v>
      </c>
    </row>
    <row r="20" spans="1:9" x14ac:dyDescent="0.25">
      <c r="A20" t="s">
        <v>716</v>
      </c>
      <c r="I20" t="s">
        <v>916</v>
      </c>
    </row>
    <row r="21" spans="1:9" x14ac:dyDescent="0.25">
      <c r="A21" t="s">
        <v>717</v>
      </c>
      <c r="I21" t="s">
        <v>917</v>
      </c>
    </row>
    <row r="22" spans="1:9" x14ac:dyDescent="0.25">
      <c r="A22" t="s">
        <v>718</v>
      </c>
      <c r="I22" t="s">
        <v>918</v>
      </c>
    </row>
    <row r="23" spans="1:9" x14ac:dyDescent="0.25">
      <c r="A23" t="s">
        <v>719</v>
      </c>
      <c r="I23" t="s">
        <v>919</v>
      </c>
    </row>
    <row r="24" spans="1:9" x14ac:dyDescent="0.25">
      <c r="A24" t="s">
        <v>720</v>
      </c>
      <c r="I24" t="s">
        <v>920</v>
      </c>
    </row>
    <row r="25" spans="1:9" x14ac:dyDescent="0.25">
      <c r="A25" t="s">
        <v>721</v>
      </c>
      <c r="I25" t="s">
        <v>921</v>
      </c>
    </row>
    <row r="26" spans="1:9" x14ac:dyDescent="0.25">
      <c r="A26" t="s">
        <v>722</v>
      </c>
      <c r="I26" t="s">
        <v>922</v>
      </c>
    </row>
    <row r="27" spans="1:9" x14ac:dyDescent="0.25">
      <c r="A27" t="s">
        <v>723</v>
      </c>
      <c r="I27" t="s">
        <v>923</v>
      </c>
    </row>
    <row r="28" spans="1:9" x14ac:dyDescent="0.25">
      <c r="A28" t="s">
        <v>724</v>
      </c>
      <c r="I28" t="s">
        <v>924</v>
      </c>
    </row>
    <row r="29" spans="1:9" x14ac:dyDescent="0.25">
      <c r="A29" t="s">
        <v>725</v>
      </c>
      <c r="I29" t="s">
        <v>925</v>
      </c>
    </row>
    <row r="30" spans="1:9" x14ac:dyDescent="0.25">
      <c r="A30" t="s">
        <v>726</v>
      </c>
      <c r="I30" t="s">
        <v>926</v>
      </c>
    </row>
    <row r="31" spans="1:9" x14ac:dyDescent="0.25">
      <c r="A31" t="s">
        <v>727</v>
      </c>
      <c r="I31" t="s">
        <v>927</v>
      </c>
    </row>
    <row r="32" spans="1:9" x14ac:dyDescent="0.25">
      <c r="A32" t="s">
        <v>728</v>
      </c>
      <c r="I32" t="s">
        <v>928</v>
      </c>
    </row>
    <row r="33" spans="1:9" x14ac:dyDescent="0.25">
      <c r="A33" t="s">
        <v>729</v>
      </c>
      <c r="I33" t="s">
        <v>929</v>
      </c>
    </row>
    <row r="34" spans="1:9" x14ac:dyDescent="0.25">
      <c r="A34" t="s">
        <v>730</v>
      </c>
      <c r="I34" t="s">
        <v>930</v>
      </c>
    </row>
    <row r="35" spans="1:9" x14ac:dyDescent="0.25">
      <c r="A35" t="s">
        <v>731</v>
      </c>
      <c r="I35" t="s">
        <v>931</v>
      </c>
    </row>
    <row r="36" spans="1:9" x14ac:dyDescent="0.25">
      <c r="A36" t="s">
        <v>732</v>
      </c>
      <c r="I36" t="s">
        <v>932</v>
      </c>
    </row>
    <row r="37" spans="1:9" x14ac:dyDescent="0.25">
      <c r="A37" t="s">
        <v>733</v>
      </c>
      <c r="I37" t="s">
        <v>933</v>
      </c>
    </row>
    <row r="38" spans="1:9" x14ac:dyDescent="0.25">
      <c r="A38" t="s">
        <v>734</v>
      </c>
      <c r="I38" t="s">
        <v>934</v>
      </c>
    </row>
    <row r="39" spans="1:9" x14ac:dyDescent="0.25">
      <c r="A39" t="s">
        <v>735</v>
      </c>
      <c r="I39" t="s">
        <v>935</v>
      </c>
    </row>
    <row r="40" spans="1:9" x14ac:dyDescent="0.25">
      <c r="A40" t="s">
        <v>736</v>
      </c>
      <c r="I40" t="s">
        <v>936</v>
      </c>
    </row>
    <row r="41" spans="1:9" x14ac:dyDescent="0.25">
      <c r="A41" t="s">
        <v>737</v>
      </c>
      <c r="I41" t="s">
        <v>937</v>
      </c>
    </row>
    <row r="42" spans="1:9" x14ac:dyDescent="0.25">
      <c r="A42" t="s">
        <v>738</v>
      </c>
      <c r="I42" t="s">
        <v>938</v>
      </c>
    </row>
    <row r="43" spans="1:9" x14ac:dyDescent="0.25">
      <c r="A43" t="s">
        <v>739</v>
      </c>
      <c r="I43" t="s">
        <v>939</v>
      </c>
    </row>
    <row r="44" spans="1:9" x14ac:dyDescent="0.25">
      <c r="A44" t="s">
        <v>740</v>
      </c>
      <c r="I44" t="s">
        <v>940</v>
      </c>
    </row>
    <row r="45" spans="1:9" x14ac:dyDescent="0.25">
      <c r="A45" t="s">
        <v>741</v>
      </c>
      <c r="I45" t="s">
        <v>941</v>
      </c>
    </row>
    <row r="46" spans="1:9" x14ac:dyDescent="0.25">
      <c r="A46" t="s">
        <v>742</v>
      </c>
      <c r="I46" t="s">
        <v>942</v>
      </c>
    </row>
    <row r="47" spans="1:9" x14ac:dyDescent="0.25">
      <c r="A47" t="s">
        <v>743</v>
      </c>
      <c r="I47" t="s">
        <v>943</v>
      </c>
    </row>
    <row r="48" spans="1:9" x14ac:dyDescent="0.25">
      <c r="A48" t="s">
        <v>744</v>
      </c>
      <c r="I48" t="s">
        <v>944</v>
      </c>
    </row>
    <row r="49" spans="1:9" x14ac:dyDescent="0.25">
      <c r="A49" t="s">
        <v>745</v>
      </c>
      <c r="I49" t="s">
        <v>945</v>
      </c>
    </row>
    <row r="50" spans="1:9" x14ac:dyDescent="0.25">
      <c r="A50" t="s">
        <v>746</v>
      </c>
      <c r="I50" t="s">
        <v>946</v>
      </c>
    </row>
    <row r="51" spans="1:9" x14ac:dyDescent="0.25">
      <c r="A51" t="s">
        <v>747</v>
      </c>
      <c r="I51" t="s">
        <v>947</v>
      </c>
    </row>
    <row r="52" spans="1:9" x14ac:dyDescent="0.25">
      <c r="A52" t="s">
        <v>748</v>
      </c>
      <c r="I52" t="s">
        <v>948</v>
      </c>
    </row>
    <row r="53" spans="1:9" x14ac:dyDescent="0.25">
      <c r="A53" t="s">
        <v>749</v>
      </c>
      <c r="I53" t="s">
        <v>949</v>
      </c>
    </row>
    <row r="54" spans="1:9" x14ac:dyDescent="0.25">
      <c r="A54" t="s">
        <v>750</v>
      </c>
      <c r="I54" t="s">
        <v>950</v>
      </c>
    </row>
    <row r="55" spans="1:9" x14ac:dyDescent="0.25">
      <c r="A55" t="s">
        <v>751</v>
      </c>
      <c r="I55" t="s">
        <v>951</v>
      </c>
    </row>
    <row r="56" spans="1:9" x14ac:dyDescent="0.25">
      <c r="A56" t="s">
        <v>752</v>
      </c>
      <c r="I56" t="s">
        <v>952</v>
      </c>
    </row>
    <row r="57" spans="1:9" x14ac:dyDescent="0.25">
      <c r="A57" t="s">
        <v>753</v>
      </c>
      <c r="I57" t="s">
        <v>953</v>
      </c>
    </row>
    <row r="58" spans="1:9" x14ac:dyDescent="0.25">
      <c r="A58" t="s">
        <v>754</v>
      </c>
      <c r="I58" t="s">
        <v>954</v>
      </c>
    </row>
    <row r="59" spans="1:9" x14ac:dyDescent="0.25">
      <c r="A59" t="s">
        <v>755</v>
      </c>
      <c r="I59" t="s">
        <v>955</v>
      </c>
    </row>
    <row r="60" spans="1:9" x14ac:dyDescent="0.25">
      <c r="A60" t="s">
        <v>756</v>
      </c>
      <c r="I60" t="s">
        <v>956</v>
      </c>
    </row>
    <row r="61" spans="1:9" x14ac:dyDescent="0.25">
      <c r="A61" t="s">
        <v>757</v>
      </c>
      <c r="I61" t="s">
        <v>957</v>
      </c>
    </row>
    <row r="62" spans="1:9" x14ac:dyDescent="0.25">
      <c r="A62" t="s">
        <v>758</v>
      </c>
      <c r="I62" t="s">
        <v>958</v>
      </c>
    </row>
    <row r="63" spans="1:9" x14ac:dyDescent="0.25">
      <c r="A63" t="s">
        <v>759</v>
      </c>
      <c r="I63" t="s">
        <v>959</v>
      </c>
    </row>
    <row r="64" spans="1:9" x14ac:dyDescent="0.25">
      <c r="A64" t="s">
        <v>760</v>
      </c>
      <c r="I64" t="s">
        <v>960</v>
      </c>
    </row>
    <row r="65" spans="1:9" x14ac:dyDescent="0.25">
      <c r="A65" t="s">
        <v>761</v>
      </c>
      <c r="I65" t="s">
        <v>961</v>
      </c>
    </row>
    <row r="66" spans="1:9" x14ac:dyDescent="0.25">
      <c r="A66" t="s">
        <v>762</v>
      </c>
      <c r="I66" t="s">
        <v>962</v>
      </c>
    </row>
    <row r="67" spans="1:9" x14ac:dyDescent="0.25">
      <c r="A67" t="s">
        <v>763</v>
      </c>
      <c r="I67" t="s">
        <v>963</v>
      </c>
    </row>
    <row r="68" spans="1:9" x14ac:dyDescent="0.25">
      <c r="A68" t="s">
        <v>764</v>
      </c>
      <c r="I68" t="s">
        <v>964</v>
      </c>
    </row>
    <row r="69" spans="1:9" x14ac:dyDescent="0.25">
      <c r="A69" t="s">
        <v>765</v>
      </c>
      <c r="I69" t="s">
        <v>965</v>
      </c>
    </row>
    <row r="70" spans="1:9" x14ac:dyDescent="0.25">
      <c r="A70" t="s">
        <v>766</v>
      </c>
      <c r="I70" t="s">
        <v>966</v>
      </c>
    </row>
    <row r="71" spans="1:9" x14ac:dyDescent="0.25">
      <c r="A71" t="s">
        <v>767</v>
      </c>
      <c r="I71" t="s">
        <v>967</v>
      </c>
    </row>
    <row r="72" spans="1:9" x14ac:dyDescent="0.25">
      <c r="A72" t="s">
        <v>768</v>
      </c>
      <c r="I72" t="s">
        <v>968</v>
      </c>
    </row>
    <row r="73" spans="1:9" x14ac:dyDescent="0.25">
      <c r="A73" t="s">
        <v>769</v>
      </c>
      <c r="I73" t="s">
        <v>969</v>
      </c>
    </row>
    <row r="74" spans="1:9" x14ac:dyDescent="0.25">
      <c r="A74" t="s">
        <v>770</v>
      </c>
      <c r="I74" t="s">
        <v>970</v>
      </c>
    </row>
    <row r="75" spans="1:9" x14ac:dyDescent="0.25">
      <c r="A75" t="s">
        <v>771</v>
      </c>
      <c r="I75" t="s">
        <v>971</v>
      </c>
    </row>
    <row r="76" spans="1:9" x14ac:dyDescent="0.25">
      <c r="A76" t="s">
        <v>772</v>
      </c>
      <c r="I76" t="s">
        <v>972</v>
      </c>
    </row>
    <row r="77" spans="1:9" x14ac:dyDescent="0.25">
      <c r="A77" t="s">
        <v>773</v>
      </c>
      <c r="I77" t="s">
        <v>973</v>
      </c>
    </row>
    <row r="78" spans="1:9" x14ac:dyDescent="0.25">
      <c r="A78" t="s">
        <v>774</v>
      </c>
      <c r="I78" t="s">
        <v>974</v>
      </c>
    </row>
    <row r="79" spans="1:9" x14ac:dyDescent="0.25">
      <c r="A79" t="s">
        <v>775</v>
      </c>
      <c r="I79" t="s">
        <v>975</v>
      </c>
    </row>
    <row r="80" spans="1:9" x14ac:dyDescent="0.25">
      <c r="A80" t="s">
        <v>776</v>
      </c>
      <c r="I80" t="s">
        <v>976</v>
      </c>
    </row>
    <row r="81" spans="1:9" x14ac:dyDescent="0.25">
      <c r="A81" t="s">
        <v>777</v>
      </c>
      <c r="I81" t="s">
        <v>977</v>
      </c>
    </row>
    <row r="82" spans="1:9" x14ac:dyDescent="0.25">
      <c r="A82" t="s">
        <v>778</v>
      </c>
      <c r="I82" t="s">
        <v>978</v>
      </c>
    </row>
    <row r="83" spans="1:9" x14ac:dyDescent="0.25">
      <c r="A83" t="s">
        <v>779</v>
      </c>
      <c r="I83" t="s">
        <v>979</v>
      </c>
    </row>
    <row r="84" spans="1:9" x14ac:dyDescent="0.25">
      <c r="A84" t="s">
        <v>780</v>
      </c>
      <c r="I84" t="s">
        <v>980</v>
      </c>
    </row>
    <row r="85" spans="1:9" x14ac:dyDescent="0.25">
      <c r="A85" t="s">
        <v>781</v>
      </c>
      <c r="I85" t="s">
        <v>981</v>
      </c>
    </row>
    <row r="86" spans="1:9" x14ac:dyDescent="0.25">
      <c r="A86" t="s">
        <v>782</v>
      </c>
      <c r="I86" t="s">
        <v>982</v>
      </c>
    </row>
    <row r="87" spans="1:9" x14ac:dyDescent="0.25">
      <c r="A87" t="s">
        <v>783</v>
      </c>
      <c r="I87" t="s">
        <v>983</v>
      </c>
    </row>
    <row r="88" spans="1:9" x14ac:dyDescent="0.25">
      <c r="A88" t="s">
        <v>784</v>
      </c>
      <c r="I88" t="s">
        <v>984</v>
      </c>
    </row>
    <row r="89" spans="1:9" x14ac:dyDescent="0.25">
      <c r="A89" t="s">
        <v>785</v>
      </c>
      <c r="I89" t="s">
        <v>985</v>
      </c>
    </row>
    <row r="90" spans="1:9" x14ac:dyDescent="0.25">
      <c r="A90" t="s">
        <v>786</v>
      </c>
      <c r="I90" t="s">
        <v>986</v>
      </c>
    </row>
    <row r="91" spans="1:9" x14ac:dyDescent="0.25">
      <c r="A91" t="s">
        <v>787</v>
      </c>
      <c r="I91" t="s">
        <v>987</v>
      </c>
    </row>
    <row r="92" spans="1:9" x14ac:dyDescent="0.25">
      <c r="A92" t="s">
        <v>788</v>
      </c>
      <c r="I92" t="s">
        <v>988</v>
      </c>
    </row>
    <row r="93" spans="1:9" x14ac:dyDescent="0.25">
      <c r="A93" t="s">
        <v>789</v>
      </c>
      <c r="I93" t="s">
        <v>989</v>
      </c>
    </row>
    <row r="94" spans="1:9" x14ac:dyDescent="0.25">
      <c r="A94" t="s">
        <v>790</v>
      </c>
      <c r="I94" t="s">
        <v>990</v>
      </c>
    </row>
    <row r="95" spans="1:9" x14ac:dyDescent="0.25">
      <c r="A95" t="s">
        <v>791</v>
      </c>
      <c r="I95" t="s">
        <v>991</v>
      </c>
    </row>
    <row r="96" spans="1:9" x14ac:dyDescent="0.25">
      <c r="A96" t="s">
        <v>792</v>
      </c>
      <c r="I96" t="s">
        <v>992</v>
      </c>
    </row>
    <row r="97" spans="1:9" x14ac:dyDescent="0.25">
      <c r="A97" t="s">
        <v>793</v>
      </c>
      <c r="I97" t="s">
        <v>993</v>
      </c>
    </row>
    <row r="98" spans="1:9" x14ac:dyDescent="0.25">
      <c r="A98" t="s">
        <v>794</v>
      </c>
      <c r="I98" t="s">
        <v>994</v>
      </c>
    </row>
    <row r="99" spans="1:9" x14ac:dyDescent="0.25">
      <c r="A99" t="s">
        <v>795</v>
      </c>
      <c r="I99" t="s">
        <v>995</v>
      </c>
    </row>
    <row r="100" spans="1:9" x14ac:dyDescent="0.25">
      <c r="A100" t="s">
        <v>796</v>
      </c>
      <c r="I100" t="s">
        <v>996</v>
      </c>
    </row>
    <row r="101" spans="1:9" x14ac:dyDescent="0.25">
      <c r="A101" t="s">
        <v>797</v>
      </c>
      <c r="I101" t="s">
        <v>997</v>
      </c>
    </row>
    <row r="102" spans="1:9" x14ac:dyDescent="0.25">
      <c r="A102" t="s">
        <v>798</v>
      </c>
      <c r="I102" t="s">
        <v>998</v>
      </c>
    </row>
    <row r="103" spans="1:9" x14ac:dyDescent="0.25">
      <c r="A103" t="s">
        <v>799</v>
      </c>
      <c r="I103" t="s">
        <v>999</v>
      </c>
    </row>
    <row r="104" spans="1:9" x14ac:dyDescent="0.25">
      <c r="A104" t="s">
        <v>800</v>
      </c>
      <c r="I104" t="s">
        <v>1000</v>
      </c>
    </row>
    <row r="105" spans="1:9" x14ac:dyDescent="0.25">
      <c r="A105" t="s">
        <v>801</v>
      </c>
      <c r="I105" t="s">
        <v>1001</v>
      </c>
    </row>
    <row r="106" spans="1:9" x14ac:dyDescent="0.25">
      <c r="A106" t="s">
        <v>802</v>
      </c>
      <c r="I106" t="s">
        <v>1002</v>
      </c>
    </row>
    <row r="107" spans="1:9" x14ac:dyDescent="0.25">
      <c r="A107" t="s">
        <v>803</v>
      </c>
      <c r="I107" t="s">
        <v>1003</v>
      </c>
    </row>
    <row r="108" spans="1:9" x14ac:dyDescent="0.25">
      <c r="A108" t="s">
        <v>804</v>
      </c>
      <c r="I108" t="s">
        <v>1004</v>
      </c>
    </row>
    <row r="109" spans="1:9" x14ac:dyDescent="0.25">
      <c r="A109" t="s">
        <v>805</v>
      </c>
      <c r="I109" t="s">
        <v>1005</v>
      </c>
    </row>
    <row r="110" spans="1:9" x14ac:dyDescent="0.25">
      <c r="A110" t="s">
        <v>806</v>
      </c>
      <c r="I110" t="s">
        <v>1006</v>
      </c>
    </row>
    <row r="111" spans="1:9" x14ac:dyDescent="0.25">
      <c r="A111" t="s">
        <v>807</v>
      </c>
      <c r="I111" t="s">
        <v>1007</v>
      </c>
    </row>
    <row r="112" spans="1:9" x14ac:dyDescent="0.25">
      <c r="A112" t="s">
        <v>808</v>
      </c>
      <c r="I112" t="s">
        <v>1008</v>
      </c>
    </row>
    <row r="113" spans="1:9" x14ac:dyDescent="0.25">
      <c r="A113" t="s">
        <v>809</v>
      </c>
      <c r="I113" t="s">
        <v>1009</v>
      </c>
    </row>
    <row r="114" spans="1:9" x14ac:dyDescent="0.25">
      <c r="A114" t="s">
        <v>810</v>
      </c>
      <c r="I114" t="s">
        <v>1010</v>
      </c>
    </row>
    <row r="115" spans="1:9" x14ac:dyDescent="0.25">
      <c r="A115" t="s">
        <v>811</v>
      </c>
      <c r="I115" t="s">
        <v>1011</v>
      </c>
    </row>
    <row r="116" spans="1:9" x14ac:dyDescent="0.25">
      <c r="A116" t="s">
        <v>812</v>
      </c>
      <c r="I116" t="s">
        <v>1012</v>
      </c>
    </row>
    <row r="117" spans="1:9" x14ac:dyDescent="0.25">
      <c r="A117" t="s">
        <v>813</v>
      </c>
      <c r="I117" t="s">
        <v>1013</v>
      </c>
    </row>
    <row r="118" spans="1:9" x14ac:dyDescent="0.25">
      <c r="A118" t="s">
        <v>814</v>
      </c>
      <c r="I118" t="s">
        <v>1014</v>
      </c>
    </row>
    <row r="119" spans="1:9" x14ac:dyDescent="0.25">
      <c r="A119" t="s">
        <v>815</v>
      </c>
      <c r="I119" t="s">
        <v>1015</v>
      </c>
    </row>
    <row r="120" spans="1:9" x14ac:dyDescent="0.25">
      <c r="A120" t="s">
        <v>816</v>
      </c>
      <c r="I120" t="s">
        <v>1016</v>
      </c>
    </row>
    <row r="121" spans="1:9" x14ac:dyDescent="0.25">
      <c r="A121" t="s">
        <v>817</v>
      </c>
      <c r="I121" t="s">
        <v>1017</v>
      </c>
    </row>
    <row r="122" spans="1:9" x14ac:dyDescent="0.25">
      <c r="A122" t="s">
        <v>818</v>
      </c>
      <c r="I122" t="s">
        <v>1018</v>
      </c>
    </row>
    <row r="123" spans="1:9" x14ac:dyDescent="0.25">
      <c r="A123" t="s">
        <v>819</v>
      </c>
      <c r="I123" t="s">
        <v>1019</v>
      </c>
    </row>
    <row r="124" spans="1:9" x14ac:dyDescent="0.25">
      <c r="A124" t="s">
        <v>820</v>
      </c>
      <c r="I124" t="s">
        <v>1020</v>
      </c>
    </row>
    <row r="125" spans="1:9" x14ac:dyDescent="0.25">
      <c r="A125" t="s">
        <v>821</v>
      </c>
      <c r="I125" t="s">
        <v>1021</v>
      </c>
    </row>
    <row r="126" spans="1:9" x14ac:dyDescent="0.25">
      <c r="A126" t="s">
        <v>822</v>
      </c>
      <c r="I126" t="s">
        <v>1022</v>
      </c>
    </row>
    <row r="127" spans="1:9" x14ac:dyDescent="0.25">
      <c r="A127" t="s">
        <v>823</v>
      </c>
      <c r="I127" t="s">
        <v>1023</v>
      </c>
    </row>
    <row r="128" spans="1:9" x14ac:dyDescent="0.25">
      <c r="A128" t="s">
        <v>824</v>
      </c>
      <c r="I128" t="s">
        <v>1024</v>
      </c>
    </row>
    <row r="129" spans="1:9" x14ac:dyDescent="0.25">
      <c r="A129" t="s">
        <v>825</v>
      </c>
      <c r="I129" t="s">
        <v>1025</v>
      </c>
    </row>
    <row r="130" spans="1:9" x14ac:dyDescent="0.25">
      <c r="A130" t="s">
        <v>826</v>
      </c>
      <c r="I130" t="s">
        <v>1026</v>
      </c>
    </row>
    <row r="131" spans="1:9" x14ac:dyDescent="0.25">
      <c r="A131" t="s">
        <v>827</v>
      </c>
      <c r="I131" t="s">
        <v>1027</v>
      </c>
    </row>
    <row r="132" spans="1:9" x14ac:dyDescent="0.25">
      <c r="A132" t="s">
        <v>828</v>
      </c>
      <c r="I132" t="s">
        <v>1028</v>
      </c>
    </row>
    <row r="133" spans="1:9" x14ac:dyDescent="0.25">
      <c r="A133" t="s">
        <v>829</v>
      </c>
      <c r="I133" t="s">
        <v>1029</v>
      </c>
    </row>
    <row r="134" spans="1:9" x14ac:dyDescent="0.25">
      <c r="A134" t="s">
        <v>830</v>
      </c>
      <c r="I134" t="s">
        <v>1030</v>
      </c>
    </row>
    <row r="135" spans="1:9" x14ac:dyDescent="0.25">
      <c r="A135" t="s">
        <v>831</v>
      </c>
      <c r="I135" t="s">
        <v>1031</v>
      </c>
    </row>
    <row r="136" spans="1:9" x14ac:dyDescent="0.25">
      <c r="A136" t="s">
        <v>832</v>
      </c>
      <c r="I136" t="s">
        <v>1032</v>
      </c>
    </row>
    <row r="137" spans="1:9" x14ac:dyDescent="0.25">
      <c r="A137" t="s">
        <v>833</v>
      </c>
      <c r="I137" t="s">
        <v>1033</v>
      </c>
    </row>
    <row r="138" spans="1:9" x14ac:dyDescent="0.25">
      <c r="A138" t="s">
        <v>834</v>
      </c>
      <c r="I138" t="s">
        <v>1034</v>
      </c>
    </row>
    <row r="139" spans="1:9" x14ac:dyDescent="0.25">
      <c r="A139" t="s">
        <v>835</v>
      </c>
      <c r="I139" t="s">
        <v>1035</v>
      </c>
    </row>
    <row r="140" spans="1:9" x14ac:dyDescent="0.25">
      <c r="A140" t="s">
        <v>836</v>
      </c>
      <c r="I140" t="s">
        <v>1036</v>
      </c>
    </row>
    <row r="141" spans="1:9" x14ac:dyDescent="0.25">
      <c r="A141" t="s">
        <v>837</v>
      </c>
      <c r="I141" t="s">
        <v>1037</v>
      </c>
    </row>
    <row r="142" spans="1:9" x14ac:dyDescent="0.25">
      <c r="A142" t="s">
        <v>838</v>
      </c>
      <c r="I142" t="s">
        <v>1038</v>
      </c>
    </row>
    <row r="143" spans="1:9" x14ac:dyDescent="0.25">
      <c r="A143" t="s">
        <v>839</v>
      </c>
      <c r="I143" t="s">
        <v>1039</v>
      </c>
    </row>
    <row r="144" spans="1:9" x14ac:dyDescent="0.25">
      <c r="A144" t="s">
        <v>840</v>
      </c>
      <c r="I144" t="s">
        <v>1040</v>
      </c>
    </row>
    <row r="145" spans="1:9" x14ac:dyDescent="0.25">
      <c r="A145" t="s">
        <v>841</v>
      </c>
      <c r="I145" t="s">
        <v>1041</v>
      </c>
    </row>
    <row r="146" spans="1:9" x14ac:dyDescent="0.25">
      <c r="A146" t="s">
        <v>842</v>
      </c>
      <c r="I146" t="s">
        <v>1042</v>
      </c>
    </row>
    <row r="147" spans="1:9" x14ac:dyDescent="0.25">
      <c r="A147" t="s">
        <v>843</v>
      </c>
      <c r="I147" t="s">
        <v>1043</v>
      </c>
    </row>
    <row r="148" spans="1:9" x14ac:dyDescent="0.25">
      <c r="A148" t="s">
        <v>844</v>
      </c>
      <c r="I148" t="s">
        <v>1044</v>
      </c>
    </row>
    <row r="149" spans="1:9" x14ac:dyDescent="0.25">
      <c r="A149" t="s">
        <v>845</v>
      </c>
      <c r="I149" t="s">
        <v>1045</v>
      </c>
    </row>
    <row r="150" spans="1:9" x14ac:dyDescent="0.25">
      <c r="A150" t="s">
        <v>846</v>
      </c>
      <c r="I150" t="s">
        <v>1046</v>
      </c>
    </row>
    <row r="151" spans="1:9" x14ac:dyDescent="0.25">
      <c r="A151" t="s">
        <v>847</v>
      </c>
      <c r="I151" t="s">
        <v>1047</v>
      </c>
    </row>
    <row r="152" spans="1:9" x14ac:dyDescent="0.25">
      <c r="A152" t="s">
        <v>848</v>
      </c>
      <c r="I152" t="s">
        <v>1048</v>
      </c>
    </row>
    <row r="153" spans="1:9" x14ac:dyDescent="0.25">
      <c r="A153" t="s">
        <v>849</v>
      </c>
      <c r="I153" t="s">
        <v>1049</v>
      </c>
    </row>
    <row r="154" spans="1:9" x14ac:dyDescent="0.25">
      <c r="A154" t="s">
        <v>850</v>
      </c>
      <c r="I154" t="s">
        <v>1050</v>
      </c>
    </row>
    <row r="155" spans="1:9" x14ac:dyDescent="0.25">
      <c r="A155" t="s">
        <v>851</v>
      </c>
      <c r="I155" t="s">
        <v>1051</v>
      </c>
    </row>
    <row r="156" spans="1:9" x14ac:dyDescent="0.25">
      <c r="A156" t="s">
        <v>852</v>
      </c>
      <c r="I156" t="s">
        <v>1052</v>
      </c>
    </row>
    <row r="157" spans="1:9" x14ac:dyDescent="0.25">
      <c r="A157" t="s">
        <v>853</v>
      </c>
      <c r="I157" t="s">
        <v>1053</v>
      </c>
    </row>
    <row r="158" spans="1:9" x14ac:dyDescent="0.25">
      <c r="A158" t="s">
        <v>854</v>
      </c>
      <c r="I158" t="s">
        <v>1054</v>
      </c>
    </row>
    <row r="159" spans="1:9" x14ac:dyDescent="0.25">
      <c r="A159" t="s">
        <v>855</v>
      </c>
      <c r="I159" t="s">
        <v>1055</v>
      </c>
    </row>
    <row r="160" spans="1:9" x14ac:dyDescent="0.25">
      <c r="A160" t="s">
        <v>856</v>
      </c>
      <c r="I160" t="s">
        <v>1056</v>
      </c>
    </row>
    <row r="161" spans="1:9" x14ac:dyDescent="0.25">
      <c r="A161" t="s">
        <v>857</v>
      </c>
      <c r="I161" t="s">
        <v>1057</v>
      </c>
    </row>
    <row r="162" spans="1:9" x14ac:dyDescent="0.25">
      <c r="A162" t="s">
        <v>858</v>
      </c>
      <c r="I162" t="s">
        <v>1058</v>
      </c>
    </row>
    <row r="163" spans="1:9" x14ac:dyDescent="0.25">
      <c r="A163" t="s">
        <v>859</v>
      </c>
      <c r="I163" t="s">
        <v>1059</v>
      </c>
    </row>
    <row r="164" spans="1:9" x14ac:dyDescent="0.25">
      <c r="A164" t="s">
        <v>860</v>
      </c>
      <c r="I164" t="s">
        <v>1060</v>
      </c>
    </row>
    <row r="165" spans="1:9" x14ac:dyDescent="0.25">
      <c r="A165" t="s">
        <v>861</v>
      </c>
      <c r="I165" t="s">
        <v>1061</v>
      </c>
    </row>
    <row r="166" spans="1:9" x14ac:dyDescent="0.25">
      <c r="A166" t="s">
        <v>862</v>
      </c>
      <c r="I166" t="s">
        <v>1062</v>
      </c>
    </row>
    <row r="167" spans="1:9" x14ac:dyDescent="0.25">
      <c r="A167" t="s">
        <v>863</v>
      </c>
      <c r="I167" t="s">
        <v>1063</v>
      </c>
    </row>
    <row r="168" spans="1:9" x14ac:dyDescent="0.25">
      <c r="A168" t="s">
        <v>864</v>
      </c>
      <c r="I168" t="s">
        <v>1064</v>
      </c>
    </row>
    <row r="169" spans="1:9" x14ac:dyDescent="0.25">
      <c r="A169" t="s">
        <v>865</v>
      </c>
      <c r="I169" t="s">
        <v>1065</v>
      </c>
    </row>
    <row r="170" spans="1:9" x14ac:dyDescent="0.25">
      <c r="A170" t="s">
        <v>866</v>
      </c>
      <c r="I170" t="s">
        <v>1066</v>
      </c>
    </row>
    <row r="171" spans="1:9" x14ac:dyDescent="0.25">
      <c r="A171" t="s">
        <v>867</v>
      </c>
      <c r="I171" t="s">
        <v>1067</v>
      </c>
    </row>
    <row r="172" spans="1:9" x14ac:dyDescent="0.25">
      <c r="A172" t="s">
        <v>868</v>
      </c>
      <c r="I172" t="s">
        <v>1068</v>
      </c>
    </row>
    <row r="173" spans="1:9" x14ac:dyDescent="0.25">
      <c r="A173" t="s">
        <v>869</v>
      </c>
      <c r="I173" t="s">
        <v>1069</v>
      </c>
    </row>
    <row r="174" spans="1:9" x14ac:dyDescent="0.25">
      <c r="A174" t="s">
        <v>870</v>
      </c>
      <c r="I174" t="s">
        <v>1070</v>
      </c>
    </row>
    <row r="175" spans="1:9" x14ac:dyDescent="0.25">
      <c r="A175" t="s">
        <v>871</v>
      </c>
      <c r="I175" t="s">
        <v>1071</v>
      </c>
    </row>
    <row r="176" spans="1:9" x14ac:dyDescent="0.25">
      <c r="A176" t="s">
        <v>872</v>
      </c>
      <c r="I176" t="s">
        <v>1072</v>
      </c>
    </row>
    <row r="177" spans="1:9" x14ac:dyDescent="0.25">
      <c r="A177" t="s">
        <v>873</v>
      </c>
      <c r="I177" t="s">
        <v>1073</v>
      </c>
    </row>
    <row r="178" spans="1:9" x14ac:dyDescent="0.25">
      <c r="A178" t="s">
        <v>874</v>
      </c>
      <c r="I178" t="s">
        <v>1074</v>
      </c>
    </row>
    <row r="179" spans="1:9" x14ac:dyDescent="0.25">
      <c r="A179" t="s">
        <v>875</v>
      </c>
      <c r="I179" t="s">
        <v>1075</v>
      </c>
    </row>
    <row r="180" spans="1:9" x14ac:dyDescent="0.25">
      <c r="A180" t="s">
        <v>876</v>
      </c>
      <c r="I180" t="s">
        <v>1076</v>
      </c>
    </row>
    <row r="181" spans="1:9" x14ac:dyDescent="0.25">
      <c r="A181" t="s">
        <v>877</v>
      </c>
      <c r="I181" t="s">
        <v>1077</v>
      </c>
    </row>
    <row r="182" spans="1:9" x14ac:dyDescent="0.25">
      <c r="A182" t="s">
        <v>878</v>
      </c>
      <c r="I182" t="s">
        <v>1078</v>
      </c>
    </row>
    <row r="183" spans="1:9" x14ac:dyDescent="0.25">
      <c r="A183" t="s">
        <v>879</v>
      </c>
      <c r="I183" t="s">
        <v>1079</v>
      </c>
    </row>
    <row r="184" spans="1:9" x14ac:dyDescent="0.25">
      <c r="A184" t="s">
        <v>880</v>
      </c>
      <c r="I184" t="s">
        <v>1080</v>
      </c>
    </row>
    <row r="185" spans="1:9" x14ac:dyDescent="0.25">
      <c r="A185" t="s">
        <v>881</v>
      </c>
      <c r="I185" t="s">
        <v>1081</v>
      </c>
    </row>
    <row r="186" spans="1:9" x14ac:dyDescent="0.25">
      <c r="A186" t="s">
        <v>882</v>
      </c>
      <c r="I186" t="s">
        <v>1082</v>
      </c>
    </row>
    <row r="187" spans="1:9" x14ac:dyDescent="0.25">
      <c r="A187" t="s">
        <v>883</v>
      </c>
      <c r="I187" t="s">
        <v>1083</v>
      </c>
    </row>
    <row r="188" spans="1:9" x14ac:dyDescent="0.25">
      <c r="A188" t="s">
        <v>884</v>
      </c>
      <c r="I188" t="s">
        <v>1084</v>
      </c>
    </row>
    <row r="189" spans="1:9" x14ac:dyDescent="0.25">
      <c r="A189" t="s">
        <v>885</v>
      </c>
      <c r="I189" t="s">
        <v>1085</v>
      </c>
    </row>
    <row r="190" spans="1:9" x14ac:dyDescent="0.25">
      <c r="A190" t="s">
        <v>886</v>
      </c>
      <c r="I190" t="s">
        <v>1086</v>
      </c>
    </row>
    <row r="191" spans="1:9" x14ac:dyDescent="0.25">
      <c r="A191" t="s">
        <v>887</v>
      </c>
      <c r="I191" t="s">
        <v>1087</v>
      </c>
    </row>
    <row r="192" spans="1:9" x14ac:dyDescent="0.25">
      <c r="A192" t="s">
        <v>888</v>
      </c>
      <c r="I192" t="s">
        <v>1088</v>
      </c>
    </row>
    <row r="193" spans="1:9" x14ac:dyDescent="0.25">
      <c r="A193" t="s">
        <v>889</v>
      </c>
      <c r="I193" t="s">
        <v>1089</v>
      </c>
    </row>
    <row r="194" spans="1:9" x14ac:dyDescent="0.25">
      <c r="A194" t="s">
        <v>890</v>
      </c>
      <c r="I194" t="s">
        <v>1090</v>
      </c>
    </row>
    <row r="195" spans="1:9" x14ac:dyDescent="0.25">
      <c r="A195" t="s">
        <v>891</v>
      </c>
      <c r="I195" t="s">
        <v>1091</v>
      </c>
    </row>
    <row r="196" spans="1:9" x14ac:dyDescent="0.25">
      <c r="A196" t="s">
        <v>892</v>
      </c>
      <c r="I196" t="s">
        <v>1092</v>
      </c>
    </row>
    <row r="197" spans="1:9" x14ac:dyDescent="0.25">
      <c r="A197" t="s">
        <v>893</v>
      </c>
      <c r="I197" t="s">
        <v>1093</v>
      </c>
    </row>
    <row r="198" spans="1:9" x14ac:dyDescent="0.25">
      <c r="A198" t="s">
        <v>894</v>
      </c>
      <c r="I198" t="s">
        <v>1094</v>
      </c>
    </row>
    <row r="199" spans="1:9" x14ac:dyDescent="0.25">
      <c r="A199" t="s">
        <v>895</v>
      </c>
      <c r="I199" t="s">
        <v>1095</v>
      </c>
    </row>
    <row r="200" spans="1:9" x14ac:dyDescent="0.25">
      <c r="A200" t="s">
        <v>896</v>
      </c>
      <c r="I200" t="s">
        <v>1096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workbookViewId="0">
      <selection activeCell="K10" sqref="K10"/>
    </sheetView>
  </sheetViews>
  <sheetFormatPr baseColWidth="10" defaultRowHeight="15" x14ac:dyDescent="0.25"/>
  <sheetData>
    <row r="1" spans="1:12" x14ac:dyDescent="0.25">
      <c r="A1" t="s">
        <v>1153</v>
      </c>
    </row>
    <row r="2" spans="1:12" x14ac:dyDescent="0.25">
      <c r="A2" t="s">
        <v>1154</v>
      </c>
    </row>
    <row r="3" spans="1:12" x14ac:dyDescent="0.25">
      <c r="A3" t="s">
        <v>1155</v>
      </c>
    </row>
    <row r="4" spans="1:12" x14ac:dyDescent="0.25">
      <c r="A4" t="s">
        <v>1156</v>
      </c>
    </row>
    <row r="5" spans="1:12" x14ac:dyDescent="0.25">
      <c r="A5" t="s">
        <v>1157</v>
      </c>
    </row>
    <row r="6" spans="1:12" x14ac:dyDescent="0.25">
      <c r="A6" t="s">
        <v>1158</v>
      </c>
    </row>
    <row r="7" spans="1:12" x14ac:dyDescent="0.25">
      <c r="A7" t="s">
        <v>1159</v>
      </c>
    </row>
    <row r="8" spans="1:12" x14ac:dyDescent="0.25">
      <c r="A8" t="s">
        <v>1160</v>
      </c>
      <c r="L8">
        <v>16.598364308285205</v>
      </c>
    </row>
    <row r="9" spans="1:12" x14ac:dyDescent="0.25">
      <c r="A9" t="s">
        <v>1161</v>
      </c>
    </row>
    <row r="10" spans="1:12" x14ac:dyDescent="0.25">
      <c r="A10" t="s">
        <v>1162</v>
      </c>
      <c r="L10">
        <v>44.395939086294419</v>
      </c>
    </row>
    <row r="11" spans="1:12" x14ac:dyDescent="0.25">
      <c r="A11" t="s">
        <v>1163</v>
      </c>
    </row>
    <row r="12" spans="1:12" x14ac:dyDescent="0.25">
      <c r="A12" t="s">
        <v>1164</v>
      </c>
    </row>
    <row r="13" spans="1:12" x14ac:dyDescent="0.25">
      <c r="A13" t="s">
        <v>1165</v>
      </c>
    </row>
    <row r="14" spans="1:12" x14ac:dyDescent="0.25">
      <c r="A14" t="s">
        <v>1166</v>
      </c>
      <c r="L14">
        <v>44.395939086294419</v>
      </c>
    </row>
    <row r="15" spans="1:12" x14ac:dyDescent="0.25">
      <c r="A15" t="s">
        <v>1167</v>
      </c>
    </row>
    <row r="16" spans="1:12" x14ac:dyDescent="0.25">
      <c r="A16" t="s">
        <v>1168</v>
      </c>
    </row>
    <row r="17" spans="1:1" x14ac:dyDescent="0.25">
      <c r="A17" t="s">
        <v>1169</v>
      </c>
    </row>
    <row r="18" spans="1:1" x14ac:dyDescent="0.25">
      <c r="A18" t="s">
        <v>1170</v>
      </c>
    </row>
    <row r="19" spans="1:1" x14ac:dyDescent="0.25">
      <c r="A19" t="s">
        <v>1171</v>
      </c>
    </row>
    <row r="20" spans="1:1" x14ac:dyDescent="0.25">
      <c r="A20" t="s">
        <v>1172</v>
      </c>
    </row>
    <row r="21" spans="1:1" x14ac:dyDescent="0.25">
      <c r="A21" t="s">
        <v>1173</v>
      </c>
    </row>
    <row r="22" spans="1:1" x14ac:dyDescent="0.25">
      <c r="A22" t="s">
        <v>1174</v>
      </c>
    </row>
    <row r="23" spans="1:1" x14ac:dyDescent="0.25">
      <c r="A23" t="s">
        <v>1175</v>
      </c>
    </row>
    <row r="24" spans="1:1" x14ac:dyDescent="0.25">
      <c r="A24" t="s">
        <v>1176</v>
      </c>
    </row>
    <row r="25" spans="1:1" x14ac:dyDescent="0.25">
      <c r="A25" t="s">
        <v>1177</v>
      </c>
    </row>
    <row r="26" spans="1:1" x14ac:dyDescent="0.25">
      <c r="A26" t="s">
        <v>1178</v>
      </c>
    </row>
    <row r="27" spans="1:1" x14ac:dyDescent="0.25">
      <c r="A27" t="s">
        <v>1179</v>
      </c>
    </row>
    <row r="28" spans="1:1" x14ac:dyDescent="0.25">
      <c r="A28" t="s">
        <v>1180</v>
      </c>
    </row>
    <row r="29" spans="1:1" x14ac:dyDescent="0.25">
      <c r="A29" t="s">
        <v>1181</v>
      </c>
    </row>
    <row r="30" spans="1:1" x14ac:dyDescent="0.25">
      <c r="A30" t="s">
        <v>1182</v>
      </c>
    </row>
    <row r="31" spans="1:1" x14ac:dyDescent="0.25">
      <c r="A31" t="s">
        <v>1183</v>
      </c>
    </row>
    <row r="32" spans="1:1" x14ac:dyDescent="0.25">
      <c r="A32" t="s">
        <v>1184</v>
      </c>
    </row>
    <row r="33" spans="1:1" x14ac:dyDescent="0.25">
      <c r="A33" t="s">
        <v>1185</v>
      </c>
    </row>
    <row r="34" spans="1:1" x14ac:dyDescent="0.25">
      <c r="A34" t="s">
        <v>1186</v>
      </c>
    </row>
    <row r="35" spans="1:1" x14ac:dyDescent="0.25">
      <c r="A35" t="s">
        <v>1187</v>
      </c>
    </row>
    <row r="36" spans="1:1" x14ac:dyDescent="0.25">
      <c r="A36" t="s">
        <v>1188</v>
      </c>
    </row>
    <row r="37" spans="1:1" x14ac:dyDescent="0.25">
      <c r="A37" t="s">
        <v>1189</v>
      </c>
    </row>
    <row r="38" spans="1:1" x14ac:dyDescent="0.25">
      <c r="A38" t="s">
        <v>1190</v>
      </c>
    </row>
    <row r="39" spans="1:1" x14ac:dyDescent="0.25">
      <c r="A39" t="s">
        <v>1191</v>
      </c>
    </row>
    <row r="40" spans="1:1" x14ac:dyDescent="0.25">
      <c r="A40" t="s">
        <v>1192</v>
      </c>
    </row>
    <row r="41" spans="1:1" x14ac:dyDescent="0.25">
      <c r="A41" t="s">
        <v>1193</v>
      </c>
    </row>
    <row r="42" spans="1:1" x14ac:dyDescent="0.25">
      <c r="A42" t="s">
        <v>1194</v>
      </c>
    </row>
    <row r="43" spans="1:1" x14ac:dyDescent="0.25">
      <c r="A43" t="s">
        <v>1195</v>
      </c>
    </row>
    <row r="44" spans="1:1" x14ac:dyDescent="0.25">
      <c r="A44" t="s">
        <v>1196</v>
      </c>
    </row>
    <row r="45" spans="1:1" x14ac:dyDescent="0.25">
      <c r="A45" t="s">
        <v>1197</v>
      </c>
    </row>
    <row r="46" spans="1:1" x14ac:dyDescent="0.25">
      <c r="A46" t="s">
        <v>1198</v>
      </c>
    </row>
    <row r="47" spans="1:1" x14ac:dyDescent="0.25">
      <c r="A47" t="s">
        <v>1199</v>
      </c>
    </row>
    <row r="48" spans="1:1" x14ac:dyDescent="0.25">
      <c r="A48" t="s">
        <v>1200</v>
      </c>
    </row>
    <row r="49" spans="1:1" x14ac:dyDescent="0.25">
      <c r="A49" t="s">
        <v>1201</v>
      </c>
    </row>
    <row r="50" spans="1:1" x14ac:dyDescent="0.25">
      <c r="A50" t="s">
        <v>1202</v>
      </c>
    </row>
    <row r="51" spans="1:1" x14ac:dyDescent="0.25">
      <c r="A51" t="s">
        <v>1203</v>
      </c>
    </row>
    <row r="52" spans="1:1" x14ac:dyDescent="0.25">
      <c r="A52" t="s">
        <v>1204</v>
      </c>
    </row>
    <row r="53" spans="1:1" x14ac:dyDescent="0.25">
      <c r="A53" t="s">
        <v>1205</v>
      </c>
    </row>
    <row r="54" spans="1:1" x14ac:dyDescent="0.25">
      <c r="A54" t="s">
        <v>1206</v>
      </c>
    </row>
    <row r="55" spans="1:1" x14ac:dyDescent="0.25">
      <c r="A55" t="s">
        <v>1207</v>
      </c>
    </row>
    <row r="56" spans="1:1" x14ac:dyDescent="0.25">
      <c r="A56" t="s">
        <v>1208</v>
      </c>
    </row>
    <row r="57" spans="1:1" x14ac:dyDescent="0.25">
      <c r="A57" t="s">
        <v>1209</v>
      </c>
    </row>
    <row r="58" spans="1:1" x14ac:dyDescent="0.25">
      <c r="A58" t="s">
        <v>1210</v>
      </c>
    </row>
    <row r="59" spans="1:1" x14ac:dyDescent="0.25">
      <c r="A59" t="s">
        <v>1211</v>
      </c>
    </row>
    <row r="60" spans="1:1" x14ac:dyDescent="0.25">
      <c r="A60" t="s">
        <v>1212</v>
      </c>
    </row>
    <row r="61" spans="1:1" x14ac:dyDescent="0.25">
      <c r="A61" t="s">
        <v>1213</v>
      </c>
    </row>
    <row r="62" spans="1:1" x14ac:dyDescent="0.25">
      <c r="A62" t="s">
        <v>1214</v>
      </c>
    </row>
    <row r="63" spans="1:1" x14ac:dyDescent="0.25">
      <c r="A63" t="s">
        <v>1215</v>
      </c>
    </row>
    <row r="64" spans="1:1" x14ac:dyDescent="0.25">
      <c r="A64" t="s">
        <v>1216</v>
      </c>
    </row>
    <row r="65" spans="1:1" x14ac:dyDescent="0.25">
      <c r="A65" t="s">
        <v>1217</v>
      </c>
    </row>
    <row r="66" spans="1:1" x14ac:dyDescent="0.25">
      <c r="A66" t="s">
        <v>1218</v>
      </c>
    </row>
    <row r="67" spans="1:1" x14ac:dyDescent="0.25">
      <c r="A67" t="s">
        <v>1219</v>
      </c>
    </row>
    <row r="68" spans="1:1" x14ac:dyDescent="0.25">
      <c r="A68" t="s">
        <v>1220</v>
      </c>
    </row>
    <row r="69" spans="1:1" x14ac:dyDescent="0.25">
      <c r="A69" t="s">
        <v>1221</v>
      </c>
    </row>
    <row r="70" spans="1:1" x14ac:dyDescent="0.25">
      <c r="A70" t="s">
        <v>1222</v>
      </c>
    </row>
    <row r="71" spans="1:1" x14ac:dyDescent="0.25">
      <c r="A71" t="s">
        <v>1223</v>
      </c>
    </row>
    <row r="72" spans="1:1" x14ac:dyDescent="0.25">
      <c r="A72" t="s">
        <v>1224</v>
      </c>
    </row>
    <row r="73" spans="1:1" x14ac:dyDescent="0.25">
      <c r="A73" t="s">
        <v>1225</v>
      </c>
    </row>
    <row r="74" spans="1:1" x14ac:dyDescent="0.25">
      <c r="A74" t="s">
        <v>1226</v>
      </c>
    </row>
    <row r="75" spans="1:1" x14ac:dyDescent="0.25">
      <c r="A75" t="s">
        <v>1227</v>
      </c>
    </row>
    <row r="76" spans="1:1" x14ac:dyDescent="0.25">
      <c r="A76" t="s">
        <v>1228</v>
      </c>
    </row>
    <row r="77" spans="1:1" x14ac:dyDescent="0.25">
      <c r="A77" t="s">
        <v>1229</v>
      </c>
    </row>
    <row r="78" spans="1:1" x14ac:dyDescent="0.25">
      <c r="A78" t="s">
        <v>1230</v>
      </c>
    </row>
    <row r="79" spans="1:1" x14ac:dyDescent="0.25">
      <c r="A79" t="s">
        <v>1231</v>
      </c>
    </row>
    <row r="80" spans="1:1" x14ac:dyDescent="0.25">
      <c r="A80" t="s">
        <v>1232</v>
      </c>
    </row>
    <row r="81" spans="1:1" x14ac:dyDescent="0.25">
      <c r="A81" t="s">
        <v>1233</v>
      </c>
    </row>
    <row r="82" spans="1:1" x14ac:dyDescent="0.25">
      <c r="A82" t="s">
        <v>1234</v>
      </c>
    </row>
    <row r="83" spans="1:1" x14ac:dyDescent="0.25">
      <c r="A83" t="s">
        <v>1235</v>
      </c>
    </row>
    <row r="84" spans="1:1" x14ac:dyDescent="0.25">
      <c r="A84" t="s">
        <v>1236</v>
      </c>
    </row>
    <row r="85" spans="1:1" x14ac:dyDescent="0.25">
      <c r="A85" t="s">
        <v>1237</v>
      </c>
    </row>
    <row r="86" spans="1:1" x14ac:dyDescent="0.25">
      <c r="A86" t="s">
        <v>1238</v>
      </c>
    </row>
    <row r="87" spans="1:1" x14ac:dyDescent="0.25">
      <c r="A87" t="s">
        <v>1239</v>
      </c>
    </row>
    <row r="88" spans="1:1" x14ac:dyDescent="0.25">
      <c r="A88" t="s">
        <v>1240</v>
      </c>
    </row>
    <row r="89" spans="1:1" x14ac:dyDescent="0.25">
      <c r="A89" t="s">
        <v>1241</v>
      </c>
    </row>
    <row r="90" spans="1:1" x14ac:dyDescent="0.25">
      <c r="A90" t="s">
        <v>1242</v>
      </c>
    </row>
    <row r="91" spans="1:1" x14ac:dyDescent="0.25">
      <c r="A91" t="s">
        <v>1243</v>
      </c>
    </row>
    <row r="92" spans="1:1" x14ac:dyDescent="0.25">
      <c r="A92" t="s">
        <v>1244</v>
      </c>
    </row>
    <row r="93" spans="1:1" x14ac:dyDescent="0.25">
      <c r="A93" t="s">
        <v>1245</v>
      </c>
    </row>
    <row r="94" spans="1:1" x14ac:dyDescent="0.25">
      <c r="A94" t="s">
        <v>1246</v>
      </c>
    </row>
    <row r="95" spans="1:1" x14ac:dyDescent="0.25">
      <c r="A95" t="s">
        <v>1247</v>
      </c>
    </row>
    <row r="96" spans="1:1" x14ac:dyDescent="0.25">
      <c r="A96" t="s">
        <v>1248</v>
      </c>
    </row>
    <row r="97" spans="1:1" x14ac:dyDescent="0.25">
      <c r="A97" t="s">
        <v>1249</v>
      </c>
    </row>
    <row r="98" spans="1:1" x14ac:dyDescent="0.25">
      <c r="A98" t="s">
        <v>1250</v>
      </c>
    </row>
    <row r="99" spans="1:1" x14ac:dyDescent="0.25">
      <c r="A99" t="s">
        <v>1251</v>
      </c>
    </row>
    <row r="100" spans="1:1" x14ac:dyDescent="0.25">
      <c r="A100" t="s">
        <v>1252</v>
      </c>
    </row>
    <row r="101" spans="1:1" x14ac:dyDescent="0.25">
      <c r="A101" t="s">
        <v>1253</v>
      </c>
    </row>
    <row r="102" spans="1:1" x14ac:dyDescent="0.25">
      <c r="A102" t="s">
        <v>1254</v>
      </c>
    </row>
    <row r="103" spans="1:1" x14ac:dyDescent="0.25">
      <c r="A103" t="s">
        <v>1255</v>
      </c>
    </row>
    <row r="104" spans="1:1" x14ac:dyDescent="0.25">
      <c r="A104" t="s">
        <v>1256</v>
      </c>
    </row>
    <row r="105" spans="1:1" x14ac:dyDescent="0.25">
      <c r="A105" t="s">
        <v>1257</v>
      </c>
    </row>
    <row r="106" spans="1:1" x14ac:dyDescent="0.25">
      <c r="A106" t="s">
        <v>1258</v>
      </c>
    </row>
    <row r="107" spans="1:1" x14ac:dyDescent="0.25">
      <c r="A107" t="s">
        <v>1259</v>
      </c>
    </row>
    <row r="108" spans="1:1" x14ac:dyDescent="0.25">
      <c r="A108" t="s">
        <v>1260</v>
      </c>
    </row>
    <row r="109" spans="1:1" x14ac:dyDescent="0.25">
      <c r="A109" t="s">
        <v>1261</v>
      </c>
    </row>
    <row r="110" spans="1:1" x14ac:dyDescent="0.25">
      <c r="A110" t="s">
        <v>1262</v>
      </c>
    </row>
    <row r="111" spans="1:1" x14ac:dyDescent="0.25">
      <c r="A111" t="s">
        <v>1263</v>
      </c>
    </row>
    <row r="112" spans="1:1" x14ac:dyDescent="0.25">
      <c r="A112" t="s">
        <v>1264</v>
      </c>
    </row>
    <row r="113" spans="1:1" x14ac:dyDescent="0.25">
      <c r="A113" t="s">
        <v>1265</v>
      </c>
    </row>
    <row r="114" spans="1:1" x14ac:dyDescent="0.25">
      <c r="A114" t="s">
        <v>1266</v>
      </c>
    </row>
    <row r="115" spans="1:1" x14ac:dyDescent="0.25">
      <c r="A115" t="s">
        <v>1267</v>
      </c>
    </row>
    <row r="116" spans="1:1" x14ac:dyDescent="0.25">
      <c r="A116" t="s">
        <v>1268</v>
      </c>
    </row>
    <row r="117" spans="1:1" x14ac:dyDescent="0.25">
      <c r="A117" t="s">
        <v>1269</v>
      </c>
    </row>
    <row r="118" spans="1:1" x14ac:dyDescent="0.25">
      <c r="A118" t="s">
        <v>1270</v>
      </c>
    </row>
    <row r="119" spans="1:1" x14ac:dyDescent="0.25">
      <c r="A119" t="s">
        <v>1271</v>
      </c>
    </row>
    <row r="120" spans="1:1" x14ac:dyDescent="0.25">
      <c r="A120" t="s">
        <v>1272</v>
      </c>
    </row>
    <row r="121" spans="1:1" x14ac:dyDescent="0.25">
      <c r="A121" t="s">
        <v>1273</v>
      </c>
    </row>
    <row r="122" spans="1:1" x14ac:dyDescent="0.25">
      <c r="A122" t="s">
        <v>1274</v>
      </c>
    </row>
    <row r="123" spans="1:1" x14ac:dyDescent="0.25">
      <c r="A123" t="s">
        <v>1275</v>
      </c>
    </row>
    <row r="124" spans="1:1" x14ac:dyDescent="0.25">
      <c r="A124" t="s">
        <v>1276</v>
      </c>
    </row>
    <row r="125" spans="1:1" x14ac:dyDescent="0.25">
      <c r="A125" t="s">
        <v>1277</v>
      </c>
    </row>
    <row r="126" spans="1:1" x14ac:dyDescent="0.25">
      <c r="A126" t="s">
        <v>1278</v>
      </c>
    </row>
    <row r="127" spans="1:1" x14ac:dyDescent="0.25">
      <c r="A127" t="s">
        <v>1279</v>
      </c>
    </row>
    <row r="128" spans="1:1" x14ac:dyDescent="0.25">
      <c r="A128" t="s">
        <v>1280</v>
      </c>
    </row>
    <row r="129" spans="1:1" x14ac:dyDescent="0.25">
      <c r="A129" t="s">
        <v>1281</v>
      </c>
    </row>
    <row r="130" spans="1:1" x14ac:dyDescent="0.25">
      <c r="A130" t="s">
        <v>1282</v>
      </c>
    </row>
    <row r="131" spans="1:1" x14ac:dyDescent="0.25">
      <c r="A131" t="s">
        <v>1283</v>
      </c>
    </row>
    <row r="132" spans="1:1" x14ac:dyDescent="0.25">
      <c r="A132" t="s">
        <v>1284</v>
      </c>
    </row>
    <row r="133" spans="1:1" x14ac:dyDescent="0.25">
      <c r="A133" t="s">
        <v>1285</v>
      </c>
    </row>
    <row r="134" spans="1:1" x14ac:dyDescent="0.25">
      <c r="A134" t="s">
        <v>1286</v>
      </c>
    </row>
    <row r="135" spans="1:1" x14ac:dyDescent="0.25">
      <c r="A135" t="s">
        <v>1287</v>
      </c>
    </row>
    <row r="136" spans="1:1" x14ac:dyDescent="0.25">
      <c r="A136" t="s">
        <v>1288</v>
      </c>
    </row>
    <row r="137" spans="1:1" x14ac:dyDescent="0.25">
      <c r="A137" t="s">
        <v>1289</v>
      </c>
    </row>
    <row r="138" spans="1:1" x14ac:dyDescent="0.25">
      <c r="A138" t="s">
        <v>1290</v>
      </c>
    </row>
    <row r="139" spans="1:1" x14ac:dyDescent="0.25">
      <c r="A139" t="s">
        <v>1291</v>
      </c>
    </row>
    <row r="140" spans="1:1" x14ac:dyDescent="0.25">
      <c r="A140" t="s">
        <v>1292</v>
      </c>
    </row>
    <row r="141" spans="1:1" x14ac:dyDescent="0.25">
      <c r="A141" t="s">
        <v>1293</v>
      </c>
    </row>
    <row r="142" spans="1:1" x14ac:dyDescent="0.25">
      <c r="A142" t="s">
        <v>1294</v>
      </c>
    </row>
    <row r="143" spans="1:1" x14ac:dyDescent="0.25">
      <c r="A143" t="s">
        <v>1295</v>
      </c>
    </row>
    <row r="144" spans="1:1" x14ac:dyDescent="0.25">
      <c r="A144" t="s">
        <v>1296</v>
      </c>
    </row>
    <row r="145" spans="1:1" x14ac:dyDescent="0.25">
      <c r="A145" t="s">
        <v>1297</v>
      </c>
    </row>
    <row r="146" spans="1:1" x14ac:dyDescent="0.25">
      <c r="A146" t="s">
        <v>1298</v>
      </c>
    </row>
    <row r="147" spans="1:1" x14ac:dyDescent="0.25">
      <c r="A147" t="s">
        <v>1299</v>
      </c>
    </row>
    <row r="148" spans="1:1" x14ac:dyDescent="0.25">
      <c r="A148" t="s">
        <v>1300</v>
      </c>
    </row>
    <row r="149" spans="1:1" x14ac:dyDescent="0.25">
      <c r="A149" t="s">
        <v>1301</v>
      </c>
    </row>
    <row r="150" spans="1:1" x14ac:dyDescent="0.25">
      <c r="A150" t="s">
        <v>1302</v>
      </c>
    </row>
    <row r="151" spans="1:1" x14ac:dyDescent="0.25">
      <c r="A151" t="s">
        <v>1303</v>
      </c>
    </row>
    <row r="152" spans="1:1" x14ac:dyDescent="0.25">
      <c r="A152" t="s">
        <v>1304</v>
      </c>
    </row>
    <row r="153" spans="1:1" x14ac:dyDescent="0.25">
      <c r="A153" t="s">
        <v>1305</v>
      </c>
    </row>
    <row r="154" spans="1:1" x14ac:dyDescent="0.25">
      <c r="A154" t="s">
        <v>1306</v>
      </c>
    </row>
    <row r="155" spans="1:1" x14ac:dyDescent="0.25">
      <c r="A155" t="s">
        <v>1307</v>
      </c>
    </row>
    <row r="156" spans="1:1" x14ac:dyDescent="0.25">
      <c r="A156" t="s">
        <v>1308</v>
      </c>
    </row>
    <row r="157" spans="1:1" x14ac:dyDescent="0.25">
      <c r="A157" t="s">
        <v>1309</v>
      </c>
    </row>
    <row r="158" spans="1:1" x14ac:dyDescent="0.25">
      <c r="A158" t="s">
        <v>1310</v>
      </c>
    </row>
    <row r="159" spans="1:1" x14ac:dyDescent="0.25">
      <c r="A159" t="s">
        <v>1311</v>
      </c>
    </row>
    <row r="160" spans="1:1" x14ac:dyDescent="0.25">
      <c r="A160" t="s">
        <v>1312</v>
      </c>
    </row>
    <row r="161" spans="1:1" x14ac:dyDescent="0.25">
      <c r="A161" t="s">
        <v>1313</v>
      </c>
    </row>
    <row r="162" spans="1:1" x14ac:dyDescent="0.25">
      <c r="A162" t="s">
        <v>1314</v>
      </c>
    </row>
    <row r="163" spans="1:1" x14ac:dyDescent="0.25">
      <c r="A163" t="s">
        <v>1315</v>
      </c>
    </row>
    <row r="164" spans="1:1" x14ac:dyDescent="0.25">
      <c r="A164" t="s">
        <v>1316</v>
      </c>
    </row>
    <row r="165" spans="1:1" x14ac:dyDescent="0.25">
      <c r="A165" t="s">
        <v>1317</v>
      </c>
    </row>
    <row r="166" spans="1:1" x14ac:dyDescent="0.25">
      <c r="A166" t="s">
        <v>1318</v>
      </c>
    </row>
    <row r="167" spans="1:1" x14ac:dyDescent="0.25">
      <c r="A167" t="s">
        <v>1319</v>
      </c>
    </row>
    <row r="168" spans="1:1" x14ac:dyDescent="0.25">
      <c r="A168" t="s">
        <v>1320</v>
      </c>
    </row>
    <row r="169" spans="1:1" x14ac:dyDescent="0.25">
      <c r="A169" t="s">
        <v>1321</v>
      </c>
    </row>
    <row r="170" spans="1:1" x14ac:dyDescent="0.25">
      <c r="A170" t="s">
        <v>1322</v>
      </c>
    </row>
    <row r="171" spans="1:1" x14ac:dyDescent="0.25">
      <c r="A171" t="s">
        <v>1323</v>
      </c>
    </row>
    <row r="172" spans="1:1" x14ac:dyDescent="0.25">
      <c r="A172" t="s">
        <v>1324</v>
      </c>
    </row>
    <row r="173" spans="1:1" x14ac:dyDescent="0.25">
      <c r="A173" t="s">
        <v>1325</v>
      </c>
    </row>
    <row r="174" spans="1:1" x14ac:dyDescent="0.25">
      <c r="A174" t="s">
        <v>1326</v>
      </c>
    </row>
    <row r="175" spans="1:1" x14ac:dyDescent="0.25">
      <c r="A175" t="s">
        <v>1327</v>
      </c>
    </row>
    <row r="176" spans="1:1" x14ac:dyDescent="0.25">
      <c r="A176" t="s">
        <v>1328</v>
      </c>
    </row>
    <row r="177" spans="1:1" x14ac:dyDescent="0.25">
      <c r="A177" t="s">
        <v>1329</v>
      </c>
    </row>
    <row r="178" spans="1:1" x14ac:dyDescent="0.25">
      <c r="A178" t="s">
        <v>1330</v>
      </c>
    </row>
    <row r="179" spans="1:1" x14ac:dyDescent="0.25">
      <c r="A179" t="s">
        <v>1331</v>
      </c>
    </row>
    <row r="180" spans="1:1" x14ac:dyDescent="0.25">
      <c r="A180" t="s">
        <v>1332</v>
      </c>
    </row>
    <row r="181" spans="1:1" x14ac:dyDescent="0.25">
      <c r="A181" t="s">
        <v>1333</v>
      </c>
    </row>
    <row r="182" spans="1:1" x14ac:dyDescent="0.25">
      <c r="A182" t="s">
        <v>1334</v>
      </c>
    </row>
    <row r="183" spans="1:1" x14ac:dyDescent="0.25">
      <c r="A183" t="s">
        <v>1335</v>
      </c>
    </row>
    <row r="184" spans="1:1" x14ac:dyDescent="0.25">
      <c r="A184" t="s">
        <v>1336</v>
      </c>
    </row>
    <row r="185" spans="1:1" x14ac:dyDescent="0.25">
      <c r="A185" t="s">
        <v>1337</v>
      </c>
    </row>
    <row r="186" spans="1:1" x14ac:dyDescent="0.25">
      <c r="A186" t="s">
        <v>1338</v>
      </c>
    </row>
    <row r="187" spans="1:1" x14ac:dyDescent="0.25">
      <c r="A187" t="s">
        <v>1339</v>
      </c>
    </row>
    <row r="188" spans="1:1" x14ac:dyDescent="0.25">
      <c r="A188" t="s">
        <v>1340</v>
      </c>
    </row>
    <row r="189" spans="1:1" x14ac:dyDescent="0.25">
      <c r="A189" t="s">
        <v>1341</v>
      </c>
    </row>
    <row r="190" spans="1:1" x14ac:dyDescent="0.25">
      <c r="A190" t="s">
        <v>1342</v>
      </c>
    </row>
    <row r="191" spans="1:1" x14ac:dyDescent="0.25">
      <c r="A191" t="s">
        <v>1343</v>
      </c>
    </row>
    <row r="192" spans="1:1" x14ac:dyDescent="0.25">
      <c r="A192" t="s">
        <v>1344</v>
      </c>
    </row>
    <row r="193" spans="1:1" x14ac:dyDescent="0.25">
      <c r="A193" t="s">
        <v>1345</v>
      </c>
    </row>
    <row r="194" spans="1:1" x14ac:dyDescent="0.25">
      <c r="A194" t="s">
        <v>1346</v>
      </c>
    </row>
    <row r="195" spans="1:1" x14ac:dyDescent="0.25">
      <c r="A195" t="s">
        <v>1347</v>
      </c>
    </row>
    <row r="196" spans="1:1" x14ac:dyDescent="0.25">
      <c r="A196" t="s">
        <v>1348</v>
      </c>
    </row>
    <row r="197" spans="1:1" x14ac:dyDescent="0.25">
      <c r="A197" t="s">
        <v>1349</v>
      </c>
    </row>
    <row r="198" spans="1:1" x14ac:dyDescent="0.25">
      <c r="A198" t="s">
        <v>1350</v>
      </c>
    </row>
    <row r="199" spans="1:1" x14ac:dyDescent="0.25">
      <c r="A199" t="s">
        <v>1351</v>
      </c>
    </row>
    <row r="200" spans="1:1" x14ac:dyDescent="0.25">
      <c r="A200" t="s">
        <v>1352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Naive Bayes Weka</vt:lpstr>
      <vt:lpstr>Naive Bayes Original</vt:lpstr>
      <vt:lpstr>Hoja1</vt:lpstr>
      <vt:lpstr>Hoja6</vt:lpstr>
      <vt:lpstr>Hoja7</vt:lpstr>
      <vt:lpstr>Hoja5</vt:lpstr>
      <vt:lpstr>Hoja2</vt:lpstr>
      <vt:lpstr>Hoja3</vt:lpstr>
      <vt:lpstr>Hoja4</vt:lpstr>
      <vt:lpstr>Hoja7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ccobos</dc:creator>
  <cp:lastModifiedBy>Andrea</cp:lastModifiedBy>
  <dcterms:created xsi:type="dcterms:W3CDTF">2013-09-11T14:31:47Z</dcterms:created>
  <dcterms:modified xsi:type="dcterms:W3CDTF">2015-04-15T05:04:09Z</dcterms:modified>
</cp:coreProperties>
</file>