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hlarsen/Seafile/PostDocSund/Teaching/2023/"/>
    </mc:Choice>
  </mc:AlternateContent>
  <xr:revisionPtr revIDLastSave="0" documentId="13_ncr:1_{E861BC75-F9AB-A740-9C11-908CD1AA8164}" xr6:coauthVersionLast="47" xr6:coauthVersionMax="47" xr10:uidLastSave="{00000000-0000-0000-0000-000000000000}"/>
  <bookViews>
    <workbookView xWindow="22040" yWindow="5160" windowWidth="27640" windowHeight="16940" xr2:uid="{E74035E8-3017-E748-B8F3-02E3C2BC64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F13" i="1" s="1"/>
  <c r="D12" i="1"/>
  <c r="F12" i="1" s="1"/>
  <c r="D14" i="1"/>
  <c r="F14" i="1" s="1"/>
  <c r="D10" i="1"/>
  <c r="F10" i="1" s="1"/>
  <c r="D9" i="1"/>
  <c r="F9" i="1" s="1"/>
  <c r="J7" i="1" l="1"/>
  <c r="L7" i="1" s="1"/>
  <c r="J6" i="1"/>
  <c r="L6" i="1" s="1"/>
  <c r="G14" i="1"/>
  <c r="G13" i="1"/>
  <c r="M6" i="1" l="1"/>
  <c r="D16" i="1" s="1"/>
  <c r="F16" i="1" s="1"/>
  <c r="G16" i="1" s="1"/>
  <c r="M7" i="1"/>
  <c r="D17" i="1" s="1"/>
  <c r="F17" i="1" s="1"/>
  <c r="G17" i="1" s="1"/>
</calcChain>
</file>

<file path=xl/sharedStrings.xml><?xml version="1.0" encoding="utf-8"?>
<sst xmlns="http://schemas.openxmlformats.org/spreadsheetml/2006/main" count="35" uniqueCount="35">
  <si>
    <t>D2O</t>
  </si>
  <si>
    <t>DDM tail</t>
  </si>
  <si>
    <t>heavy water</t>
  </si>
  <si>
    <t>C12H25</t>
  </si>
  <si>
    <t>C12H21O11</t>
  </si>
  <si>
    <t>C12H14D7O11</t>
  </si>
  <si>
    <t>dDDM tail</t>
  </si>
  <si>
    <t>name</t>
  </si>
  <si>
    <t>dDDM head</t>
  </si>
  <si>
    <t>H</t>
  </si>
  <si>
    <t>D</t>
  </si>
  <si>
    <t>tail</t>
  </si>
  <si>
    <t>head</t>
  </si>
  <si>
    <t>C</t>
  </si>
  <si>
    <t>O</t>
  </si>
  <si>
    <t>H2O</t>
  </si>
  <si>
    <t>V, Å3</t>
  </si>
  <si>
    <t>DDM head in D2O</t>
  </si>
  <si>
    <t>DDM head in H2O</t>
  </si>
  <si>
    <t>SL, fm</t>
  </si>
  <si>
    <t>non-exchangable HD</t>
  </si>
  <si>
    <t>exchangable HD</t>
  </si>
  <si>
    <t>SLD = SL/V, fm/Å3</t>
  </si>
  <si>
    <t>SLD-SLD_D2O, fm/Å3</t>
  </si>
  <si>
    <t>chemical formula</t>
  </si>
  <si>
    <t>C12H(25-X)DX</t>
  </si>
  <si>
    <t>X=total D</t>
  </si>
  <si>
    <t>N-X =total H</t>
  </si>
  <si>
    <t>N = total H/D</t>
  </si>
  <si>
    <t>C12H(21-X)DXO11</t>
  </si>
  <si>
    <t>hydrogen</t>
  </si>
  <si>
    <t>deuterium</t>
  </si>
  <si>
    <t>carbon</t>
  </si>
  <si>
    <t>oxygen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</si>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</sst>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70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7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169E-4EB3-5841-8DFE-271261988013}">
  <dimension ref="B2:M17"/>
  <sheetViews>
    <sheetView tabSelected="1" workbookViewId="0">
      <selection activeCell="I14" sqref="I14"/>
    </sheetView>
  </sheetViews>
  <sheetFormatPr baseColWidth="10" defaultRowHeight="16" x14ac:dyDescent="0.2"/>
  <cols>
    <col min="2" max="2" width="15.6640625" bestFit="1" customWidth="1"/>
    <col min="3" max="3" width="26.83203125" bestFit="1" customWidth="1"/>
    <col min="4" max="4" width="11" bestFit="1" customWidth="1"/>
    <col min="5" max="5" width="22.1640625" bestFit="1" customWidth="1"/>
    <col min="6" max="6" width="19.1640625" bestFit="1" customWidth="1"/>
    <col min="7" max="7" width="19" bestFit="1" customWidth="1"/>
    <col min="9" max="9" width="17.33203125" bestFit="1" customWidth="1"/>
    <col min="10" max="10" width="18" bestFit="1" customWidth="1"/>
    <col min="11" max="11" width="14.1640625" bestFit="1" customWidth="1"/>
  </cols>
  <sheetData>
    <row r="2" spans="2:13" x14ac:dyDescent="0.2">
      <c r="B2" s="4"/>
      <c r="C2" s="4"/>
      <c r="E2" s="3"/>
      <c r="G2" s="1"/>
      <c r="J2" s="1"/>
    </row>
    <row r="3" spans="2:13" x14ac:dyDescent="0.2">
      <c r="B3" s="5" t="s">
        <v>7</v>
      </c>
      <c r="C3" s="5" t="s">
        <v>24</v>
      </c>
      <c r="D3" s="5" t="s">
        <v>19</v>
      </c>
      <c r="E3" s="5" t="s">
        <v>16</v>
      </c>
      <c r="F3" s="5" t="s">
        <v>22</v>
      </c>
      <c r="G3" s="5" t="s">
        <v>23</v>
      </c>
    </row>
    <row r="4" spans="2:13" x14ac:dyDescent="0.2">
      <c r="B4" t="s">
        <v>30</v>
      </c>
      <c r="C4" t="s">
        <v>9</v>
      </c>
      <c r="D4">
        <v>-3.74</v>
      </c>
    </row>
    <row r="5" spans="2:13" x14ac:dyDescent="0.2">
      <c r="B5" t="s">
        <v>31</v>
      </c>
      <c r="C5" t="s">
        <v>10</v>
      </c>
      <c r="D5">
        <v>6.6710000000000003</v>
      </c>
      <c r="H5" s="6"/>
      <c r="I5" s="7" t="s">
        <v>28</v>
      </c>
      <c r="J5" s="7" t="s">
        <v>20</v>
      </c>
      <c r="K5" s="7" t="s">
        <v>21</v>
      </c>
      <c r="L5" s="7" t="s">
        <v>26</v>
      </c>
      <c r="M5" s="7" t="s">
        <v>27</v>
      </c>
    </row>
    <row r="6" spans="2:13" x14ac:dyDescent="0.2">
      <c r="B6" t="s">
        <v>32</v>
      </c>
      <c r="C6" t="s">
        <v>13</v>
      </c>
      <c r="D6">
        <v>6.6459999999999999</v>
      </c>
      <c r="H6" s="6" t="s">
        <v>12</v>
      </c>
      <c r="I6" s="6">
        <v>21</v>
      </c>
      <c r="J6" s="8">
        <f>($E$13*$F$9-12*$D$6-11*D7-7*D5-14*$D$4)/($D$5-$D$4)</f>
        <v>8.230871193929497</v>
      </c>
      <c r="K6" s="6">
        <v>7</v>
      </c>
      <c r="L6" s="8">
        <f>J6+K6</f>
        <v>15.230871193929497</v>
      </c>
      <c r="M6" s="8">
        <f>I6-L6</f>
        <v>5.769128806070503</v>
      </c>
    </row>
    <row r="7" spans="2:13" x14ac:dyDescent="0.2">
      <c r="B7" t="s">
        <v>33</v>
      </c>
      <c r="C7" t="s">
        <v>14</v>
      </c>
      <c r="D7">
        <v>5.8029999999999999</v>
      </c>
      <c r="H7" s="6" t="s">
        <v>11</v>
      </c>
      <c r="I7" s="6">
        <v>25</v>
      </c>
      <c r="J7" s="8">
        <f>($E$14*$F$9-12*$D$6-25*$D$4)/($D$5-$D$4)</f>
        <v>22.786856850126465</v>
      </c>
      <c r="K7" s="6">
        <v>0</v>
      </c>
      <c r="L7" s="8">
        <f>J7+K7</f>
        <v>22.786856850126465</v>
      </c>
      <c r="M7" s="8">
        <f>I7-L7</f>
        <v>2.2131431498735346</v>
      </c>
    </row>
    <row r="9" spans="2:13" x14ac:dyDescent="0.2">
      <c r="B9" t="s">
        <v>2</v>
      </c>
      <c r="C9" t="s">
        <v>0</v>
      </c>
      <c r="D9">
        <f>2*D5+D7</f>
        <v>19.145</v>
      </c>
      <c r="E9">
        <v>30</v>
      </c>
      <c r="F9" s="2">
        <f>D9/E9</f>
        <v>0.63816666666666666</v>
      </c>
      <c r="G9" s="2"/>
    </row>
    <row r="10" spans="2:13" x14ac:dyDescent="0.2">
      <c r="B10" t="s">
        <v>34</v>
      </c>
      <c r="C10" t="s">
        <v>15</v>
      </c>
      <c r="D10">
        <f>2*D4+D7</f>
        <v>-1.6770000000000005</v>
      </c>
      <c r="E10">
        <v>30</v>
      </c>
      <c r="F10" s="2">
        <f>D10/E10</f>
        <v>-5.5900000000000019E-2</v>
      </c>
      <c r="G10" s="2"/>
    </row>
    <row r="11" spans="2:13" x14ac:dyDescent="0.2">
      <c r="F11" s="2"/>
      <c r="G11" s="2"/>
    </row>
    <row r="12" spans="2:13" x14ac:dyDescent="0.2">
      <c r="B12" t="s">
        <v>18</v>
      </c>
      <c r="C12" t="s">
        <v>4</v>
      </c>
      <c r="D12">
        <f>12*D6+21*D4+11*D7</f>
        <v>65.044999999999987</v>
      </c>
      <c r="E12">
        <v>350.4</v>
      </c>
      <c r="F12" s="2">
        <f>D12/E12</f>
        <v>0.18563070776255705</v>
      </c>
      <c r="G12" s="2"/>
    </row>
    <row r="13" spans="2:13" x14ac:dyDescent="0.2">
      <c r="B13" t="s">
        <v>17</v>
      </c>
      <c r="C13" t="s">
        <v>5</v>
      </c>
      <c r="D13">
        <f>12*D6+14*D4+7*D5+11*D7</f>
        <v>137.922</v>
      </c>
      <c r="E13">
        <v>350.4</v>
      </c>
      <c r="F13" s="2">
        <f>D13/E13</f>
        <v>0.39361301369863017</v>
      </c>
      <c r="G13" s="2">
        <f>F13-$F$9</f>
        <v>-0.24455365296803649</v>
      </c>
    </row>
    <row r="14" spans="2:13" x14ac:dyDescent="0.2">
      <c r="B14" t="s">
        <v>1</v>
      </c>
      <c r="C14" t="s">
        <v>3</v>
      </c>
      <c r="D14">
        <f>12*D6+25*D4</f>
        <v>-13.748000000000005</v>
      </c>
      <c r="E14">
        <v>350.2</v>
      </c>
      <c r="F14" s="2">
        <f>D14/E14</f>
        <v>-3.9257567104511719E-2</v>
      </c>
      <c r="G14" s="2">
        <f>F14-$F$9</f>
        <v>-0.67742423377117833</v>
      </c>
    </row>
    <row r="16" spans="2:13" x14ac:dyDescent="0.2">
      <c r="B16" t="s">
        <v>8</v>
      </c>
      <c r="C16" t="s">
        <v>29</v>
      </c>
      <c r="D16">
        <f>12*D6+L6*D5+M6*D4+11*D7</f>
        <v>223.61359999999999</v>
      </c>
      <c r="E16">
        <v>350.4</v>
      </c>
      <c r="F16" s="2">
        <f>D16/E16</f>
        <v>0.63816666666666666</v>
      </c>
      <c r="G16" s="2">
        <f>F16-$F$9</f>
        <v>0</v>
      </c>
    </row>
    <row r="17" spans="2:7" x14ac:dyDescent="0.2">
      <c r="B17" t="s">
        <v>6</v>
      </c>
      <c r="C17" t="s">
        <v>25</v>
      </c>
      <c r="D17">
        <f>12*D6+L7*D5+M7*D4</f>
        <v>223.48596666666663</v>
      </c>
      <c r="E17">
        <v>350.2</v>
      </c>
      <c r="F17" s="2">
        <f>D17/E17</f>
        <v>0.63816666666666655</v>
      </c>
      <c r="G17" s="2">
        <f>F17-$F$9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Larsen</dc:creator>
  <cp:lastModifiedBy>Andreas Larsen</cp:lastModifiedBy>
  <dcterms:created xsi:type="dcterms:W3CDTF">2023-01-23T12:52:12Z</dcterms:created>
  <dcterms:modified xsi:type="dcterms:W3CDTF">2023-01-23T15:18:39Z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2023-01-23T13:22:49Z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81aa1d28-cc62-4cf3-b875-646c701604e0</vt:lpwstr>
  </property>
  <property fmtid="{D5CDD505-2E9C-101B-9397-08002B2CF9AE}" pid="8" name="MSIP_Label_6a2630e2-1ac5-455e-8217-0156b1936a76_ContentBits">
    <vt:lpwstr>0</vt:lpwstr>
  </property>
</Properties>
</file>