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839bcc6a87b97e/Dokumenter/Leistad Fysioterapi og Trening AS/Master 23-25/IDR4000/Molekylærlab/"/>
    </mc:Choice>
  </mc:AlternateContent>
  <xr:revisionPtr revIDLastSave="21" documentId="8_{BB1D03AE-9577-435E-805C-34726191E151}" xr6:coauthVersionLast="47" xr6:coauthVersionMax="47" xr10:uidLastSave="{69DE700F-40D6-4A05-8611-A97E6D1A35FF}"/>
  <bookViews>
    <workbookView xWindow="-120" yWindow="-120" windowWidth="29040" windowHeight="15840" activeTab="2" xr2:uid="{AF54491C-CB2F-4E4D-91D7-5A9A99921D0D}"/>
  </bookViews>
  <sheets>
    <sheet name="Dilution series (c-myc) (3)" sheetId="4" r:id="rId1"/>
    <sheet name="Dilution series (c-myc)" sheetId="2" r:id="rId2"/>
    <sheet name="Pool sample 1" sheetId="1" r:id="rId3"/>
    <sheet name="Pool sample 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5" l="1"/>
  <c r="F9" i="5"/>
  <c r="E9" i="5"/>
  <c r="F8" i="5"/>
  <c r="G8" i="5" s="1"/>
  <c r="E8" i="5"/>
  <c r="F7" i="5"/>
  <c r="G7" i="5" s="1"/>
  <c r="E7" i="5"/>
  <c r="F6" i="5"/>
  <c r="G6" i="5" s="1"/>
  <c r="H4" i="5" s="1"/>
  <c r="I4" i="5" s="1"/>
  <c r="E6" i="5"/>
  <c r="G5" i="5"/>
  <c r="F5" i="5"/>
  <c r="E5" i="5"/>
  <c r="G4" i="5"/>
  <c r="E4" i="5"/>
  <c r="F9" i="1"/>
  <c r="G9" i="1" s="1"/>
  <c r="E9" i="1"/>
  <c r="F8" i="1"/>
  <c r="G8" i="1" s="1"/>
  <c r="E8" i="1"/>
  <c r="F7" i="1"/>
  <c r="G7" i="1" s="1"/>
  <c r="E7" i="1"/>
  <c r="F6" i="1"/>
  <c r="G6" i="1" s="1"/>
  <c r="E6" i="1"/>
  <c r="F5" i="1"/>
  <c r="G5" i="1" s="1"/>
  <c r="E5" i="1"/>
  <c r="G4" i="1"/>
  <c r="E4" i="1"/>
  <c r="D38" i="4"/>
  <c r="B38" i="4"/>
  <c r="D37" i="4"/>
  <c r="E37" i="4" s="1"/>
  <c r="C37" i="4"/>
  <c r="B37" i="4"/>
  <c r="D36" i="4"/>
  <c r="E36" i="4" s="1"/>
  <c r="E31" i="4"/>
  <c r="D31" i="4"/>
  <c r="C31" i="4"/>
  <c r="B31" i="4"/>
  <c r="D30" i="4"/>
  <c r="B30" i="4"/>
  <c r="D29" i="4"/>
  <c r="F23" i="4"/>
  <c r="G23" i="4" s="1"/>
  <c r="E23" i="4"/>
  <c r="G22" i="4"/>
  <c r="F22" i="4"/>
  <c r="E22" i="4"/>
  <c r="F21" i="4"/>
  <c r="G21" i="4" s="1"/>
  <c r="E21" i="4"/>
  <c r="G20" i="4"/>
  <c r="F20" i="4"/>
  <c r="E20" i="4"/>
  <c r="C38" i="4" s="1"/>
  <c r="F19" i="4"/>
  <c r="G19" i="4" s="1"/>
  <c r="H18" i="4" s="1"/>
  <c r="I18" i="4" s="1"/>
  <c r="E19" i="4"/>
  <c r="G18" i="4"/>
  <c r="E18" i="4"/>
  <c r="C36" i="4" s="1"/>
  <c r="G9" i="4"/>
  <c r="F9" i="4"/>
  <c r="E9" i="4"/>
  <c r="F8" i="4"/>
  <c r="G8" i="4" s="1"/>
  <c r="E8" i="4"/>
  <c r="G7" i="4"/>
  <c r="F7" i="4"/>
  <c r="E7" i="4"/>
  <c r="F6" i="4"/>
  <c r="G6" i="4" s="1"/>
  <c r="E6" i="4"/>
  <c r="F5" i="4"/>
  <c r="G5" i="4" s="1"/>
  <c r="H4" i="4" s="1"/>
  <c r="I4" i="4" s="1"/>
  <c r="E5" i="4"/>
  <c r="C30" i="4" s="1"/>
  <c r="E30" i="4" s="1"/>
  <c r="G4" i="4"/>
  <c r="E4" i="4"/>
  <c r="C29" i="4" s="1"/>
  <c r="E29" i="4" s="1"/>
  <c r="E4" i="2"/>
  <c r="G4" i="2"/>
  <c r="E5" i="2"/>
  <c r="F5" i="2"/>
  <c r="G5" i="2" s="1"/>
  <c r="H4" i="2" s="1"/>
  <c r="I4" i="2" s="1"/>
  <c r="E6" i="2"/>
  <c r="F6" i="2"/>
  <c r="G6" i="2" s="1"/>
  <c r="E7" i="2"/>
  <c r="F7" i="2"/>
  <c r="G7" i="2" s="1"/>
  <c r="E8" i="2"/>
  <c r="F8" i="2"/>
  <c r="G8" i="2" s="1"/>
  <c r="E9" i="2"/>
  <c r="F9" i="2"/>
  <c r="G9" i="2"/>
  <c r="E18" i="2"/>
  <c r="G18" i="2"/>
  <c r="E19" i="2"/>
  <c r="F19" i="2"/>
  <c r="G19" i="2"/>
  <c r="E20" i="2"/>
  <c r="C38" i="2" s="1"/>
  <c r="F20" i="2"/>
  <c r="G20" i="2" s="1"/>
  <c r="E21" i="2"/>
  <c r="F21" i="2"/>
  <c r="G21" i="2" s="1"/>
  <c r="E22" i="2"/>
  <c r="F22" i="2"/>
  <c r="G22" i="2"/>
  <c r="E23" i="2"/>
  <c r="F23" i="2"/>
  <c r="G23" i="2"/>
  <c r="C29" i="2"/>
  <c r="D29" i="2"/>
  <c r="E29" i="2" s="1"/>
  <c r="B30" i="2"/>
  <c r="C30" i="2"/>
  <c r="D30" i="2"/>
  <c r="E30" i="2" s="1"/>
  <c r="B31" i="2"/>
  <c r="C31" i="2"/>
  <c r="D31" i="2"/>
  <c r="E31" i="2" s="1"/>
  <c r="C36" i="2"/>
  <c r="D36" i="2"/>
  <c r="E36" i="2" s="1"/>
  <c r="B37" i="2"/>
  <c r="C37" i="2"/>
  <c r="D37" i="2"/>
  <c r="E37" i="2" s="1"/>
  <c r="B38" i="2"/>
  <c r="D38" i="2"/>
  <c r="E38" i="2" s="1"/>
  <c r="H4" i="1" l="1"/>
  <c r="I4" i="1" s="1"/>
  <c r="E38" i="4"/>
  <c r="H18" i="2"/>
  <c r="I18" i="2" s="1"/>
</calcChain>
</file>

<file path=xl/sharedStrings.xml><?xml version="1.0" encoding="utf-8"?>
<sst xmlns="http://schemas.openxmlformats.org/spreadsheetml/2006/main" count="168" uniqueCount="24">
  <si>
    <t>CV (%)</t>
  </si>
  <si>
    <t>SD</t>
  </si>
  <si>
    <t>Avg</t>
  </si>
  <si>
    <t>"Pooled sample 2"</t>
  </si>
  <si>
    <t>SD CT</t>
  </si>
  <si>
    <t>Avg CT</t>
  </si>
  <si>
    <t>D20 Avvik Pipeterringsfeil?</t>
  </si>
  <si>
    <t>Undetermined</t>
  </si>
  <si>
    <t>1/100000</t>
  </si>
  <si>
    <t>1/1000</t>
  </si>
  <si>
    <t>1/100</t>
  </si>
  <si>
    <t>1/10</t>
  </si>
  <si>
    <t>1/1</t>
  </si>
  <si>
    <t>Primer efficiency (%)</t>
  </si>
  <si>
    <t>Slope/stigningstall</t>
  </si>
  <si>
    <t>Log (sample quan)</t>
  </si>
  <si>
    <t>Sample quantitty</t>
  </si>
  <si>
    <t>Ct3</t>
  </si>
  <si>
    <t>Ct2</t>
  </si>
  <si>
    <t>Ct1</t>
  </si>
  <si>
    <t>Pool sample 2</t>
  </si>
  <si>
    <t>Pool sample 1</t>
  </si>
  <si>
    <t>"Pool sample 1"</t>
  </si>
  <si>
    <t>"Pool sample 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</si>
</sst>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1"/>
    <xf numFmtId="9" fontId="0" fillId="0" borderId="0" xfId="2" applyFont="1"/>
    <xf numFmtId="164" fontId="1" fillId="0" borderId="0" xfId="1" applyNumberFormat="1"/>
    <xf numFmtId="3" fontId="1" fillId="0" borderId="0" xfId="1" applyNumberFormat="1"/>
    <xf numFmtId="0" fontId="2" fillId="0" borderId="0" xfId="1" applyFont="1"/>
    <xf numFmtId="0" fontId="1" fillId="2" borderId="0" xfId="1" applyFill="1"/>
    <xf numFmtId="49" fontId="2" fillId="0" borderId="0" xfId="1" applyNumberFormat="1" applyFont="1"/>
    <xf numFmtId="164" fontId="1" fillId="2" borderId="0" xfId="1" applyNumberFormat="1" applyFill="1"/>
  </cellXfs>
  <cellStyles count="3">
    <cellStyle name="Normal" xfId="0" builtinId="0"/>
    <cellStyle name="Normal 2" xfId="1" xr:uid="{4549DB42-BE41-457B-ABF1-37C3C8A06070}"/>
    <cellStyle name="Prosent 2" xfId="2" xr:uid="{C9407B4D-3C3D-4B79-B8D7-1E45A7864B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Pool sample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'Dilution series (c-myc) (3)'!$E$4:$E$6</c:f>
              <c:numCache>
                <c:formatCode>#\ ##0.000</c:formatCode>
                <c:ptCount val="3"/>
                <c:pt idx="0">
                  <c:v>27.459701538085938</c:v>
                </c:pt>
                <c:pt idx="1">
                  <c:v>30.078807830810547</c:v>
                </c:pt>
                <c:pt idx="2">
                  <c:v>34.507884979248047</c:v>
                </c:pt>
              </c:numCache>
            </c:numRef>
          </c:xVal>
          <c:yVal>
            <c:numRef>
              <c:f>'Dilution series (c-myc) (3)'!$G$4:$G$6</c:f>
              <c:numCache>
                <c:formatCode>General</c:formatCode>
                <c:ptCount val="3"/>
                <c:pt idx="0">
                  <c:v>0</c:v>
                </c:pt>
                <c:pt idx="1">
                  <c:v>-1</c:v>
                </c:pt>
                <c:pt idx="2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BC-4AF6-A680-1501CE290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25408"/>
        <c:axId val="1"/>
      </c:scatterChart>
      <c:valAx>
        <c:axId val="394925408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nb-NO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949254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Pool sample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'Dilution series (c-myc) (3)'!$E$18:$E$20</c:f>
              <c:numCache>
                <c:formatCode>#\ ##0.000</c:formatCode>
                <c:ptCount val="3"/>
                <c:pt idx="0">
                  <c:v>28.697250366210938</c:v>
                </c:pt>
                <c:pt idx="1">
                  <c:v>30.603166580200195</c:v>
                </c:pt>
                <c:pt idx="2">
                  <c:v>29.445565223693848</c:v>
                </c:pt>
              </c:numCache>
            </c:numRef>
          </c:xVal>
          <c:yVal>
            <c:numRef>
              <c:f>'Dilution series (c-myc) (3)'!$G$18:$G$20</c:f>
              <c:numCache>
                <c:formatCode>General</c:formatCode>
                <c:ptCount val="3"/>
                <c:pt idx="0">
                  <c:v>0</c:v>
                </c:pt>
                <c:pt idx="1">
                  <c:v>-1</c:v>
                </c:pt>
                <c:pt idx="2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5D-4A20-A7A6-781C603EB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26128"/>
        <c:axId val="1"/>
      </c:scatterChart>
      <c:valAx>
        <c:axId val="39492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nb-NO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949261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Pool sample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'Dilution series (c-myc)'!$E$4:$E$6</c:f>
              <c:numCache>
                <c:formatCode>#\ ##0.000</c:formatCode>
                <c:ptCount val="3"/>
                <c:pt idx="0">
                  <c:v>27.459701538085938</c:v>
                </c:pt>
                <c:pt idx="1">
                  <c:v>30.078807830810547</c:v>
                </c:pt>
                <c:pt idx="2">
                  <c:v>34.507884979248047</c:v>
                </c:pt>
              </c:numCache>
            </c:numRef>
          </c:xVal>
          <c:yVal>
            <c:numRef>
              <c:f>'Dilution series (c-myc)'!$G$4:$G$6</c:f>
              <c:numCache>
                <c:formatCode>General</c:formatCode>
                <c:ptCount val="3"/>
                <c:pt idx="0">
                  <c:v>0</c:v>
                </c:pt>
                <c:pt idx="1">
                  <c:v>-1</c:v>
                </c:pt>
                <c:pt idx="2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6C-4A4D-9F40-83C54D905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25408"/>
        <c:axId val="1"/>
      </c:scatterChart>
      <c:valAx>
        <c:axId val="394925408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nb-NO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949254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Pool sample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'Dilution series (c-myc)'!$E$18:$E$20</c:f>
              <c:numCache>
                <c:formatCode>#\ ##0.000</c:formatCode>
                <c:ptCount val="3"/>
                <c:pt idx="0">
                  <c:v>28.697250366210938</c:v>
                </c:pt>
                <c:pt idx="1">
                  <c:v>30.603166580200195</c:v>
                </c:pt>
                <c:pt idx="2">
                  <c:v>29.445565223693848</c:v>
                </c:pt>
              </c:numCache>
            </c:numRef>
          </c:xVal>
          <c:yVal>
            <c:numRef>
              <c:f>'Dilution series (c-myc)'!$G$18:$G$20</c:f>
              <c:numCache>
                <c:formatCode>General</c:formatCode>
                <c:ptCount val="3"/>
                <c:pt idx="0">
                  <c:v>0</c:v>
                </c:pt>
                <c:pt idx="1">
                  <c:v>-1</c:v>
                </c:pt>
                <c:pt idx="2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C6-4B49-A821-66B40649F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26128"/>
        <c:axId val="1"/>
      </c:scatterChart>
      <c:valAx>
        <c:axId val="39492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nb-NO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949261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3</xdr:row>
      <xdr:rowOff>19050</xdr:rowOff>
    </xdr:from>
    <xdr:to>
      <xdr:col>17</xdr:col>
      <xdr:colOff>190500</xdr:colOff>
      <xdr:row>20</xdr:row>
      <xdr:rowOff>9525</xdr:rowOff>
    </xdr:to>
    <xdr:graphicFrame macro="">
      <xdr:nvGraphicFramePr>
        <xdr:cNvPr id="2" name="Diagram 2">
          <a:extLst>
            <a:ext uri="{FF2B5EF4-FFF2-40B4-BE49-F238E27FC236}">
              <a16:creationId xmlns:a16="http://schemas.microsoft.com/office/drawing/2014/main" id="{36127A2D-72F0-4BDB-9BAC-9080CC12F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123825</xdr:colOff>
      <xdr:row>24</xdr:row>
      <xdr:rowOff>28575</xdr:rowOff>
    </xdr:from>
    <xdr:to>
      <xdr:col>14</xdr:col>
      <xdr:colOff>123825</xdr:colOff>
      <xdr:row>41</xdr:row>
      <xdr:rowOff>19050</xdr:rowOff>
    </xdr:to>
    <xdr:graphicFrame macro="">
      <xdr:nvGraphicFramePr>
        <xdr:cNvPr id="3" name="Diagram 3">
          <a:extLst>
            <a:ext uri="{FF2B5EF4-FFF2-40B4-BE49-F238E27FC236}">
              <a16:creationId xmlns:a16="http://schemas.microsoft.com/office/drawing/2014/main" id="{1EB5AA6C-1B70-4FD5-AB35-CD02DD85A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3</xdr:row>
      <xdr:rowOff>19050</xdr:rowOff>
    </xdr:from>
    <xdr:to>
      <xdr:col>17</xdr:col>
      <xdr:colOff>190500</xdr:colOff>
      <xdr:row>20</xdr:row>
      <xdr:rowOff>9525</xdr:rowOff>
    </xdr:to>
    <xdr:graphicFrame macro="">
      <xdr:nvGraphicFramePr>
        <xdr:cNvPr id="2" name="Diagram 2">
          <a:extLst>
            <a:ext uri="{FF2B5EF4-FFF2-40B4-BE49-F238E27FC236}">
              <a16:creationId xmlns:a16="http://schemas.microsoft.com/office/drawing/2014/main" id="{0EB273F5-5296-487F-9A40-2F29480E7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123825</xdr:colOff>
      <xdr:row>24</xdr:row>
      <xdr:rowOff>28575</xdr:rowOff>
    </xdr:from>
    <xdr:to>
      <xdr:col>14</xdr:col>
      <xdr:colOff>123825</xdr:colOff>
      <xdr:row>41</xdr:row>
      <xdr:rowOff>19050</xdr:rowOff>
    </xdr:to>
    <xdr:graphicFrame macro="">
      <xdr:nvGraphicFramePr>
        <xdr:cNvPr id="3" name="Diagram 3">
          <a:extLst>
            <a:ext uri="{FF2B5EF4-FFF2-40B4-BE49-F238E27FC236}">
              <a16:creationId xmlns:a16="http://schemas.microsoft.com/office/drawing/2014/main" id="{3365391F-B7FF-4EA1-B9D9-74139041F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BBC9F-6CE8-4C9C-8DD8-79EDC86EF0F8}">
  <dimension ref="A1:L38"/>
  <sheetViews>
    <sheetView workbookViewId="0"/>
  </sheetViews>
  <sheetFormatPr baseColWidth="10" defaultRowHeight="12.75" x14ac:dyDescent="0.2"/>
  <cols>
    <col min="1" max="1" width="11.42578125" style="1"/>
    <col min="2" max="2" width="16.42578125" style="1" bestFit="1" customWidth="1"/>
    <col min="3" max="16384" width="11.42578125" style="1"/>
  </cols>
  <sheetData>
    <row r="1" spans="1:9" x14ac:dyDescent="0.2">
      <c r="A1" s="5" t="s">
        <v>21</v>
      </c>
    </row>
    <row r="3" spans="1:9" x14ac:dyDescent="0.2">
      <c r="B3" s="5" t="s">
        <v>19</v>
      </c>
      <c r="C3" s="5" t="s">
        <v>18</v>
      </c>
      <c r="D3" s="5" t="s">
        <v>17</v>
      </c>
      <c r="E3" s="5" t="s">
        <v>5</v>
      </c>
      <c r="F3" s="5" t="s">
        <v>16</v>
      </c>
      <c r="G3" s="5" t="s">
        <v>15</v>
      </c>
      <c r="H3" s="5" t="s">
        <v>14</v>
      </c>
      <c r="I3" s="5" t="s">
        <v>13</v>
      </c>
    </row>
    <row r="4" spans="1:9" x14ac:dyDescent="0.2">
      <c r="A4" s="7" t="s">
        <v>12</v>
      </c>
      <c r="B4" s="8">
        <v>27.237098693847656</v>
      </c>
      <c r="C4" s="8">
        <v>27.28392219543457</v>
      </c>
      <c r="D4" s="8">
        <v>27.858083724975586</v>
      </c>
      <c r="E4" s="3">
        <f t="shared" ref="E4:E9" si="0">AVERAGE(B4:D4)</f>
        <v>27.459701538085938</v>
      </c>
      <c r="F4" s="4">
        <v>1</v>
      </c>
      <c r="G4" s="1">
        <f t="shared" ref="G4:G9" si="1">LOG(F4)</f>
        <v>0</v>
      </c>
      <c r="H4" s="1">
        <f>SLOPE(E4:E6,G4:G6)</f>
        <v>-3.5240917205810547</v>
      </c>
      <c r="I4" s="1">
        <f xml:space="preserve"> (10^(-1/H4)-1)*100</f>
        <v>92.203397119412458</v>
      </c>
    </row>
    <row r="5" spans="1:9" x14ac:dyDescent="0.2">
      <c r="A5" s="7" t="s">
        <v>11</v>
      </c>
      <c r="B5" s="8">
        <v>29.134557723999023</v>
      </c>
      <c r="C5" s="8">
        <v>30.060243606567383</v>
      </c>
      <c r="D5" s="8">
        <v>31.041622161865234</v>
      </c>
      <c r="E5" s="3">
        <f t="shared" si="0"/>
        <v>30.078807830810547</v>
      </c>
      <c r="F5" s="1">
        <f>SUM(1/10)</f>
        <v>0.1</v>
      </c>
      <c r="G5" s="1">
        <f t="shared" si="1"/>
        <v>-1</v>
      </c>
    </row>
    <row r="6" spans="1:9" x14ac:dyDescent="0.2">
      <c r="A6" s="7" t="s">
        <v>10</v>
      </c>
      <c r="B6" s="8">
        <v>34.300518035888672</v>
      </c>
      <c r="C6" s="6" t="s">
        <v>7</v>
      </c>
      <c r="D6" s="8">
        <v>34.715251922607422</v>
      </c>
      <c r="E6" s="3">
        <f t="shared" si="0"/>
        <v>34.507884979248047</v>
      </c>
      <c r="F6" s="1">
        <f>SUM(1/100)</f>
        <v>0.01</v>
      </c>
      <c r="G6" s="1">
        <f t="shared" si="1"/>
        <v>-2</v>
      </c>
    </row>
    <row r="7" spans="1:9" x14ac:dyDescent="0.2">
      <c r="A7" s="7" t="s">
        <v>9</v>
      </c>
      <c r="B7" s="6" t="s">
        <v>7</v>
      </c>
      <c r="C7" s="6" t="s">
        <v>7</v>
      </c>
      <c r="D7" s="6" t="s">
        <v>7</v>
      </c>
      <c r="E7" s="3" t="e">
        <f t="shared" si="0"/>
        <v>#DIV/0!</v>
      </c>
      <c r="F7" s="1">
        <f>SUM(1/1000)</f>
        <v>1E-3</v>
      </c>
      <c r="G7" s="1">
        <f t="shared" si="1"/>
        <v>-3</v>
      </c>
    </row>
    <row r="8" spans="1:9" x14ac:dyDescent="0.2">
      <c r="A8" s="7" t="s">
        <v>8</v>
      </c>
      <c r="B8" s="6" t="s">
        <v>7</v>
      </c>
      <c r="C8" s="6" t="s">
        <v>7</v>
      </c>
      <c r="D8" s="6" t="s">
        <v>7</v>
      </c>
      <c r="E8" s="3" t="e">
        <f t="shared" si="0"/>
        <v>#DIV/0!</v>
      </c>
      <c r="F8" s="1">
        <f>SUM(1/10000)</f>
        <v>1E-4</v>
      </c>
      <c r="G8" s="1">
        <f t="shared" si="1"/>
        <v>-4</v>
      </c>
    </row>
    <row r="9" spans="1:9" x14ac:dyDescent="0.2">
      <c r="A9" s="7" t="s">
        <v>8</v>
      </c>
      <c r="B9" s="6" t="s">
        <v>7</v>
      </c>
      <c r="C9" s="6" t="s">
        <v>7</v>
      </c>
      <c r="D9" s="6" t="s">
        <v>7</v>
      </c>
      <c r="E9" s="3" t="e">
        <f t="shared" si="0"/>
        <v>#DIV/0!</v>
      </c>
      <c r="F9" s="1">
        <f>SUM(1/100000)</f>
        <v>1.0000000000000001E-5</v>
      </c>
      <c r="G9" s="1">
        <f t="shared" si="1"/>
        <v>-5</v>
      </c>
    </row>
    <row r="15" spans="1:9" x14ac:dyDescent="0.2">
      <c r="A15" s="5" t="s">
        <v>20</v>
      </c>
    </row>
    <row r="17" spans="1:12" x14ac:dyDescent="0.2">
      <c r="B17" s="5" t="s">
        <v>19</v>
      </c>
      <c r="C17" s="5" t="s">
        <v>18</v>
      </c>
      <c r="D17" s="5" t="s">
        <v>17</v>
      </c>
      <c r="E17" s="5" t="s">
        <v>5</v>
      </c>
      <c r="F17" s="5" t="s">
        <v>16</v>
      </c>
      <c r="G17" s="5" t="s">
        <v>15</v>
      </c>
      <c r="H17" s="5" t="s">
        <v>14</v>
      </c>
      <c r="I17" s="5" t="s">
        <v>13</v>
      </c>
    </row>
    <row r="18" spans="1:12" x14ac:dyDescent="0.2">
      <c r="A18" s="7" t="s">
        <v>12</v>
      </c>
      <c r="B18" s="8">
        <v>27.804155349731445</v>
      </c>
      <c r="C18" s="8">
        <v>29.638648986816406</v>
      </c>
      <c r="D18" s="8">
        <v>28.648946762084961</v>
      </c>
      <c r="E18" s="3">
        <f t="shared" ref="E18:E23" si="2">AVERAGE(B18:D18)</f>
        <v>28.697250366210938</v>
      </c>
      <c r="F18" s="4">
        <v>1</v>
      </c>
      <c r="G18" s="5">
        <f t="shared" ref="G18:G23" si="3">LOG(F18)</f>
        <v>0</v>
      </c>
      <c r="H18" s="1">
        <f>SLOPE(E18:E20, G18:G20)</f>
        <v>-0.37415742874145508</v>
      </c>
      <c r="I18" s="1">
        <f>(10^(-1/H18)-1)*100</f>
        <v>46962.151452945407</v>
      </c>
    </row>
    <row r="19" spans="1:12" x14ac:dyDescent="0.2">
      <c r="A19" s="7" t="s">
        <v>11</v>
      </c>
      <c r="B19" s="8">
        <v>30.751762390136719</v>
      </c>
      <c r="C19" s="8">
        <v>30.70567512512207</v>
      </c>
      <c r="D19" s="8">
        <v>30.352062225341797</v>
      </c>
      <c r="E19" s="3">
        <f t="shared" si="2"/>
        <v>30.603166580200195</v>
      </c>
      <c r="F19" s="1">
        <f>SUM(1/10)</f>
        <v>0.1</v>
      </c>
      <c r="G19" s="5">
        <f t="shared" si="3"/>
        <v>-1</v>
      </c>
    </row>
    <row r="20" spans="1:12" x14ac:dyDescent="0.2">
      <c r="A20" s="7" t="s">
        <v>10</v>
      </c>
      <c r="B20" s="6" t="s">
        <v>7</v>
      </c>
      <c r="C20" s="8">
        <v>33.925235748291016</v>
      </c>
      <c r="D20" s="8">
        <v>24.96589469909668</v>
      </c>
      <c r="E20" s="3">
        <f t="shared" si="2"/>
        <v>29.445565223693848</v>
      </c>
      <c r="F20" s="1">
        <f>SUM(1/100)</f>
        <v>0.01</v>
      </c>
      <c r="G20" s="5">
        <f t="shared" si="3"/>
        <v>-2</v>
      </c>
    </row>
    <row r="21" spans="1:12" x14ac:dyDescent="0.2">
      <c r="A21" s="7" t="s">
        <v>9</v>
      </c>
      <c r="B21" s="6" t="s">
        <v>7</v>
      </c>
      <c r="C21" s="6" t="s">
        <v>7</v>
      </c>
      <c r="D21" s="6" t="s">
        <v>7</v>
      </c>
      <c r="E21" s="3" t="e">
        <f t="shared" si="2"/>
        <v>#DIV/0!</v>
      </c>
      <c r="F21" s="1">
        <f>SUM(1/1000)</f>
        <v>1E-3</v>
      </c>
      <c r="G21" s="5">
        <f t="shared" si="3"/>
        <v>-3</v>
      </c>
    </row>
    <row r="22" spans="1:12" x14ac:dyDescent="0.2">
      <c r="A22" s="7" t="s">
        <v>8</v>
      </c>
      <c r="B22" s="6" t="s">
        <v>7</v>
      </c>
      <c r="C22" s="6" t="s">
        <v>7</v>
      </c>
      <c r="D22" s="6" t="s">
        <v>7</v>
      </c>
      <c r="E22" s="3" t="e">
        <f t="shared" si="2"/>
        <v>#DIV/0!</v>
      </c>
      <c r="F22" s="1">
        <f>SUM(1/10000)</f>
        <v>1E-4</v>
      </c>
      <c r="G22" s="5">
        <f t="shared" si="3"/>
        <v>-4</v>
      </c>
    </row>
    <row r="23" spans="1:12" x14ac:dyDescent="0.2">
      <c r="A23" s="7" t="s">
        <v>8</v>
      </c>
      <c r="B23" s="6" t="s">
        <v>7</v>
      </c>
      <c r="C23" s="6" t="s">
        <v>7</v>
      </c>
      <c r="D23" s="6" t="s">
        <v>7</v>
      </c>
      <c r="E23" s="3" t="e">
        <f t="shared" si="2"/>
        <v>#DIV/0!</v>
      </c>
      <c r="F23" s="1">
        <f>SUM(1/100000)</f>
        <v>1.0000000000000001E-5</v>
      </c>
      <c r="G23" s="5">
        <f t="shared" si="3"/>
        <v>-5</v>
      </c>
      <c r="L23" s="5" t="s">
        <v>6</v>
      </c>
    </row>
    <row r="28" spans="1:12" x14ac:dyDescent="0.2">
      <c r="B28" s="5" t="s">
        <v>22</v>
      </c>
      <c r="C28" s="5" t="s">
        <v>5</v>
      </c>
      <c r="D28" s="5" t="s">
        <v>4</v>
      </c>
      <c r="E28" s="5" t="s">
        <v>0</v>
      </c>
    </row>
    <row r="29" spans="1:12" ht="15" x14ac:dyDescent="0.25">
      <c r="B29" s="4">
        <v>1</v>
      </c>
      <c r="C29" s="3">
        <f>E4</f>
        <v>27.459701538085938</v>
      </c>
      <c r="D29" s="1">
        <f>STDEV(B4:D4)</f>
        <v>0.34580252341249479</v>
      </c>
      <c r="E29" s="2">
        <f>(D29/C29)</f>
        <v>1.259309111327649E-2</v>
      </c>
      <c r="F29" s="2"/>
    </row>
    <row r="30" spans="1:12" ht="15" x14ac:dyDescent="0.25">
      <c r="B30" s="1">
        <f>SUM(1/10)</f>
        <v>0.1</v>
      </c>
      <c r="C30" s="3">
        <f>E5</f>
        <v>30.078807830810547</v>
      </c>
      <c r="D30" s="1">
        <f>STDEV(B5:D5)</f>
        <v>0.95366774369263674</v>
      </c>
      <c r="E30" s="2">
        <f>(D30/C30)</f>
        <v>3.1705636375513817E-2</v>
      </c>
      <c r="F30" s="2"/>
    </row>
    <row r="31" spans="1:12" ht="15" x14ac:dyDescent="0.25">
      <c r="B31" s="1">
        <f>SUM(1/100)</f>
        <v>0.01</v>
      </c>
      <c r="C31" s="3">
        <f>E6</f>
        <v>34.507884979248047</v>
      </c>
      <c r="D31" s="1">
        <f>STDEV(B6:D6)</f>
        <v>0.29326114368668155</v>
      </c>
      <c r="E31" s="2">
        <f>(D31/C31)</f>
        <v>8.4983806994557778E-3</v>
      </c>
      <c r="F31" s="2"/>
    </row>
    <row r="35" spans="2:6" x14ac:dyDescent="0.2">
      <c r="B35" s="5" t="s">
        <v>23</v>
      </c>
      <c r="C35" s="5" t="s">
        <v>2</v>
      </c>
      <c r="D35" s="5" t="s">
        <v>1</v>
      </c>
      <c r="E35" s="5" t="s">
        <v>0</v>
      </c>
    </row>
    <row r="36" spans="2:6" ht="15" x14ac:dyDescent="0.25">
      <c r="B36" s="4">
        <v>1</v>
      </c>
      <c r="C36" s="3">
        <f>E18</f>
        <v>28.697250366210938</v>
      </c>
      <c r="D36" s="1">
        <f>STDEV(B18:D18)</f>
        <v>0.91820022585216754</v>
      </c>
      <c r="E36" s="2">
        <f>D36/C36</f>
        <v>3.1996104648872072E-2</v>
      </c>
      <c r="F36" s="2"/>
    </row>
    <row r="37" spans="2:6" ht="15" x14ac:dyDescent="0.25">
      <c r="B37" s="1">
        <f>SUM(1/10)</f>
        <v>0.1</v>
      </c>
      <c r="C37" s="3">
        <f>E19</f>
        <v>30.603166580200195</v>
      </c>
      <c r="D37" s="1">
        <f>STDEV(B19:D19)</f>
        <v>0.21868026150243183</v>
      </c>
      <c r="E37" s="2">
        <f>D37/C37</f>
        <v>7.1456743186803021E-3</v>
      </c>
      <c r="F37" s="2"/>
    </row>
    <row r="38" spans="2:6" ht="15" x14ac:dyDescent="0.25">
      <c r="B38" s="1">
        <f>SUM(1/100)</f>
        <v>0.01</v>
      </c>
      <c r="C38" s="3">
        <f>E20</f>
        <v>29.445565223693848</v>
      </c>
      <c r="D38" s="1">
        <f>STDEV(B20:D20)</f>
        <v>6.3352108108483121</v>
      </c>
      <c r="E38" s="2">
        <f>D38/C38</f>
        <v>0.2151499135004066</v>
      </c>
      <c r="F38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93A19-7B3F-4F97-A7DC-3EA789F1FB80}">
  <dimension ref="A1:L38"/>
  <sheetViews>
    <sheetView workbookViewId="0">
      <selection activeCell="A15" sqref="A15:J23"/>
    </sheetView>
  </sheetViews>
  <sheetFormatPr baseColWidth="10" defaultRowHeight="12.75" x14ac:dyDescent="0.2"/>
  <cols>
    <col min="1" max="1" width="11.42578125" style="1"/>
    <col min="2" max="2" width="16.42578125" style="1" bestFit="1" customWidth="1"/>
    <col min="3" max="16384" width="11.42578125" style="1"/>
  </cols>
  <sheetData>
    <row r="1" spans="1:9" x14ac:dyDescent="0.2">
      <c r="A1" s="5" t="s">
        <v>21</v>
      </c>
    </row>
    <row r="3" spans="1:9" x14ac:dyDescent="0.2">
      <c r="B3" s="5" t="s">
        <v>19</v>
      </c>
      <c r="C3" s="5" t="s">
        <v>18</v>
      </c>
      <c r="D3" s="5" t="s">
        <v>17</v>
      </c>
      <c r="E3" s="5" t="s">
        <v>5</v>
      </c>
      <c r="F3" s="5" t="s">
        <v>16</v>
      </c>
      <c r="G3" s="5" t="s">
        <v>15</v>
      </c>
      <c r="H3" s="5" t="s">
        <v>14</v>
      </c>
      <c r="I3" s="5" t="s">
        <v>13</v>
      </c>
    </row>
    <row r="4" spans="1:9" x14ac:dyDescent="0.2">
      <c r="A4" s="7" t="s">
        <v>12</v>
      </c>
      <c r="B4" s="8">
        <v>27.237098693847656</v>
      </c>
      <c r="C4" s="8">
        <v>27.28392219543457</v>
      </c>
      <c r="D4" s="8">
        <v>27.858083724975586</v>
      </c>
      <c r="E4" s="3">
        <f t="shared" ref="E4:E9" si="0">AVERAGE(B4:D4)</f>
        <v>27.459701538085938</v>
      </c>
      <c r="F4" s="4">
        <v>1</v>
      </c>
      <c r="G4" s="1">
        <f t="shared" ref="G4:G9" si="1">LOG(F4)</f>
        <v>0</v>
      </c>
      <c r="H4" s="1">
        <f>SLOPE(E4:E6,G4:G6)</f>
        <v>-3.5240917205810547</v>
      </c>
      <c r="I4" s="1">
        <f xml:space="preserve"> (10^(-1/H4)-1)*100</f>
        <v>92.203397119412458</v>
      </c>
    </row>
    <row r="5" spans="1:9" x14ac:dyDescent="0.2">
      <c r="A5" s="7" t="s">
        <v>11</v>
      </c>
      <c r="B5" s="8">
        <v>29.134557723999023</v>
      </c>
      <c r="C5" s="8">
        <v>30.060243606567383</v>
      </c>
      <c r="D5" s="8">
        <v>31.041622161865234</v>
      </c>
      <c r="E5" s="3">
        <f t="shared" si="0"/>
        <v>30.078807830810547</v>
      </c>
      <c r="F5" s="1">
        <f>SUM(1/10)</f>
        <v>0.1</v>
      </c>
      <c r="G5" s="1">
        <f t="shared" si="1"/>
        <v>-1</v>
      </c>
    </row>
    <row r="6" spans="1:9" x14ac:dyDescent="0.2">
      <c r="A6" s="7" t="s">
        <v>10</v>
      </c>
      <c r="B6" s="8">
        <v>34.300518035888672</v>
      </c>
      <c r="C6" s="6" t="s">
        <v>7</v>
      </c>
      <c r="D6" s="8">
        <v>34.715251922607422</v>
      </c>
      <c r="E6" s="3">
        <f t="shared" si="0"/>
        <v>34.507884979248047</v>
      </c>
      <c r="F6" s="1">
        <f>SUM(1/100)</f>
        <v>0.01</v>
      </c>
      <c r="G6" s="1">
        <f t="shared" si="1"/>
        <v>-2</v>
      </c>
    </row>
    <row r="7" spans="1:9" x14ac:dyDescent="0.2">
      <c r="A7" s="7" t="s">
        <v>9</v>
      </c>
      <c r="B7" s="6" t="s">
        <v>7</v>
      </c>
      <c r="C7" s="6" t="s">
        <v>7</v>
      </c>
      <c r="D7" s="6" t="s">
        <v>7</v>
      </c>
      <c r="E7" s="3" t="e">
        <f t="shared" si="0"/>
        <v>#DIV/0!</v>
      </c>
      <c r="F7" s="1">
        <f>SUM(1/1000)</f>
        <v>1E-3</v>
      </c>
      <c r="G7" s="1">
        <f t="shared" si="1"/>
        <v>-3</v>
      </c>
    </row>
    <row r="8" spans="1:9" x14ac:dyDescent="0.2">
      <c r="A8" s="7" t="s">
        <v>8</v>
      </c>
      <c r="B8" s="6" t="s">
        <v>7</v>
      </c>
      <c r="C8" s="6" t="s">
        <v>7</v>
      </c>
      <c r="D8" s="6" t="s">
        <v>7</v>
      </c>
      <c r="E8" s="3" t="e">
        <f t="shared" si="0"/>
        <v>#DIV/0!</v>
      </c>
      <c r="F8" s="1">
        <f>SUM(1/10000)</f>
        <v>1E-4</v>
      </c>
      <c r="G8" s="1">
        <f t="shared" si="1"/>
        <v>-4</v>
      </c>
    </row>
    <row r="9" spans="1:9" x14ac:dyDescent="0.2">
      <c r="A9" s="7" t="s">
        <v>8</v>
      </c>
      <c r="B9" s="6" t="s">
        <v>7</v>
      </c>
      <c r="C9" s="6" t="s">
        <v>7</v>
      </c>
      <c r="D9" s="6" t="s">
        <v>7</v>
      </c>
      <c r="E9" s="3" t="e">
        <f t="shared" si="0"/>
        <v>#DIV/0!</v>
      </c>
      <c r="F9" s="1">
        <f>SUM(1/100000)</f>
        <v>1.0000000000000001E-5</v>
      </c>
      <c r="G9" s="1">
        <f t="shared" si="1"/>
        <v>-5</v>
      </c>
    </row>
    <row r="15" spans="1:9" x14ac:dyDescent="0.2">
      <c r="A15" s="5" t="s">
        <v>20</v>
      </c>
    </row>
    <row r="17" spans="1:12" x14ac:dyDescent="0.2">
      <c r="B17" s="5" t="s">
        <v>19</v>
      </c>
      <c r="C17" s="5" t="s">
        <v>18</v>
      </c>
      <c r="D17" s="5" t="s">
        <v>17</v>
      </c>
      <c r="E17" s="5" t="s">
        <v>5</v>
      </c>
      <c r="F17" s="5" t="s">
        <v>16</v>
      </c>
      <c r="G17" s="5" t="s">
        <v>15</v>
      </c>
      <c r="H17" s="5" t="s">
        <v>14</v>
      </c>
      <c r="I17" s="5" t="s">
        <v>13</v>
      </c>
    </row>
    <row r="18" spans="1:12" x14ac:dyDescent="0.2">
      <c r="A18" s="7" t="s">
        <v>12</v>
      </c>
      <c r="B18" s="8">
        <v>27.804155349731445</v>
      </c>
      <c r="C18" s="8">
        <v>29.638648986816406</v>
      </c>
      <c r="D18" s="8">
        <v>28.648946762084961</v>
      </c>
      <c r="E18" s="3">
        <f t="shared" ref="E18:E23" si="2">AVERAGE(B18:D18)</f>
        <v>28.697250366210938</v>
      </c>
      <c r="F18" s="4">
        <v>1</v>
      </c>
      <c r="G18" s="5">
        <f t="shared" ref="G18:G23" si="3">LOG(F18)</f>
        <v>0</v>
      </c>
      <c r="H18" s="1">
        <f>SLOPE(E18:E20, G18:G20)</f>
        <v>-0.37415742874145508</v>
      </c>
      <c r="I18" s="1">
        <f>(10^(-1/H18)-1)*100</f>
        <v>46962.151452945407</v>
      </c>
    </row>
    <row r="19" spans="1:12" x14ac:dyDescent="0.2">
      <c r="A19" s="7" t="s">
        <v>11</v>
      </c>
      <c r="B19" s="8">
        <v>30.751762390136719</v>
      </c>
      <c r="C19" s="8">
        <v>30.70567512512207</v>
      </c>
      <c r="D19" s="8">
        <v>30.352062225341797</v>
      </c>
      <c r="E19" s="3">
        <f t="shared" si="2"/>
        <v>30.603166580200195</v>
      </c>
      <c r="F19" s="1">
        <f>SUM(1/10)</f>
        <v>0.1</v>
      </c>
      <c r="G19" s="5">
        <f t="shared" si="3"/>
        <v>-1</v>
      </c>
    </row>
    <row r="20" spans="1:12" x14ac:dyDescent="0.2">
      <c r="A20" s="7" t="s">
        <v>10</v>
      </c>
      <c r="B20" s="6" t="s">
        <v>7</v>
      </c>
      <c r="C20" s="8">
        <v>33.925235748291016</v>
      </c>
      <c r="D20" s="8">
        <v>24.96589469909668</v>
      </c>
      <c r="E20" s="3">
        <f t="shared" si="2"/>
        <v>29.445565223693848</v>
      </c>
      <c r="F20" s="1">
        <f>SUM(1/100)</f>
        <v>0.01</v>
      </c>
      <c r="G20" s="5">
        <f t="shared" si="3"/>
        <v>-2</v>
      </c>
    </row>
    <row r="21" spans="1:12" x14ac:dyDescent="0.2">
      <c r="A21" s="7" t="s">
        <v>9</v>
      </c>
      <c r="B21" s="6" t="s">
        <v>7</v>
      </c>
      <c r="C21" s="6" t="s">
        <v>7</v>
      </c>
      <c r="D21" s="6" t="s">
        <v>7</v>
      </c>
      <c r="E21" s="3" t="e">
        <f t="shared" si="2"/>
        <v>#DIV/0!</v>
      </c>
      <c r="F21" s="1">
        <f>SUM(1/1000)</f>
        <v>1E-3</v>
      </c>
      <c r="G21" s="5">
        <f t="shared" si="3"/>
        <v>-3</v>
      </c>
    </row>
    <row r="22" spans="1:12" x14ac:dyDescent="0.2">
      <c r="A22" s="7" t="s">
        <v>8</v>
      </c>
      <c r="B22" s="6" t="s">
        <v>7</v>
      </c>
      <c r="C22" s="6" t="s">
        <v>7</v>
      </c>
      <c r="D22" s="6" t="s">
        <v>7</v>
      </c>
      <c r="E22" s="3" t="e">
        <f t="shared" si="2"/>
        <v>#DIV/0!</v>
      </c>
      <c r="F22" s="1">
        <f>SUM(1/10000)</f>
        <v>1E-4</v>
      </c>
      <c r="G22" s="5">
        <f t="shared" si="3"/>
        <v>-4</v>
      </c>
    </row>
    <row r="23" spans="1:12" x14ac:dyDescent="0.2">
      <c r="A23" s="7" t="s">
        <v>8</v>
      </c>
      <c r="B23" s="6" t="s">
        <v>7</v>
      </c>
      <c r="C23" s="6" t="s">
        <v>7</v>
      </c>
      <c r="D23" s="6" t="s">
        <v>7</v>
      </c>
      <c r="E23" s="3" t="e">
        <f t="shared" si="2"/>
        <v>#DIV/0!</v>
      </c>
      <c r="F23" s="1">
        <f>SUM(1/100000)</f>
        <v>1.0000000000000001E-5</v>
      </c>
      <c r="G23" s="5">
        <f t="shared" si="3"/>
        <v>-5</v>
      </c>
      <c r="L23" s="5" t="s">
        <v>6</v>
      </c>
    </row>
    <row r="28" spans="1:12" x14ac:dyDescent="0.2">
      <c r="B28" s="5" t="s">
        <v>3</v>
      </c>
      <c r="C28" s="5" t="s">
        <v>5</v>
      </c>
      <c r="D28" s="5" t="s">
        <v>4</v>
      </c>
      <c r="E28" s="5" t="s">
        <v>0</v>
      </c>
    </row>
    <row r="29" spans="1:12" ht="15" x14ac:dyDescent="0.25">
      <c r="B29" s="4">
        <v>1</v>
      </c>
      <c r="C29" s="3">
        <f>E4</f>
        <v>27.459701538085938</v>
      </c>
      <c r="D29" s="1">
        <f>STDEV(B4:D4)</f>
        <v>0.34580252341249479</v>
      </c>
      <c r="E29" s="2">
        <f>(D29/C29)</f>
        <v>1.259309111327649E-2</v>
      </c>
      <c r="F29" s="2"/>
    </row>
    <row r="30" spans="1:12" ht="15" x14ac:dyDescent="0.25">
      <c r="B30" s="1">
        <f>SUM(1/10)</f>
        <v>0.1</v>
      </c>
      <c r="C30" s="3">
        <f>E5</f>
        <v>30.078807830810547</v>
      </c>
      <c r="D30" s="1">
        <f>STDEV(B5:D5)</f>
        <v>0.95366774369263674</v>
      </c>
      <c r="E30" s="2">
        <f>(D30/C30)</f>
        <v>3.1705636375513817E-2</v>
      </c>
      <c r="F30" s="2"/>
    </row>
    <row r="31" spans="1:12" ht="15" x14ac:dyDescent="0.25">
      <c r="B31" s="1">
        <f>SUM(1/100)</f>
        <v>0.01</v>
      </c>
      <c r="C31" s="3">
        <f>E6</f>
        <v>34.507884979248047</v>
      </c>
      <c r="D31" s="1">
        <f>STDEV(B6:D6)</f>
        <v>0.29326114368668155</v>
      </c>
      <c r="E31" s="2">
        <f>(D31/C31)</f>
        <v>8.4983806994557778E-3</v>
      </c>
      <c r="F31" s="2"/>
    </row>
    <row r="35" spans="2:6" x14ac:dyDescent="0.2">
      <c r="B35" s="5" t="s">
        <v>3</v>
      </c>
      <c r="C35" s="5" t="s">
        <v>2</v>
      </c>
      <c r="D35" s="5" t="s">
        <v>1</v>
      </c>
      <c r="E35" s="5" t="s">
        <v>0</v>
      </c>
    </row>
    <row r="36" spans="2:6" ht="15" x14ac:dyDescent="0.25">
      <c r="B36" s="4">
        <v>1</v>
      </c>
      <c r="C36" s="3">
        <f>E18</f>
        <v>28.697250366210938</v>
      </c>
      <c r="D36" s="1">
        <f>STDEV(B18:D18)</f>
        <v>0.91820022585216754</v>
      </c>
      <c r="E36" s="2">
        <f>D36/C36</f>
        <v>3.1996104648872072E-2</v>
      </c>
      <c r="F36" s="2"/>
    </row>
    <row r="37" spans="2:6" ht="15" x14ac:dyDescent="0.25">
      <c r="B37" s="1">
        <f>SUM(1/10)</f>
        <v>0.1</v>
      </c>
      <c r="C37" s="3">
        <f>E19</f>
        <v>30.603166580200195</v>
      </c>
      <c r="D37" s="1">
        <f>STDEV(B19:D19)</f>
        <v>0.21868026150243183</v>
      </c>
      <c r="E37" s="2">
        <f>D37/C37</f>
        <v>7.1456743186803021E-3</v>
      </c>
      <c r="F37" s="2"/>
    </row>
    <row r="38" spans="2:6" ht="15" x14ac:dyDescent="0.25">
      <c r="B38" s="1">
        <f>SUM(1/100)</f>
        <v>0.01</v>
      </c>
      <c r="C38" s="3">
        <f>E20</f>
        <v>29.445565223693848</v>
      </c>
      <c r="D38" s="1">
        <f>STDEV(B20:D20)</f>
        <v>6.3352108108483121</v>
      </c>
      <c r="E38" s="2">
        <f>D38/C38</f>
        <v>0.2151499135004066</v>
      </c>
      <c r="F38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DCF40-58C9-42B0-9571-D99B7F6F5D79}">
  <dimension ref="A1:J18"/>
  <sheetViews>
    <sheetView tabSelected="1" workbookViewId="0">
      <selection activeCell="A3" sqref="A3:J9"/>
    </sheetView>
  </sheetViews>
  <sheetFormatPr baseColWidth="10" defaultRowHeight="15" x14ac:dyDescent="0.25"/>
  <sheetData>
    <row r="1" spans="1:10" x14ac:dyDescent="0.25">
      <c r="A1" s="5" t="s">
        <v>21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5" t="s">
        <v>19</v>
      </c>
      <c r="C3" s="5" t="s">
        <v>18</v>
      </c>
      <c r="D3" s="5" t="s">
        <v>17</v>
      </c>
      <c r="E3" s="5" t="s">
        <v>5</v>
      </c>
      <c r="F3" s="5" t="s">
        <v>16</v>
      </c>
      <c r="G3" s="5" t="s">
        <v>15</v>
      </c>
      <c r="H3" s="5" t="s">
        <v>14</v>
      </c>
      <c r="I3" s="5" t="s">
        <v>13</v>
      </c>
      <c r="J3" s="1"/>
    </row>
    <row r="4" spans="1:10" x14ac:dyDescent="0.25">
      <c r="A4" s="7" t="s">
        <v>12</v>
      </c>
      <c r="B4" s="8">
        <v>27.237098693847656</v>
      </c>
      <c r="C4" s="8">
        <v>27.28392219543457</v>
      </c>
      <c r="D4" s="8">
        <v>27.858083724975586</v>
      </c>
      <c r="E4" s="3">
        <f t="shared" ref="E4:E9" si="0">AVERAGE(B4:D4)</f>
        <v>27.459701538085938</v>
      </c>
      <c r="F4" s="4">
        <v>1</v>
      </c>
      <c r="G4" s="1">
        <f t="shared" ref="G4:G9" si="1">LOG(F4)</f>
        <v>0</v>
      </c>
      <c r="H4" s="1">
        <f>SLOPE(E4:E6,G4:G6)</f>
        <v>-3.5240917205810547</v>
      </c>
      <c r="I4" s="1">
        <f xml:space="preserve"> (10^(-1/H4)-1)*100</f>
        <v>92.203397119412458</v>
      </c>
      <c r="J4" s="1"/>
    </row>
    <row r="5" spans="1:10" x14ac:dyDescent="0.25">
      <c r="A5" s="7" t="s">
        <v>11</v>
      </c>
      <c r="B5" s="8">
        <v>29.134557723999023</v>
      </c>
      <c r="C5" s="8">
        <v>30.060243606567383</v>
      </c>
      <c r="D5" s="8">
        <v>31.041622161865234</v>
      </c>
      <c r="E5" s="3">
        <f t="shared" si="0"/>
        <v>30.078807830810547</v>
      </c>
      <c r="F5" s="1">
        <f>SUM(1/10)</f>
        <v>0.1</v>
      </c>
      <c r="G5" s="1">
        <f t="shared" si="1"/>
        <v>-1</v>
      </c>
      <c r="H5" s="1"/>
      <c r="I5" s="1"/>
      <c r="J5" s="1"/>
    </row>
    <row r="6" spans="1:10" x14ac:dyDescent="0.25">
      <c r="A6" s="7" t="s">
        <v>10</v>
      </c>
      <c r="B6" s="8">
        <v>34.300518035888672</v>
      </c>
      <c r="C6" s="6" t="s">
        <v>7</v>
      </c>
      <c r="D6" s="8">
        <v>34.715251922607422</v>
      </c>
      <c r="E6" s="3">
        <f t="shared" si="0"/>
        <v>34.507884979248047</v>
      </c>
      <c r="F6" s="1">
        <f>SUM(1/100)</f>
        <v>0.01</v>
      </c>
      <c r="G6" s="1">
        <f t="shared" si="1"/>
        <v>-2</v>
      </c>
      <c r="H6" s="1"/>
      <c r="I6" s="1"/>
      <c r="J6" s="1"/>
    </row>
    <row r="7" spans="1:10" x14ac:dyDescent="0.25">
      <c r="A7" s="7" t="s">
        <v>9</v>
      </c>
      <c r="B7" s="6" t="s">
        <v>7</v>
      </c>
      <c r="C7" s="6" t="s">
        <v>7</v>
      </c>
      <c r="D7" s="6" t="s">
        <v>7</v>
      </c>
      <c r="E7" s="3" t="e">
        <f t="shared" si="0"/>
        <v>#DIV/0!</v>
      </c>
      <c r="F7" s="1">
        <f>SUM(1/1000)</f>
        <v>1E-3</v>
      </c>
      <c r="G7" s="1">
        <f t="shared" si="1"/>
        <v>-3</v>
      </c>
      <c r="H7" s="1"/>
      <c r="I7" s="1"/>
      <c r="J7" s="1"/>
    </row>
    <row r="8" spans="1:10" x14ac:dyDescent="0.25">
      <c r="A8" s="7" t="s">
        <v>8</v>
      </c>
      <c r="B8" s="6" t="s">
        <v>7</v>
      </c>
      <c r="C8" s="6" t="s">
        <v>7</v>
      </c>
      <c r="D8" s="6" t="s">
        <v>7</v>
      </c>
      <c r="E8" s="3" t="e">
        <f t="shared" si="0"/>
        <v>#DIV/0!</v>
      </c>
      <c r="F8" s="1">
        <f>SUM(1/10000)</f>
        <v>1E-4</v>
      </c>
      <c r="G8" s="1">
        <f t="shared" si="1"/>
        <v>-4</v>
      </c>
      <c r="H8" s="1"/>
      <c r="I8" s="1"/>
      <c r="J8" s="1"/>
    </row>
    <row r="9" spans="1:10" x14ac:dyDescent="0.25">
      <c r="A9" s="7" t="s">
        <v>8</v>
      </c>
      <c r="B9" s="6" t="s">
        <v>7</v>
      </c>
      <c r="C9" s="6" t="s">
        <v>7</v>
      </c>
      <c r="D9" s="6" t="s">
        <v>7</v>
      </c>
      <c r="E9" s="3" t="e">
        <f t="shared" si="0"/>
        <v>#DIV/0!</v>
      </c>
      <c r="F9" s="1">
        <f>SUM(1/100000)</f>
        <v>1.0000000000000001E-5</v>
      </c>
      <c r="G9" s="1">
        <f t="shared" si="1"/>
        <v>-5</v>
      </c>
      <c r="H9" s="1"/>
      <c r="I9" s="1"/>
      <c r="J9" s="1"/>
    </row>
    <row r="13" spans="1:10" x14ac:dyDescent="0.25">
      <c r="A13" s="7"/>
      <c r="B13" s="5"/>
    </row>
    <row r="14" spans="1:10" x14ac:dyDescent="0.25">
      <c r="A14" s="7"/>
    </row>
    <row r="15" spans="1:10" x14ac:dyDescent="0.25">
      <c r="A15" s="7"/>
    </row>
    <row r="16" spans="1:10" x14ac:dyDescent="0.25">
      <c r="A16" s="7"/>
    </row>
    <row r="17" spans="1:1" x14ac:dyDescent="0.25">
      <c r="A17" s="7"/>
    </row>
    <row r="18" spans="1:1" x14ac:dyDescent="0.25">
      <c r="A1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CD20B-2669-4718-A1E1-3F6AB070F65E}">
  <dimension ref="A1:J9"/>
  <sheetViews>
    <sheetView workbookViewId="0">
      <selection activeCell="A3" sqref="A3:J9"/>
    </sheetView>
  </sheetViews>
  <sheetFormatPr baseColWidth="10" defaultRowHeight="15" x14ac:dyDescent="0.25"/>
  <sheetData>
    <row r="1" spans="1:10" x14ac:dyDescent="0.25">
      <c r="A1" s="5" t="s">
        <v>20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5" t="s">
        <v>19</v>
      </c>
      <c r="C3" s="5" t="s">
        <v>18</v>
      </c>
      <c r="D3" s="5" t="s">
        <v>17</v>
      </c>
      <c r="E3" s="5" t="s">
        <v>5</v>
      </c>
      <c r="F3" s="5" t="s">
        <v>16</v>
      </c>
      <c r="G3" s="5" t="s">
        <v>15</v>
      </c>
      <c r="H3" s="5" t="s">
        <v>14</v>
      </c>
      <c r="I3" s="5" t="s">
        <v>13</v>
      </c>
      <c r="J3" s="1"/>
    </row>
    <row r="4" spans="1:10" x14ac:dyDescent="0.25">
      <c r="A4" s="7" t="s">
        <v>12</v>
      </c>
      <c r="B4" s="8">
        <v>27.804155349731445</v>
      </c>
      <c r="C4" s="8">
        <v>29.638648986816406</v>
      </c>
      <c r="D4" s="8">
        <v>28.648946762084961</v>
      </c>
      <c r="E4" s="3">
        <f t="shared" ref="E4:E9" si="0">AVERAGE(B4:D4)</f>
        <v>28.697250366210938</v>
      </c>
      <c r="F4" s="4">
        <v>1</v>
      </c>
      <c r="G4" s="5">
        <f t="shared" ref="G4:G9" si="1">LOG(F4)</f>
        <v>0</v>
      </c>
      <c r="H4" s="1">
        <f>SLOPE(E4:E6, G4:G6)</f>
        <v>-0.37415742874145508</v>
      </c>
      <c r="I4" s="1">
        <f>(10^(-1/H4)-1)*100</f>
        <v>46962.151452945407</v>
      </c>
      <c r="J4" s="1"/>
    </row>
    <row r="5" spans="1:10" x14ac:dyDescent="0.25">
      <c r="A5" s="7" t="s">
        <v>11</v>
      </c>
      <c r="B5" s="8">
        <v>30.751762390136719</v>
      </c>
      <c r="C5" s="8">
        <v>30.70567512512207</v>
      </c>
      <c r="D5" s="8">
        <v>30.352062225341797</v>
      </c>
      <c r="E5" s="3">
        <f t="shared" si="0"/>
        <v>30.603166580200195</v>
      </c>
      <c r="F5" s="1">
        <f>SUM(1/10)</f>
        <v>0.1</v>
      </c>
      <c r="G5" s="5">
        <f t="shared" si="1"/>
        <v>-1</v>
      </c>
      <c r="H5" s="1"/>
      <c r="I5" s="1"/>
      <c r="J5" s="1"/>
    </row>
    <row r="6" spans="1:10" x14ac:dyDescent="0.25">
      <c r="A6" s="7" t="s">
        <v>10</v>
      </c>
      <c r="B6" s="6" t="s">
        <v>7</v>
      </c>
      <c r="C6" s="8">
        <v>33.925235748291016</v>
      </c>
      <c r="D6" s="8">
        <v>24.96589469909668</v>
      </c>
      <c r="E6" s="3">
        <f t="shared" si="0"/>
        <v>29.445565223693848</v>
      </c>
      <c r="F6" s="1">
        <f>SUM(1/100)</f>
        <v>0.01</v>
      </c>
      <c r="G6" s="5">
        <f t="shared" si="1"/>
        <v>-2</v>
      </c>
      <c r="H6" s="1"/>
      <c r="I6" s="1"/>
      <c r="J6" s="1"/>
    </row>
    <row r="7" spans="1:10" x14ac:dyDescent="0.25">
      <c r="A7" s="7" t="s">
        <v>9</v>
      </c>
      <c r="B7" s="6" t="s">
        <v>7</v>
      </c>
      <c r="C7" s="6" t="s">
        <v>7</v>
      </c>
      <c r="D7" s="6" t="s">
        <v>7</v>
      </c>
      <c r="E7" s="3" t="e">
        <f t="shared" si="0"/>
        <v>#DIV/0!</v>
      </c>
      <c r="F7" s="1">
        <f>SUM(1/1000)</f>
        <v>1E-3</v>
      </c>
      <c r="G7" s="5">
        <f t="shared" si="1"/>
        <v>-3</v>
      </c>
      <c r="H7" s="1"/>
      <c r="I7" s="1"/>
      <c r="J7" s="1"/>
    </row>
    <row r="8" spans="1:10" x14ac:dyDescent="0.25">
      <c r="A8" s="7" t="s">
        <v>8</v>
      </c>
      <c r="B8" s="6" t="s">
        <v>7</v>
      </c>
      <c r="C8" s="6" t="s">
        <v>7</v>
      </c>
      <c r="D8" s="6" t="s">
        <v>7</v>
      </c>
      <c r="E8" s="3" t="e">
        <f t="shared" si="0"/>
        <v>#DIV/0!</v>
      </c>
      <c r="F8" s="1">
        <f>SUM(1/10000)</f>
        <v>1E-4</v>
      </c>
      <c r="G8" s="5">
        <f t="shared" si="1"/>
        <v>-4</v>
      </c>
      <c r="H8" s="1"/>
      <c r="I8" s="1"/>
      <c r="J8" s="1"/>
    </row>
    <row r="9" spans="1:10" x14ac:dyDescent="0.25">
      <c r="A9" s="7" t="s">
        <v>8</v>
      </c>
      <c r="B9" s="6" t="s">
        <v>7</v>
      </c>
      <c r="C9" s="6" t="s">
        <v>7</v>
      </c>
      <c r="D9" s="6" t="s">
        <v>7</v>
      </c>
      <c r="E9" s="3" t="e">
        <f t="shared" si="0"/>
        <v>#DIV/0!</v>
      </c>
      <c r="F9" s="1">
        <f>SUM(1/100000)</f>
        <v>1.0000000000000001E-5</v>
      </c>
      <c r="G9" s="5">
        <f t="shared" si="1"/>
        <v>-5</v>
      </c>
      <c r="H9" s="1"/>
      <c r="I9" s="1"/>
      <c r="J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Dilution series (c-myc) (3)</vt:lpstr>
      <vt:lpstr>Dilution series (c-myc)</vt:lpstr>
      <vt:lpstr>Pool sample 1</vt:lpstr>
      <vt:lpstr>Pool sample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 Andresen</dc:creator>
  <cp:lastModifiedBy>Petter Leistad</cp:lastModifiedBy>
  <dcterms:created xsi:type="dcterms:W3CDTF">2023-10-23T15:41:30Z</dcterms:created>
  <dcterms:modified xsi:type="dcterms:W3CDTF">2023-10-23T18:19:05Z</dcterms:modified>
</cp:coreProperties>
</file>