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avargasf/ua_pmlca/ua_pmlca/notebooks/"/>
    </mc:Choice>
  </mc:AlternateContent>
  <xr:revisionPtr revIDLastSave="0" documentId="13_ncr:1_{74C940B0-987E-D84F-A902-5C03E4D322FA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0" i="1" l="1"/>
  <c r="H545" i="1"/>
  <c r="C546" i="1"/>
  <c r="A535" i="1"/>
  <c r="C535" i="1"/>
  <c r="E535" i="1"/>
  <c r="F535" i="1"/>
  <c r="J535" i="1"/>
  <c r="B536" i="1"/>
  <c r="D536" i="1"/>
  <c r="F536" i="1"/>
  <c r="J536" i="1"/>
  <c r="E537" i="1"/>
  <c r="F537" i="1"/>
  <c r="G537" i="1"/>
  <c r="H537" i="1"/>
  <c r="J537" i="1"/>
  <c r="C538" i="1"/>
  <c r="J538" i="1"/>
  <c r="C539" i="1"/>
  <c r="E539" i="1"/>
  <c r="F539" i="1"/>
  <c r="J539" i="1"/>
  <c r="J533" i="1"/>
  <c r="J510" i="1"/>
  <c r="J511" i="1"/>
  <c r="J512" i="1"/>
  <c r="J513" i="1"/>
  <c r="E510" i="1"/>
  <c r="J520" i="1"/>
  <c r="C483" i="1"/>
  <c r="D483" i="1"/>
  <c r="D535" i="1" s="1"/>
  <c r="E483" i="1"/>
  <c r="F483" i="1"/>
  <c r="G535" i="1"/>
  <c r="H483" i="1"/>
  <c r="H535" i="1" s="1"/>
  <c r="C484" i="1"/>
  <c r="C536" i="1" s="1"/>
  <c r="D484" i="1"/>
  <c r="E484" i="1"/>
  <c r="E536" i="1" s="1"/>
  <c r="F484" i="1"/>
  <c r="G536" i="1"/>
  <c r="H484" i="1"/>
  <c r="H536" i="1" s="1"/>
  <c r="C485" i="1"/>
  <c r="C537" i="1" s="1"/>
  <c r="D485" i="1"/>
  <c r="D537" i="1" s="1"/>
  <c r="E485" i="1"/>
  <c r="F485" i="1"/>
  <c r="H485" i="1"/>
  <c r="C486" i="1"/>
  <c r="D486" i="1"/>
  <c r="D538" i="1" s="1"/>
  <c r="E486" i="1"/>
  <c r="E538" i="1" s="1"/>
  <c r="F486" i="1"/>
  <c r="F538" i="1" s="1"/>
  <c r="G538" i="1"/>
  <c r="H486" i="1"/>
  <c r="H538" i="1" s="1"/>
  <c r="C487" i="1"/>
  <c r="D487" i="1"/>
  <c r="D539" i="1" s="1"/>
  <c r="E487" i="1"/>
  <c r="F487" i="1"/>
  <c r="G539" i="1"/>
  <c r="H487" i="1"/>
  <c r="H539" i="1" s="1"/>
  <c r="C482" i="1"/>
  <c r="D482" i="1"/>
  <c r="E482" i="1"/>
  <c r="F482" i="1"/>
  <c r="H482" i="1"/>
  <c r="E480" i="1"/>
  <c r="F480" i="1"/>
  <c r="H480" i="1"/>
  <c r="E481" i="1"/>
  <c r="E533" i="1" s="1"/>
  <c r="F481" i="1"/>
  <c r="F533" i="1" s="1"/>
  <c r="G533" i="1"/>
  <c r="H481" i="1"/>
  <c r="H533" i="1" s="1"/>
  <c r="J495" i="1"/>
  <c r="J545" i="1" s="1"/>
  <c r="J496" i="1"/>
  <c r="J546" i="1" s="1"/>
  <c r="D467" i="1"/>
  <c r="D495" i="1" s="1"/>
  <c r="D545" i="1" s="1"/>
  <c r="E467" i="1"/>
  <c r="E495" i="1" s="1"/>
  <c r="E545" i="1" s="1"/>
  <c r="F467" i="1"/>
  <c r="F495" i="1" s="1"/>
  <c r="F545" i="1" s="1"/>
  <c r="G495" i="1"/>
  <c r="G545" i="1" s="1"/>
  <c r="H467" i="1"/>
  <c r="H495" i="1" s="1"/>
  <c r="C468" i="1"/>
  <c r="C496" i="1" s="1"/>
  <c r="D468" i="1"/>
  <c r="D520" i="1" s="1"/>
  <c r="E468" i="1"/>
  <c r="E496" i="1" s="1"/>
  <c r="E546" i="1" s="1"/>
  <c r="F468" i="1"/>
  <c r="F520" i="1" s="1"/>
  <c r="G520" i="1"/>
  <c r="H468" i="1"/>
  <c r="H520" i="1" s="1"/>
  <c r="C464" i="1"/>
  <c r="D464" i="1"/>
  <c r="E464" i="1"/>
  <c r="F464" i="1"/>
  <c r="H464" i="1"/>
  <c r="C456" i="1"/>
  <c r="C510" i="1" s="1"/>
  <c r="D456" i="1"/>
  <c r="D510" i="1" s="1"/>
  <c r="E456" i="1"/>
  <c r="F456" i="1"/>
  <c r="F510" i="1" s="1"/>
  <c r="G510" i="1"/>
  <c r="H456" i="1"/>
  <c r="H510" i="1" s="1"/>
  <c r="C457" i="1"/>
  <c r="C511" i="1" s="1"/>
  <c r="D457" i="1"/>
  <c r="D511" i="1" s="1"/>
  <c r="E457" i="1"/>
  <c r="E511" i="1" s="1"/>
  <c r="F457" i="1"/>
  <c r="F511" i="1" s="1"/>
  <c r="G511" i="1"/>
  <c r="H457" i="1"/>
  <c r="H511" i="1" s="1"/>
  <c r="C458" i="1"/>
  <c r="C512" i="1" s="1"/>
  <c r="D458" i="1"/>
  <c r="D512" i="1" s="1"/>
  <c r="E458" i="1"/>
  <c r="E512" i="1" s="1"/>
  <c r="F458" i="1"/>
  <c r="F512" i="1" s="1"/>
  <c r="G512" i="1"/>
  <c r="H458" i="1"/>
  <c r="H512" i="1" s="1"/>
  <c r="C459" i="1"/>
  <c r="C513" i="1" s="1"/>
  <c r="D459" i="1"/>
  <c r="D513" i="1" s="1"/>
  <c r="E459" i="1"/>
  <c r="E513" i="1" s="1"/>
  <c r="F459" i="1"/>
  <c r="F513" i="1" s="1"/>
  <c r="G513" i="1"/>
  <c r="H459" i="1"/>
  <c r="H513" i="1" s="1"/>
  <c r="A442" i="1"/>
  <c r="B442" i="1"/>
  <c r="C442" i="1"/>
  <c r="E442" i="1"/>
  <c r="F442" i="1"/>
  <c r="G442" i="1"/>
  <c r="H442" i="1"/>
  <c r="I442" i="1"/>
  <c r="J442" i="1"/>
  <c r="L442" i="1"/>
  <c r="A430" i="1"/>
  <c r="B430" i="1"/>
  <c r="C430" i="1"/>
  <c r="E430" i="1"/>
  <c r="F430" i="1"/>
  <c r="G430" i="1"/>
  <c r="H430" i="1"/>
  <c r="I430" i="1"/>
  <c r="J430" i="1"/>
  <c r="L430" i="1"/>
  <c r="B441" i="1"/>
  <c r="B468" i="1" s="1"/>
  <c r="B520" i="1" s="1"/>
  <c r="A441" i="1"/>
  <c r="A468" i="1" s="1"/>
  <c r="A520" i="1" s="1"/>
  <c r="B429" i="1"/>
  <c r="B467" i="1" s="1"/>
  <c r="B495" i="1" s="1"/>
  <c r="B545" i="1" s="1"/>
  <c r="A429" i="1"/>
  <c r="A467" i="1" s="1"/>
  <c r="A495" i="1" s="1"/>
  <c r="A545" i="1" s="1"/>
  <c r="A380" i="1"/>
  <c r="B380" i="1"/>
  <c r="C380" i="1"/>
  <c r="E380" i="1"/>
  <c r="F380" i="1"/>
  <c r="G380" i="1"/>
  <c r="H380" i="1"/>
  <c r="I380" i="1"/>
  <c r="J380" i="1"/>
  <c r="A367" i="1"/>
  <c r="B367" i="1"/>
  <c r="C367" i="1"/>
  <c r="E367" i="1"/>
  <c r="F367" i="1"/>
  <c r="G367" i="1"/>
  <c r="H367" i="1"/>
  <c r="I367" i="1"/>
  <c r="J367" i="1"/>
  <c r="A368" i="1"/>
  <c r="B368" i="1"/>
  <c r="C368" i="1"/>
  <c r="E368" i="1"/>
  <c r="F368" i="1"/>
  <c r="G368" i="1"/>
  <c r="H368" i="1"/>
  <c r="I368" i="1"/>
  <c r="J368" i="1"/>
  <c r="B379" i="1"/>
  <c r="B464" i="1" s="1"/>
  <c r="B492" i="1" s="1"/>
  <c r="A379" i="1"/>
  <c r="A464" i="1" s="1"/>
  <c r="A492" i="1" s="1"/>
  <c r="B366" i="1"/>
  <c r="B463" i="1" s="1"/>
  <c r="B491" i="1" s="1"/>
  <c r="A366" i="1"/>
  <c r="A463" i="1" s="1"/>
  <c r="A299" i="1"/>
  <c r="B299" i="1"/>
  <c r="C299" i="1"/>
  <c r="E299" i="1"/>
  <c r="F299" i="1"/>
  <c r="G299" i="1"/>
  <c r="H299" i="1"/>
  <c r="I299" i="1"/>
  <c r="J299" i="1"/>
  <c r="L299" i="1"/>
  <c r="B298" i="1"/>
  <c r="B487" i="1" s="1"/>
  <c r="B539" i="1" s="1"/>
  <c r="A298" i="1"/>
  <c r="A487" i="1" s="1"/>
  <c r="A539" i="1" s="1"/>
  <c r="A287" i="1"/>
  <c r="B287" i="1"/>
  <c r="C287" i="1"/>
  <c r="E287" i="1"/>
  <c r="F287" i="1"/>
  <c r="G287" i="1"/>
  <c r="H287" i="1"/>
  <c r="I287" i="1"/>
  <c r="J287" i="1"/>
  <c r="L287" i="1"/>
  <c r="B286" i="1"/>
  <c r="B486" i="1" s="1"/>
  <c r="B538" i="1" s="1"/>
  <c r="A286" i="1"/>
  <c r="A486" i="1" s="1"/>
  <c r="A538" i="1" s="1"/>
  <c r="A274" i="1"/>
  <c r="B274" i="1"/>
  <c r="C274" i="1"/>
  <c r="E274" i="1"/>
  <c r="F274" i="1"/>
  <c r="G274" i="1"/>
  <c r="H274" i="1"/>
  <c r="I274" i="1"/>
  <c r="J274" i="1"/>
  <c r="L274" i="1"/>
  <c r="A275" i="1"/>
  <c r="B275" i="1"/>
  <c r="C275" i="1"/>
  <c r="E275" i="1"/>
  <c r="F275" i="1"/>
  <c r="G275" i="1"/>
  <c r="H275" i="1"/>
  <c r="I275" i="1"/>
  <c r="J275" i="1"/>
  <c r="L275" i="1"/>
  <c r="B273" i="1"/>
  <c r="B485" i="1" s="1"/>
  <c r="B537" i="1" s="1"/>
  <c r="A273" i="1"/>
  <c r="A485" i="1" s="1"/>
  <c r="A537" i="1" s="1"/>
  <c r="A261" i="1"/>
  <c r="B261" i="1"/>
  <c r="C261" i="1"/>
  <c r="E261" i="1"/>
  <c r="F261" i="1"/>
  <c r="G261" i="1"/>
  <c r="H261" i="1"/>
  <c r="I261" i="1"/>
  <c r="J261" i="1"/>
  <c r="L261" i="1"/>
  <c r="A262" i="1"/>
  <c r="B262" i="1"/>
  <c r="C262" i="1"/>
  <c r="E262" i="1"/>
  <c r="F262" i="1"/>
  <c r="G262" i="1"/>
  <c r="H262" i="1"/>
  <c r="I262" i="1"/>
  <c r="J262" i="1"/>
  <c r="L262" i="1"/>
  <c r="B260" i="1"/>
  <c r="B484" i="1" s="1"/>
  <c r="A260" i="1"/>
  <c r="A484" i="1" s="1"/>
  <c r="A536" i="1" s="1"/>
  <c r="A310" i="1"/>
  <c r="B310" i="1"/>
  <c r="D311" i="1"/>
  <c r="K311" i="1" s="1"/>
  <c r="D312" i="1"/>
  <c r="K312" i="1" s="1"/>
  <c r="D313" i="1"/>
  <c r="K313" i="1" s="1"/>
  <c r="D314" i="1"/>
  <c r="D315" i="1"/>
  <c r="D316" i="1"/>
  <c r="A247" i="1"/>
  <c r="B247" i="1"/>
  <c r="C247" i="1"/>
  <c r="E247" i="1"/>
  <c r="F247" i="1"/>
  <c r="G247" i="1"/>
  <c r="H247" i="1"/>
  <c r="I247" i="1"/>
  <c r="J247" i="1"/>
  <c r="L247" i="1"/>
  <c r="A248" i="1"/>
  <c r="B248" i="1"/>
  <c r="C248" i="1"/>
  <c r="E248" i="1"/>
  <c r="F248" i="1"/>
  <c r="G248" i="1"/>
  <c r="H248" i="1"/>
  <c r="I248" i="1"/>
  <c r="J248" i="1"/>
  <c r="L248" i="1"/>
  <c r="A249" i="1"/>
  <c r="B249" i="1"/>
  <c r="C249" i="1"/>
  <c r="E249" i="1"/>
  <c r="F249" i="1"/>
  <c r="G249" i="1"/>
  <c r="H249" i="1"/>
  <c r="I249" i="1"/>
  <c r="J249" i="1"/>
  <c r="L249" i="1"/>
  <c r="B246" i="1"/>
  <c r="B483" i="1" s="1"/>
  <c r="B535" i="1" s="1"/>
  <c r="A246" i="1"/>
  <c r="A483" i="1" s="1"/>
  <c r="A235" i="1"/>
  <c r="B235" i="1"/>
  <c r="C235" i="1"/>
  <c r="E235" i="1"/>
  <c r="F235" i="1"/>
  <c r="G235" i="1"/>
  <c r="H235" i="1"/>
  <c r="I235" i="1"/>
  <c r="J235" i="1"/>
  <c r="L235" i="1"/>
  <c r="B234" i="1"/>
  <c r="B482" i="1" s="1"/>
  <c r="A234" i="1"/>
  <c r="A482" i="1" s="1"/>
  <c r="A202" i="1"/>
  <c r="B202" i="1"/>
  <c r="C202" i="1"/>
  <c r="E202" i="1"/>
  <c r="F202" i="1"/>
  <c r="G202" i="1"/>
  <c r="H202" i="1"/>
  <c r="I202" i="1"/>
  <c r="J202" i="1"/>
  <c r="L202" i="1"/>
  <c r="D201" i="1"/>
  <c r="D481" i="1" s="1"/>
  <c r="D533" i="1" s="1"/>
  <c r="C201" i="1"/>
  <c r="C481" i="1" s="1"/>
  <c r="C533" i="1" s="1"/>
  <c r="B201" i="1"/>
  <c r="B481" i="1" s="1"/>
  <c r="B533" i="1" s="1"/>
  <c r="A201" i="1"/>
  <c r="A481" i="1" s="1"/>
  <c r="A533" i="1" s="1"/>
  <c r="A185" i="1"/>
  <c r="B185" i="1"/>
  <c r="C185" i="1"/>
  <c r="E185" i="1"/>
  <c r="F185" i="1"/>
  <c r="G185" i="1"/>
  <c r="H185" i="1"/>
  <c r="I185" i="1"/>
  <c r="J185" i="1"/>
  <c r="L185" i="1"/>
  <c r="A186" i="1"/>
  <c r="B186" i="1"/>
  <c r="C186" i="1"/>
  <c r="E186" i="1"/>
  <c r="F186" i="1"/>
  <c r="G186" i="1"/>
  <c r="H186" i="1"/>
  <c r="I186" i="1"/>
  <c r="J186" i="1"/>
  <c r="L186" i="1"/>
  <c r="A187" i="1"/>
  <c r="B187" i="1"/>
  <c r="C187" i="1"/>
  <c r="E187" i="1"/>
  <c r="F187" i="1"/>
  <c r="G187" i="1"/>
  <c r="H187" i="1"/>
  <c r="I187" i="1"/>
  <c r="J187" i="1"/>
  <c r="L187" i="1"/>
  <c r="A188" i="1"/>
  <c r="B188" i="1"/>
  <c r="C188" i="1"/>
  <c r="E188" i="1"/>
  <c r="F188" i="1"/>
  <c r="G188" i="1"/>
  <c r="H188" i="1"/>
  <c r="I188" i="1"/>
  <c r="J188" i="1"/>
  <c r="L188" i="1"/>
  <c r="A189" i="1"/>
  <c r="B189" i="1"/>
  <c r="C189" i="1"/>
  <c r="E189" i="1"/>
  <c r="F189" i="1"/>
  <c r="G189" i="1"/>
  <c r="H189" i="1"/>
  <c r="I189" i="1"/>
  <c r="J189" i="1"/>
  <c r="L189" i="1"/>
  <c r="A190" i="1"/>
  <c r="B190" i="1"/>
  <c r="C190" i="1"/>
  <c r="E190" i="1"/>
  <c r="F190" i="1"/>
  <c r="G190" i="1"/>
  <c r="H190" i="1"/>
  <c r="I190" i="1"/>
  <c r="J190" i="1"/>
  <c r="L190" i="1"/>
  <c r="D184" i="1"/>
  <c r="D480" i="1" s="1"/>
  <c r="C184" i="1"/>
  <c r="C480" i="1" s="1"/>
  <c r="B184" i="1"/>
  <c r="B480" i="1" s="1"/>
  <c r="A184" i="1"/>
  <c r="A480" i="1" s="1"/>
  <c r="A138" i="1"/>
  <c r="B138" i="1"/>
  <c r="C138" i="1"/>
  <c r="E138" i="1"/>
  <c r="F138" i="1"/>
  <c r="G138" i="1"/>
  <c r="H138" i="1"/>
  <c r="I138" i="1"/>
  <c r="J138" i="1"/>
  <c r="L138" i="1"/>
  <c r="B137" i="1"/>
  <c r="B459" i="1" s="1"/>
  <c r="B513" i="1" s="1"/>
  <c r="A137" i="1"/>
  <c r="A459" i="1" s="1"/>
  <c r="A513" i="1" s="1"/>
  <c r="A126" i="1"/>
  <c r="B126" i="1"/>
  <c r="C126" i="1"/>
  <c r="E126" i="1"/>
  <c r="F126" i="1"/>
  <c r="G126" i="1"/>
  <c r="H126" i="1"/>
  <c r="I126" i="1"/>
  <c r="J126" i="1"/>
  <c r="L126" i="1"/>
  <c r="B125" i="1"/>
  <c r="B458" i="1" s="1"/>
  <c r="B512" i="1" s="1"/>
  <c r="A125" i="1"/>
  <c r="A458" i="1" s="1"/>
  <c r="A512" i="1" s="1"/>
  <c r="D155" i="1"/>
  <c r="D154" i="1"/>
  <c r="D153" i="1"/>
  <c r="D152" i="1"/>
  <c r="K152" i="1" s="1"/>
  <c r="D151" i="1"/>
  <c r="K151" i="1" s="1"/>
  <c r="D150" i="1"/>
  <c r="K150" i="1" s="1"/>
  <c r="B149" i="1"/>
  <c r="B460" i="1" s="1"/>
  <c r="B514" i="1" s="1"/>
  <c r="A149" i="1"/>
  <c r="A460" i="1" s="1"/>
  <c r="A514" i="1" s="1"/>
  <c r="F496" i="1" l="1"/>
  <c r="F546" i="1" s="1"/>
  <c r="B496" i="1"/>
  <c r="B546" i="1" s="1"/>
  <c r="H496" i="1"/>
  <c r="H546" i="1" s="1"/>
  <c r="G496" i="1"/>
  <c r="G546" i="1" s="1"/>
  <c r="D496" i="1"/>
  <c r="D546" i="1" s="1"/>
  <c r="A496" i="1"/>
  <c r="A546" i="1" s="1"/>
  <c r="E520" i="1"/>
  <c r="C520" i="1"/>
  <c r="A87" i="1"/>
  <c r="B87" i="1"/>
  <c r="C87" i="1"/>
  <c r="E87" i="1"/>
  <c r="F87" i="1"/>
  <c r="G87" i="1"/>
  <c r="H87" i="1"/>
  <c r="I87" i="1"/>
  <c r="J87" i="1"/>
  <c r="L87" i="1"/>
  <c r="B86" i="1"/>
  <c r="B455" i="1" s="1"/>
  <c r="A86" i="1"/>
  <c r="A455" i="1" s="1"/>
  <c r="A113" i="1"/>
  <c r="B113" i="1"/>
  <c r="C113" i="1"/>
  <c r="E113" i="1"/>
  <c r="F113" i="1"/>
  <c r="G113" i="1"/>
  <c r="H113" i="1"/>
  <c r="I113" i="1"/>
  <c r="J113" i="1"/>
  <c r="L113" i="1"/>
  <c r="A114" i="1"/>
  <c r="B114" i="1"/>
  <c r="C114" i="1"/>
  <c r="E114" i="1"/>
  <c r="F114" i="1"/>
  <c r="G114" i="1"/>
  <c r="H114" i="1"/>
  <c r="I114" i="1"/>
  <c r="J114" i="1"/>
  <c r="L114" i="1"/>
  <c r="A99" i="1"/>
  <c r="B99" i="1"/>
  <c r="C99" i="1"/>
  <c r="C514" i="1" s="1"/>
  <c r="E99" i="1"/>
  <c r="F99" i="1"/>
  <c r="G99" i="1"/>
  <c r="H99" i="1"/>
  <c r="I99" i="1"/>
  <c r="J99" i="1"/>
  <c r="L99" i="1"/>
  <c r="A100" i="1"/>
  <c r="B100" i="1"/>
  <c r="C100" i="1"/>
  <c r="E100" i="1"/>
  <c r="F100" i="1"/>
  <c r="G100" i="1"/>
  <c r="H100" i="1"/>
  <c r="I100" i="1"/>
  <c r="J100" i="1"/>
  <c r="L100" i="1"/>
  <c r="A101" i="1"/>
  <c r="B101" i="1"/>
  <c r="C101" i="1"/>
  <c r="E101" i="1"/>
  <c r="F101" i="1"/>
  <c r="G101" i="1"/>
  <c r="H101" i="1"/>
  <c r="I101" i="1"/>
  <c r="J101" i="1"/>
  <c r="L101" i="1"/>
  <c r="B112" i="1"/>
  <c r="B457" i="1" s="1"/>
  <c r="B511" i="1" s="1"/>
  <c r="A112" i="1"/>
  <c r="A457" i="1" s="1"/>
  <c r="A511" i="1" s="1"/>
  <c r="B98" i="1"/>
  <c r="B456" i="1" s="1"/>
  <c r="B510" i="1" s="1"/>
  <c r="A98" i="1"/>
  <c r="A456" i="1" s="1"/>
  <c r="A510" i="1" s="1"/>
  <c r="D353" i="1"/>
  <c r="D508" i="1"/>
  <c r="E508" i="1"/>
  <c r="F508" i="1"/>
  <c r="G508" i="1"/>
  <c r="H508" i="1"/>
  <c r="J508" i="1"/>
  <c r="D509" i="1"/>
  <c r="E509" i="1"/>
  <c r="F509" i="1"/>
  <c r="G509" i="1"/>
  <c r="H509" i="1"/>
  <c r="J509" i="1"/>
  <c r="D514" i="1"/>
  <c r="E514" i="1"/>
  <c r="F514" i="1"/>
  <c r="G514" i="1"/>
  <c r="H514" i="1"/>
  <c r="J514" i="1"/>
  <c r="D515" i="1"/>
  <c r="E515" i="1"/>
  <c r="F515" i="1"/>
  <c r="G515" i="1"/>
  <c r="H515" i="1"/>
  <c r="J515" i="1"/>
  <c r="D516" i="1"/>
  <c r="E516" i="1"/>
  <c r="F516" i="1"/>
  <c r="G516" i="1"/>
  <c r="H516" i="1"/>
  <c r="J516" i="1"/>
  <c r="D517" i="1"/>
  <c r="E517" i="1"/>
  <c r="F517" i="1"/>
  <c r="G517" i="1"/>
  <c r="H517" i="1"/>
  <c r="J517" i="1"/>
  <c r="D518" i="1"/>
  <c r="E518" i="1"/>
  <c r="F518" i="1"/>
  <c r="G518" i="1"/>
  <c r="H518" i="1"/>
  <c r="J518" i="1"/>
  <c r="D519" i="1"/>
  <c r="E519" i="1"/>
  <c r="F519" i="1"/>
  <c r="G519" i="1"/>
  <c r="H519" i="1"/>
  <c r="J519" i="1"/>
  <c r="B531" i="1"/>
  <c r="A531" i="1"/>
  <c r="B507" i="1"/>
  <c r="A507" i="1"/>
  <c r="C488" i="1"/>
  <c r="C540" i="1" s="1"/>
  <c r="C534" i="1"/>
  <c r="C455" i="1"/>
  <c r="C509" i="1" s="1"/>
  <c r="D532" i="1"/>
  <c r="E532" i="1"/>
  <c r="F532" i="1"/>
  <c r="G532" i="1"/>
  <c r="H532" i="1"/>
  <c r="J532" i="1"/>
  <c r="D534" i="1"/>
  <c r="E534" i="1"/>
  <c r="F534" i="1"/>
  <c r="G534" i="1"/>
  <c r="H534" i="1"/>
  <c r="J534" i="1"/>
  <c r="D488" i="1"/>
  <c r="D540" i="1" s="1"/>
  <c r="E488" i="1"/>
  <c r="E540" i="1" s="1"/>
  <c r="F488" i="1"/>
  <c r="F540" i="1" s="1"/>
  <c r="G488" i="1"/>
  <c r="G540" i="1" s="1"/>
  <c r="H488" i="1"/>
  <c r="H540" i="1" s="1"/>
  <c r="J540" i="1"/>
  <c r="D489" i="1"/>
  <c r="D541" i="1" s="1"/>
  <c r="E489" i="1"/>
  <c r="E541" i="1" s="1"/>
  <c r="F489" i="1"/>
  <c r="F541" i="1" s="1"/>
  <c r="G489" i="1"/>
  <c r="G541" i="1" s="1"/>
  <c r="H489" i="1"/>
  <c r="H541" i="1" s="1"/>
  <c r="J489" i="1"/>
  <c r="J541" i="1" s="1"/>
  <c r="D490" i="1"/>
  <c r="D542" i="1" s="1"/>
  <c r="E490" i="1"/>
  <c r="E542" i="1" s="1"/>
  <c r="F490" i="1"/>
  <c r="F542" i="1" s="1"/>
  <c r="G490" i="1"/>
  <c r="G542" i="1" s="1"/>
  <c r="H490" i="1"/>
  <c r="H542" i="1" s="1"/>
  <c r="J490" i="1"/>
  <c r="J542" i="1" s="1"/>
  <c r="D491" i="1"/>
  <c r="E491" i="1"/>
  <c r="F491" i="1"/>
  <c r="G491" i="1"/>
  <c r="H491" i="1"/>
  <c r="J491" i="1"/>
  <c r="D492" i="1"/>
  <c r="E492" i="1"/>
  <c r="F492" i="1"/>
  <c r="G492" i="1"/>
  <c r="H492" i="1"/>
  <c r="J492" i="1"/>
  <c r="D493" i="1"/>
  <c r="D543" i="1" s="1"/>
  <c r="E493" i="1"/>
  <c r="E543" i="1" s="1"/>
  <c r="F493" i="1"/>
  <c r="F543" i="1" s="1"/>
  <c r="G493" i="1"/>
  <c r="G543" i="1" s="1"/>
  <c r="H493" i="1"/>
  <c r="H543" i="1" s="1"/>
  <c r="J493" i="1"/>
  <c r="J543" i="1" s="1"/>
  <c r="D494" i="1"/>
  <c r="D544" i="1" s="1"/>
  <c r="E494" i="1"/>
  <c r="E544" i="1" s="1"/>
  <c r="F494" i="1"/>
  <c r="F544" i="1" s="1"/>
  <c r="G494" i="1"/>
  <c r="G544" i="1" s="1"/>
  <c r="H494" i="1"/>
  <c r="H544" i="1" s="1"/>
  <c r="J494" i="1"/>
  <c r="J544" i="1" s="1"/>
  <c r="B479" i="1"/>
  <c r="A479" i="1"/>
  <c r="C461" i="1"/>
  <c r="C489" i="1" s="1"/>
  <c r="C541" i="1" s="1"/>
  <c r="C462" i="1"/>
  <c r="C490" i="1" s="1"/>
  <c r="C542" i="1" s="1"/>
  <c r="C463" i="1"/>
  <c r="C491" i="1" s="1"/>
  <c r="C465" i="1"/>
  <c r="C517" i="1" s="1"/>
  <c r="C466" i="1"/>
  <c r="C518" i="1" s="1"/>
  <c r="C467" i="1"/>
  <c r="D355" i="1"/>
  <c r="D354" i="1"/>
  <c r="D380" i="1" s="1"/>
  <c r="B352" i="1"/>
  <c r="A352" i="1"/>
  <c r="A491" i="1" s="1"/>
  <c r="B453" i="1"/>
  <c r="A453" i="1"/>
  <c r="D173" i="1"/>
  <c r="D172" i="1"/>
  <c r="D171" i="1"/>
  <c r="D170" i="1"/>
  <c r="D169" i="1"/>
  <c r="D167" i="1"/>
  <c r="D168" i="1"/>
  <c r="B488" i="1"/>
  <c r="B540" i="1" s="1"/>
  <c r="A488" i="1"/>
  <c r="A540" i="1" s="1"/>
  <c r="B213" i="1"/>
  <c r="B534" i="1" s="1"/>
  <c r="A213" i="1"/>
  <c r="A534" i="1" s="1"/>
  <c r="D166" i="1"/>
  <c r="C166" i="1"/>
  <c r="C532" i="1" s="1"/>
  <c r="B166" i="1"/>
  <c r="B532" i="1" s="1"/>
  <c r="A166" i="1"/>
  <c r="A532" i="1" s="1"/>
  <c r="D417" i="1"/>
  <c r="D418" i="1"/>
  <c r="B403" i="1"/>
  <c r="B466" i="1" s="1"/>
  <c r="B494" i="1" s="1"/>
  <c r="B416" i="1"/>
  <c r="A416" i="1"/>
  <c r="D405" i="1"/>
  <c r="K405" i="1" s="1"/>
  <c r="D404" i="1"/>
  <c r="K404" i="1" s="1"/>
  <c r="A403" i="1"/>
  <c r="A466" i="1" s="1"/>
  <c r="D56" i="1"/>
  <c r="D75" i="1" s="1"/>
  <c r="D55" i="1"/>
  <c r="D74" i="1" s="1"/>
  <c r="D54" i="1"/>
  <c r="D73" i="1" s="1"/>
  <c r="K73" i="1" s="1"/>
  <c r="K114" i="1" s="1"/>
  <c r="D53" i="1"/>
  <c r="D71" i="1" s="1"/>
  <c r="D101" i="1" s="1"/>
  <c r="D52" i="1"/>
  <c r="K52" i="1" s="1"/>
  <c r="D51" i="1"/>
  <c r="K51" i="1" s="1"/>
  <c r="B38" i="1"/>
  <c r="A38" i="1"/>
  <c r="C12" i="1"/>
  <c r="C51" i="1"/>
  <c r="C454" i="1" s="1"/>
  <c r="C508" i="1" s="1"/>
  <c r="B23" i="1"/>
  <c r="A23" i="1"/>
  <c r="B12" i="1"/>
  <c r="A12" i="1"/>
  <c r="B391" i="1"/>
  <c r="B465" i="1" s="1"/>
  <c r="A391" i="1"/>
  <c r="A465" i="1" s="1"/>
  <c r="B340" i="1"/>
  <c r="B462" i="1" s="1"/>
  <c r="A340" i="1"/>
  <c r="A462" i="1" s="1"/>
  <c r="B327" i="1"/>
  <c r="B461" i="1" s="1"/>
  <c r="B515" i="1" s="1"/>
  <c r="A327" i="1"/>
  <c r="A461" i="1" s="1"/>
  <c r="B67" i="1"/>
  <c r="A67" i="1"/>
  <c r="B51" i="1"/>
  <c r="B454" i="1" s="1"/>
  <c r="B508" i="1" s="1"/>
  <c r="A51" i="1"/>
  <c r="A454" i="1" s="1"/>
  <c r="A508" i="1" s="1"/>
  <c r="D341" i="1"/>
  <c r="K341" i="1" s="1"/>
  <c r="A509" i="1" l="1"/>
  <c r="B493" i="1"/>
  <c r="C519" i="1"/>
  <c r="C495" i="1"/>
  <c r="C545" i="1" s="1"/>
  <c r="A494" i="1"/>
  <c r="A544" i="1" s="1"/>
  <c r="B509" i="1"/>
  <c r="A493" i="1"/>
  <c r="A543" i="1" s="1"/>
  <c r="K418" i="1"/>
  <c r="K442" i="1" s="1"/>
  <c r="D442" i="1"/>
  <c r="K417" i="1"/>
  <c r="K430" i="1" s="1"/>
  <c r="D430" i="1"/>
  <c r="D367" i="1"/>
  <c r="D368" i="1"/>
  <c r="K170" i="1"/>
  <c r="K202" i="1" s="1"/>
  <c r="D202" i="1"/>
  <c r="D216" i="1"/>
  <c r="D187" i="1"/>
  <c r="D214" i="1"/>
  <c r="D186" i="1"/>
  <c r="K167" i="1"/>
  <c r="K185" i="1" s="1"/>
  <c r="D185" i="1"/>
  <c r="K172" i="1"/>
  <c r="K189" i="1" s="1"/>
  <c r="D189" i="1"/>
  <c r="D223" i="1"/>
  <c r="D190" i="1"/>
  <c r="D221" i="1"/>
  <c r="D188" i="1"/>
  <c r="K75" i="1"/>
  <c r="K138" i="1" s="1"/>
  <c r="D138" i="1"/>
  <c r="K74" i="1"/>
  <c r="K126" i="1" s="1"/>
  <c r="D126" i="1"/>
  <c r="D114" i="1"/>
  <c r="C494" i="1"/>
  <c r="C544" i="1" s="1"/>
  <c r="D218" i="1"/>
  <c r="D261" i="1" s="1"/>
  <c r="C492" i="1"/>
  <c r="B489" i="1"/>
  <c r="B541" i="1" s="1"/>
  <c r="C515" i="1"/>
  <c r="A519" i="1"/>
  <c r="B544" i="1"/>
  <c r="B519" i="1"/>
  <c r="B518" i="1"/>
  <c r="B543" i="1"/>
  <c r="A516" i="1"/>
  <c r="A490" i="1"/>
  <c r="A542" i="1" s="1"/>
  <c r="B516" i="1"/>
  <c r="B490" i="1"/>
  <c r="B542" i="1" s="1"/>
  <c r="A515" i="1"/>
  <c r="A489" i="1"/>
  <c r="A541" i="1" s="1"/>
  <c r="A518" i="1"/>
  <c r="B517" i="1"/>
  <c r="A517" i="1"/>
  <c r="C493" i="1"/>
  <c r="C543" i="1" s="1"/>
  <c r="C516" i="1"/>
  <c r="D219" i="1"/>
  <c r="D262" i="1" s="1"/>
  <c r="D220" i="1"/>
  <c r="D274" i="1" s="1"/>
  <c r="D217" i="1"/>
  <c r="K171" i="1"/>
  <c r="K188" i="1" s="1"/>
  <c r="K168" i="1"/>
  <c r="K186" i="1" s="1"/>
  <c r="K169" i="1"/>
  <c r="K187" i="1" s="1"/>
  <c r="D215" i="1"/>
  <c r="D222" i="1"/>
  <c r="K173" i="1"/>
  <c r="K190" i="1" s="1"/>
  <c r="D72" i="1"/>
  <c r="D113" i="1" s="1"/>
  <c r="K56" i="1"/>
  <c r="K55" i="1"/>
  <c r="D68" i="1"/>
  <c r="D87" i="1" s="1"/>
  <c r="K54" i="1"/>
  <c r="D70" i="1"/>
  <c r="D100" i="1" s="1"/>
  <c r="D69" i="1"/>
  <c r="D99" i="1" s="1"/>
  <c r="K53" i="1"/>
  <c r="K223" i="1" l="1"/>
  <c r="K299" i="1" s="1"/>
  <c r="D299" i="1"/>
  <c r="K222" i="1"/>
  <c r="K287" i="1" s="1"/>
  <c r="D287" i="1"/>
  <c r="K221" i="1"/>
  <c r="K275" i="1" s="1"/>
  <c r="D275" i="1"/>
  <c r="K218" i="1"/>
  <c r="K261" i="1" s="1"/>
  <c r="K219" i="1"/>
  <c r="K262" i="1" s="1"/>
  <c r="K220" i="1"/>
  <c r="K274" i="1" s="1"/>
  <c r="K217" i="1"/>
  <c r="K249" i="1" s="1"/>
  <c r="D249" i="1"/>
  <c r="K216" i="1"/>
  <c r="K248" i="1" s="1"/>
  <c r="D248" i="1"/>
  <c r="K215" i="1"/>
  <c r="K247" i="1" s="1"/>
  <c r="D247" i="1"/>
  <c r="K214" i="1"/>
  <c r="K235" i="1" s="1"/>
  <c r="D235" i="1"/>
  <c r="K72" i="1"/>
  <c r="K113" i="1" s="1"/>
  <c r="D392" i="1"/>
  <c r="K392" i="1" s="1"/>
  <c r="D329" i="1"/>
  <c r="K329" i="1" s="1"/>
  <c r="D328" i="1"/>
  <c r="K328" i="1" s="1"/>
  <c r="K68" i="1" l="1"/>
  <c r="K87" i="1" s="1"/>
  <c r="K69" i="1"/>
  <c r="K99" i="1" s="1"/>
  <c r="K70" i="1"/>
  <c r="K100" i="1" s="1"/>
  <c r="K71" i="1"/>
  <c r="K101" i="1" s="1"/>
</calcChain>
</file>

<file path=xl/sharedStrings.xml><?xml version="1.0" encoding="utf-8"?>
<sst xmlns="http://schemas.openxmlformats.org/spreadsheetml/2006/main" count="1584" uniqueCount="171">
  <si>
    <t>database</t>
  </si>
  <si>
    <t>Activity</t>
  </si>
  <si>
    <t>reference product</t>
  </si>
  <si>
    <t>code</t>
  </si>
  <si>
    <t>location</t>
  </si>
  <si>
    <t>amount</t>
  </si>
  <si>
    <t>unit</t>
  </si>
  <si>
    <t>original_ConversionDem2FU</t>
  </si>
  <si>
    <t>Exchanges</t>
  </si>
  <si>
    <t>name</t>
  </si>
  <si>
    <t>market for electricity, low voltage</t>
  </si>
  <si>
    <t>kilogram</t>
  </si>
  <si>
    <t>kilowatt hour</t>
  </si>
  <si>
    <t>electricity, low voltage</t>
  </si>
  <si>
    <t>megajoule</t>
  </si>
  <si>
    <t>GLO</t>
  </si>
  <si>
    <t>RER</t>
  </si>
  <si>
    <t>NL</t>
  </si>
  <si>
    <t>ton kilometer</t>
  </si>
  <si>
    <t>type</t>
  </si>
  <si>
    <t>production</t>
  </si>
  <si>
    <t>technosphere</t>
  </si>
  <si>
    <t>categories</t>
  </si>
  <si>
    <t>ecoinvent-391-cutoff</t>
  </si>
  <si>
    <t>asphalt</t>
  </si>
  <si>
    <t>bitumen adhesive compound, hot</t>
  </si>
  <si>
    <t>gravel production, crushed</t>
  </si>
  <si>
    <t>gravel, crushed</t>
  </si>
  <si>
    <t>uncertainty_type</t>
  </si>
  <si>
    <t>loc</t>
  </si>
  <si>
    <t>scale</t>
  </si>
  <si>
    <t xml:space="preserve">market for transport, freight, inland waterways, barge </t>
  </si>
  <si>
    <t xml:space="preserve">market for transport, freight, lorry, unspecified </t>
  </si>
  <si>
    <t xml:space="preserve">transport, freight, inland waterways, barge </t>
  </si>
  <si>
    <t xml:space="preserve">transport, freight, lorry, unspecified </t>
  </si>
  <si>
    <t>comments</t>
  </si>
  <si>
    <t>bitumen</t>
  </si>
  <si>
    <t>market for transport, freight, sea, ferry</t>
  </si>
  <si>
    <t>crushed stone</t>
  </si>
  <si>
    <t>heat production, natural gas, at industrial furnace &gt;100kW</t>
  </si>
  <si>
    <t>heat, district or industrial, natural gas</t>
  </si>
  <si>
    <t>Europe without Switzerland</t>
  </si>
  <si>
    <t>diesel, burned in building machine</t>
  </si>
  <si>
    <t xml:space="preserve">transport, freight, lorry &gt;32 metric ton, EURO6 </t>
  </si>
  <si>
    <t xml:space="preserve">transport, freight, lorry &gt;32 metric ton, EURO5 </t>
  </si>
  <si>
    <t>lime</t>
  </si>
  <si>
    <t>bitumen adhesive compound production, hot</t>
  </si>
  <si>
    <t>transport, freight, lorry &gt;32 metric ton, EURO6</t>
  </si>
  <si>
    <t>rap</t>
  </si>
  <si>
    <t>transport, freight, sea, ferry</t>
  </si>
  <si>
    <t>asphalt granulate, secondary material</t>
  </si>
  <si>
    <t>asphalt granulate, free of burden</t>
  </si>
  <si>
    <t>asphalt_granulate</t>
  </si>
  <si>
    <t>basalt</t>
  </si>
  <si>
    <t>basalt quarry operation (for crushed stone)</t>
  </si>
  <si>
    <t>biosphere</t>
  </si>
  <si>
    <t>biosphere3</t>
  </si>
  <si>
    <t>crushed stone, from quarry in Europe, excluding transport to the Netherlands</t>
  </si>
  <si>
    <t>crushed_stone</t>
  </si>
  <si>
    <t>medium filler</t>
  </si>
  <si>
    <t>medium_filler</t>
  </si>
  <si>
    <t>RoW</t>
  </si>
  <si>
    <t>lime production, milled, loose</t>
  </si>
  <si>
    <t>market for lime, hydrated, packed</t>
  </si>
  <si>
    <t>A1, pavement, materials</t>
  </si>
  <si>
    <t>cellulose fibre</t>
  </si>
  <si>
    <t>drip resistant material</t>
  </si>
  <si>
    <t>own material</t>
  </si>
  <si>
    <t>filler</t>
  </si>
  <si>
    <t>crushed sand</t>
  </si>
  <si>
    <t>A2, pavement, transport to plant</t>
  </si>
  <si>
    <t>A3, pavement, production</t>
  </si>
  <si>
    <t>Benzo(a)pyrene</t>
  </si>
  <si>
    <t>air</t>
  </si>
  <si>
    <t>Naphthalene</t>
  </si>
  <si>
    <t>PAH, polycyclic aromatic hydrocarbons</t>
  </si>
  <si>
    <t>A4, pavement, transport to site</t>
  </si>
  <si>
    <t>A4_transport_to_site</t>
  </si>
  <si>
    <t>A5, pavement, construction</t>
  </si>
  <si>
    <t>A5_construction</t>
  </si>
  <si>
    <t>C1, pavement, demolition</t>
  </si>
  <si>
    <t>C1_demolition</t>
  </si>
  <si>
    <t>C2, pavement, transport to processing</t>
  </si>
  <si>
    <t>C2_transport</t>
  </si>
  <si>
    <t>C3, pavement, processing</t>
  </si>
  <si>
    <t>C3_processing</t>
  </si>
  <si>
    <t>C1, diesel, burned in building machine</t>
  </si>
  <si>
    <t>A5, diesel, burned in building machine</t>
  </si>
  <si>
    <t>A1, pavement, materials, B</t>
  </si>
  <si>
    <t>A2, pavement, transport to plant, B</t>
  </si>
  <si>
    <t>A3, pavement, production, B</t>
  </si>
  <si>
    <t>A1, pavement, materials, A</t>
  </si>
  <si>
    <t>A2, pavement, transport to plant, A</t>
  </si>
  <si>
    <t>A3, pavement, production, A</t>
  </si>
  <si>
    <t>DZOAB, B</t>
  </si>
  <si>
    <t>pavement, complete</t>
  </si>
  <si>
    <t>B, pavement, use</t>
  </si>
  <si>
    <t>B_use</t>
  </si>
  <si>
    <t>transport, freight, lorry 7.5-16 metric ton, EURO5</t>
  </si>
  <si>
    <t>transport, passenger car, medium size, petrol, EURO 5</t>
  </si>
  <si>
    <t>HDV</t>
  </si>
  <si>
    <t>HDV+</t>
  </si>
  <si>
    <t>DZOAB, A</t>
  </si>
  <si>
    <t>DZOAB, B, PVI</t>
  </si>
  <si>
    <t>DZOAB, A, PVI</t>
  </si>
  <si>
    <t>(unknown)</t>
  </si>
  <si>
    <t>A3_production_A</t>
  </si>
  <si>
    <t>A1_materials_A</t>
  </si>
  <si>
    <t>A2_transport_to_plant_A</t>
  </si>
  <si>
    <t>A2_transport_to_plant_B</t>
  </si>
  <si>
    <t>A3_production_B</t>
  </si>
  <si>
    <t>A1_materials_B</t>
  </si>
  <si>
    <t>kilometer</t>
  </si>
  <si>
    <t>lime, hydrated, packed</t>
  </si>
  <si>
    <t>B, transport, freight, lorry 7.5-16 metric ton, EURO5</t>
  </si>
  <si>
    <t>B, transport, passenger car, medium size, petrol, EURO 5</t>
  </si>
  <si>
    <t>market for diesel, burned in building machine</t>
  </si>
  <si>
    <t>gravel production, crushed (for crushed stone)</t>
  </si>
  <si>
    <t>cellulose fibre production (without borax and boric acid)</t>
  </si>
  <si>
    <t>EURO5</t>
  </si>
  <si>
    <t>EURO6</t>
  </si>
  <si>
    <t>electricity</t>
  </si>
  <si>
    <t>heat</t>
  </si>
  <si>
    <t>diesel</t>
  </si>
  <si>
    <t>construction</t>
  </si>
  <si>
    <t>car</t>
  </si>
  <si>
    <t>removal</t>
  </si>
  <si>
    <t>shovel</t>
  </si>
  <si>
    <t>breaking</t>
  </si>
  <si>
    <t>A2_transport_to_plant_B_crushedstone</t>
  </si>
  <si>
    <t>A2, pavement, transport to plant, B (crushed stone)</t>
  </si>
  <si>
    <t>A2, pavement, transport to plant (crushed stone)</t>
  </si>
  <si>
    <t>A2, pavement, transport to plant, B (crushed sand)</t>
  </si>
  <si>
    <t>A2, pavement, transport to plant (crushed sand)</t>
  </si>
  <si>
    <t>A2_transport_to_plant_B_crushedsand</t>
  </si>
  <si>
    <t>A2, pavement, transport to plant, B (bitumen)</t>
  </si>
  <si>
    <t>A2, pavement, transport to plant (bitumen)</t>
  </si>
  <si>
    <t>A2_transport_to_plant_B_bitumen</t>
  </si>
  <si>
    <t>A2, pavement, transport to plant, B (drip resistant material)</t>
  </si>
  <si>
    <t>A2, pavement, transport to plant (drip resistant material)</t>
  </si>
  <si>
    <t>A2_transport_to_plant_B_dripresistantmaterial</t>
  </si>
  <si>
    <t>A2, pavement, transport to plant, B (filler)</t>
  </si>
  <si>
    <t>A2, pavement, transport to plant (filler)</t>
  </si>
  <si>
    <t>A2_transport_to_plant_B_filler</t>
  </si>
  <si>
    <t>A1, pavement, materials, A (excl. own material)</t>
  </si>
  <si>
    <t>A1, pavement, materials (excl. own material)</t>
  </si>
  <si>
    <t>A1_materials_A_excl.ownmaterial</t>
  </si>
  <si>
    <t>A1, pavement, materials, A (own material)</t>
  </si>
  <si>
    <t>A1, pavement, materials (own material)</t>
  </si>
  <si>
    <t>A1_materials_A_ownmaterial</t>
  </si>
  <si>
    <t>A2, pavement, transport to plant, A (bitumen)</t>
  </si>
  <si>
    <t>A2_transport_to_plant_A_bitumen</t>
  </si>
  <si>
    <t>A2, pavement, transport to plant, A (crushed stone)</t>
  </si>
  <si>
    <t>A2_transport_to_plant_A_crushedstone</t>
  </si>
  <si>
    <t>A2, pavement, transport to plant, A (own material)</t>
  </si>
  <si>
    <t>A2, pavement, transport to plant (own material)</t>
  </si>
  <si>
    <t>A2_transport_to_plant_A_ownmaterial</t>
  </si>
  <si>
    <t>A2, pavement, transport to plant, A (crushed sand)</t>
  </si>
  <si>
    <t>A2_transport_to_plant_A_crushedsand</t>
  </si>
  <si>
    <t>A2, pavement, transport to plant, A (drip resistant material)</t>
  </si>
  <si>
    <t>A2_transport_to_plant_A_dripresistantmaterial</t>
  </si>
  <si>
    <t>A2_transport_to_plant_A_filler</t>
  </si>
  <si>
    <t>B, pavement, use (car and HDV)</t>
  </si>
  <si>
    <t>B_use_carandHDV</t>
  </si>
  <si>
    <t>B, pavement, use (HDV+)</t>
  </si>
  <si>
    <t>B_use_HDVplus</t>
  </si>
  <si>
    <t>C3, pavement, processing (crane and shovel)</t>
  </si>
  <si>
    <t>C3_processing_craneandshovel</t>
  </si>
  <si>
    <t>C3, pavement, processing (breaking)</t>
  </si>
  <si>
    <t>C3_processing_breaking</t>
  </si>
  <si>
    <t>A2, pavement, transport to plant, A (filler)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</si>
</sst>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6"/>
  <sheetViews>
    <sheetView tabSelected="1" topLeftCell="A447" zoomScale="125" workbookViewId="0">
      <selection activeCell="F158" sqref="F158"/>
    </sheetView>
  </sheetViews>
  <sheetFormatPr baseColWidth="10" defaultColWidth="8.83203125" defaultRowHeight="14" x14ac:dyDescent="0.2"/>
  <cols>
    <col min="1" max="1" width="48.83203125" style="1" bestFit="1" customWidth="1"/>
    <col min="2" max="2" width="41" style="1" customWidth="1"/>
    <col min="3" max="3" width="22.5" style="1" customWidth="1"/>
    <col min="4" max="5" width="8.83203125" style="1" customWidth="1"/>
    <col min="6" max="6" width="18.5" style="1" customWidth="1"/>
    <col min="7" max="7" width="13.5" style="1" customWidth="1"/>
    <col min="8" max="8" width="19.1640625" style="1" bestFit="1" customWidth="1"/>
    <col min="9" max="9" width="18.5" style="1" customWidth="1"/>
    <col min="10" max="10" width="14.1640625" style="1" customWidth="1"/>
    <col min="11" max="16384" width="8.83203125" style="1"/>
  </cols>
  <sheetData>
    <row r="1" spans="1:12" x14ac:dyDescent="0.2">
      <c r="A1" s="1" t="s">
        <v>0</v>
      </c>
      <c r="B1" s="1" t="s">
        <v>24</v>
      </c>
    </row>
    <row r="3" spans="1:12" x14ac:dyDescent="0.2">
      <c r="A3" s="1" t="s">
        <v>1</v>
      </c>
      <c r="B3" s="1" t="s">
        <v>51</v>
      </c>
    </row>
    <row r="4" spans="1:12" x14ac:dyDescent="0.2">
      <c r="A4" s="1" t="s">
        <v>2</v>
      </c>
      <c r="B4" s="1" t="s">
        <v>50</v>
      </c>
    </row>
    <row r="5" spans="1:12" x14ac:dyDescent="0.2">
      <c r="A5" s="1" t="s">
        <v>3</v>
      </c>
      <c r="B5" s="1" t="s">
        <v>52</v>
      </c>
    </row>
    <row r="6" spans="1:12" x14ac:dyDescent="0.2">
      <c r="A6" s="1" t="s">
        <v>4</v>
      </c>
      <c r="B6" s="1" t="s">
        <v>17</v>
      </c>
    </row>
    <row r="7" spans="1:12" x14ac:dyDescent="0.2">
      <c r="A7" s="1" t="s">
        <v>5</v>
      </c>
      <c r="B7" s="1">
        <v>1</v>
      </c>
    </row>
    <row r="8" spans="1:12" x14ac:dyDescent="0.2">
      <c r="A8" s="1" t="s">
        <v>6</v>
      </c>
      <c r="B8" s="1" t="s">
        <v>11</v>
      </c>
    </row>
    <row r="9" spans="1:12" x14ac:dyDescent="0.2">
      <c r="A9" s="1" t="s">
        <v>7</v>
      </c>
      <c r="B9" s="1">
        <v>1</v>
      </c>
    </row>
    <row r="10" spans="1:12" x14ac:dyDescent="0.2">
      <c r="A10" s="1" t="s">
        <v>8</v>
      </c>
    </row>
    <row r="11" spans="1:12" x14ac:dyDescent="0.2">
      <c r="A11" s="1" t="s">
        <v>9</v>
      </c>
      <c r="B11" s="1" t="s">
        <v>2</v>
      </c>
      <c r="C11" s="1" t="s">
        <v>4</v>
      </c>
      <c r="D11" s="1" t="s">
        <v>5</v>
      </c>
      <c r="E11" s="1" t="s">
        <v>6</v>
      </c>
      <c r="F11" s="1" t="s">
        <v>0</v>
      </c>
      <c r="G11" s="1" t="s">
        <v>19</v>
      </c>
      <c r="H11" s="1" t="s">
        <v>22</v>
      </c>
      <c r="I11" s="1" t="s">
        <v>35</v>
      </c>
      <c r="J11" s="1" t="s">
        <v>28</v>
      </c>
      <c r="K11" s="1" t="s">
        <v>29</v>
      </c>
      <c r="L11" s="1" t="s">
        <v>30</v>
      </c>
    </row>
    <row r="12" spans="1:12" x14ac:dyDescent="0.2">
      <c r="A12" s="1" t="str">
        <f>B3</f>
        <v>asphalt granulate, free of burden</v>
      </c>
      <c r="B12" s="1" t="str">
        <f>B4</f>
        <v>asphalt granulate, secondary material</v>
      </c>
      <c r="C12" s="1" t="str">
        <f>B6</f>
        <v>NL</v>
      </c>
      <c r="D12" s="1">
        <v>1</v>
      </c>
      <c r="E12" s="1" t="s">
        <v>11</v>
      </c>
      <c r="F12" s="1" t="s">
        <v>23</v>
      </c>
      <c r="G12" s="1" t="s">
        <v>20</v>
      </c>
      <c r="H12" s="1" t="s">
        <v>105</v>
      </c>
      <c r="J12" s="1">
        <v>0</v>
      </c>
    </row>
    <row r="14" spans="1:12" x14ac:dyDescent="0.2">
      <c r="A14" s="1" t="s">
        <v>1</v>
      </c>
      <c r="B14" s="1" t="s">
        <v>57</v>
      </c>
    </row>
    <row r="15" spans="1:12" x14ac:dyDescent="0.2">
      <c r="A15" s="1" t="s">
        <v>2</v>
      </c>
      <c r="B15" s="1" t="s">
        <v>38</v>
      </c>
    </row>
    <row r="16" spans="1:12" x14ac:dyDescent="0.2">
      <c r="A16" s="1" t="s">
        <v>3</v>
      </c>
      <c r="B16" s="1" t="s">
        <v>58</v>
      </c>
    </row>
    <row r="17" spans="1:12" x14ac:dyDescent="0.2">
      <c r="A17" s="1" t="s">
        <v>4</v>
      </c>
      <c r="B17" s="1" t="s">
        <v>17</v>
      </c>
    </row>
    <row r="18" spans="1:12" x14ac:dyDescent="0.2">
      <c r="A18" s="1" t="s">
        <v>5</v>
      </c>
      <c r="B18" s="1">
        <v>1</v>
      </c>
    </row>
    <row r="19" spans="1:12" x14ac:dyDescent="0.2">
      <c r="A19" s="1" t="s">
        <v>6</v>
      </c>
      <c r="B19" s="1" t="s">
        <v>11</v>
      </c>
    </row>
    <row r="20" spans="1:12" x14ac:dyDescent="0.2">
      <c r="A20" s="1" t="s">
        <v>7</v>
      </c>
      <c r="B20" s="1">
        <v>1</v>
      </c>
    </row>
    <row r="21" spans="1:12" x14ac:dyDescent="0.2">
      <c r="A21" s="1" t="s">
        <v>8</v>
      </c>
    </row>
    <row r="22" spans="1:12" x14ac:dyDescent="0.2">
      <c r="A22" s="1" t="s">
        <v>9</v>
      </c>
      <c r="B22" s="1" t="s">
        <v>2</v>
      </c>
      <c r="C22" s="1" t="s">
        <v>4</v>
      </c>
      <c r="D22" s="1" t="s">
        <v>5</v>
      </c>
      <c r="E22" s="1" t="s">
        <v>6</v>
      </c>
      <c r="F22" s="1" t="s">
        <v>0</v>
      </c>
      <c r="G22" s="1" t="s">
        <v>19</v>
      </c>
      <c r="H22" s="1" t="s">
        <v>22</v>
      </c>
      <c r="I22" s="1" t="s">
        <v>35</v>
      </c>
      <c r="J22" s="1" t="s">
        <v>28</v>
      </c>
      <c r="K22" s="1" t="s">
        <v>29</v>
      </c>
      <c r="L22" s="1" t="s">
        <v>30</v>
      </c>
    </row>
    <row r="23" spans="1:12" x14ac:dyDescent="0.2">
      <c r="A23" s="1" t="str">
        <f>B14</f>
        <v>crushed stone, from quarry in Europe, excluding transport to the Netherlands</v>
      </c>
      <c r="B23" s="1" t="str">
        <f>B15</f>
        <v>crushed stone</v>
      </c>
      <c r="C23" s="1" t="s">
        <v>17</v>
      </c>
      <c r="D23" s="1">
        <v>1</v>
      </c>
      <c r="E23" s="1" t="s">
        <v>11</v>
      </c>
      <c r="F23" s="1" t="s">
        <v>23</v>
      </c>
      <c r="G23" s="1" t="s">
        <v>20</v>
      </c>
      <c r="H23" s="1" t="s">
        <v>105</v>
      </c>
      <c r="J23" s="1">
        <v>0</v>
      </c>
    </row>
    <row r="24" spans="1:12" x14ac:dyDescent="0.2">
      <c r="A24" s="1" t="s">
        <v>116</v>
      </c>
      <c r="B24" s="1" t="s">
        <v>42</v>
      </c>
      <c r="C24" s="1" t="s">
        <v>15</v>
      </c>
      <c r="D24" s="1">
        <v>2.4840000000000001E-3</v>
      </c>
      <c r="E24" s="1" t="s">
        <v>14</v>
      </c>
      <c r="F24" s="1" t="s">
        <v>23</v>
      </c>
      <c r="G24" s="1" t="s">
        <v>21</v>
      </c>
      <c r="H24" s="1" t="s">
        <v>105</v>
      </c>
      <c r="J24" s="1">
        <v>0</v>
      </c>
    </row>
    <row r="25" spans="1:12" x14ac:dyDescent="0.2">
      <c r="A25" s="1" t="s">
        <v>116</v>
      </c>
      <c r="B25" s="1" t="s">
        <v>42</v>
      </c>
      <c r="C25" s="1" t="s">
        <v>15</v>
      </c>
      <c r="D25" s="1">
        <v>2.4840000000000001E-3</v>
      </c>
      <c r="E25" s="1" t="s">
        <v>14</v>
      </c>
      <c r="F25" s="1" t="s">
        <v>23</v>
      </c>
      <c r="G25" s="1" t="s">
        <v>21</v>
      </c>
      <c r="H25" s="1" t="s">
        <v>105</v>
      </c>
      <c r="J25" s="1">
        <v>0</v>
      </c>
    </row>
    <row r="26" spans="1:12" x14ac:dyDescent="0.2">
      <c r="A26" s="1" t="s">
        <v>117</v>
      </c>
      <c r="B26" s="1" t="s">
        <v>27</v>
      </c>
      <c r="C26" s="1" t="s">
        <v>61</v>
      </c>
      <c r="D26" s="1">
        <v>1</v>
      </c>
      <c r="E26" s="1" t="s">
        <v>11</v>
      </c>
      <c r="F26" s="1" t="s">
        <v>23</v>
      </c>
      <c r="G26" s="1" t="s">
        <v>21</v>
      </c>
      <c r="H26" s="1" t="s">
        <v>105</v>
      </c>
      <c r="J26" s="1">
        <v>0</v>
      </c>
    </row>
    <row r="27" spans="1:12" x14ac:dyDescent="0.2">
      <c r="A27" s="1" t="s">
        <v>54</v>
      </c>
      <c r="B27" s="1" t="s">
        <v>53</v>
      </c>
      <c r="C27" s="1" t="s">
        <v>16</v>
      </c>
      <c r="D27" s="1">
        <v>1</v>
      </c>
      <c r="E27" s="1" t="s">
        <v>11</v>
      </c>
      <c r="F27" s="1" t="s">
        <v>23</v>
      </c>
      <c r="G27" s="1" t="s">
        <v>21</v>
      </c>
      <c r="H27" s="1" t="s">
        <v>105</v>
      </c>
      <c r="J27" s="1">
        <v>0</v>
      </c>
    </row>
    <row r="29" spans="1:12" x14ac:dyDescent="0.2">
      <c r="A29" s="1" t="s">
        <v>1</v>
      </c>
      <c r="B29" s="1" t="s">
        <v>59</v>
      </c>
    </row>
    <row r="30" spans="1:12" x14ac:dyDescent="0.2">
      <c r="A30" s="1" t="s">
        <v>2</v>
      </c>
      <c r="B30" s="1" t="s">
        <v>59</v>
      </c>
    </row>
    <row r="31" spans="1:12" x14ac:dyDescent="0.2">
      <c r="A31" s="1" t="s">
        <v>3</v>
      </c>
      <c r="B31" s="1" t="s">
        <v>60</v>
      </c>
    </row>
    <row r="32" spans="1:12" x14ac:dyDescent="0.2">
      <c r="A32" s="1" t="s">
        <v>4</v>
      </c>
      <c r="B32" s="1" t="s">
        <v>17</v>
      </c>
    </row>
    <row r="33" spans="1:12" x14ac:dyDescent="0.2">
      <c r="A33" s="1" t="s">
        <v>5</v>
      </c>
      <c r="B33" s="1">
        <v>1</v>
      </c>
    </row>
    <row r="34" spans="1:12" x14ac:dyDescent="0.2">
      <c r="A34" s="1" t="s">
        <v>6</v>
      </c>
      <c r="B34" s="1" t="s">
        <v>11</v>
      </c>
    </row>
    <row r="35" spans="1:12" x14ac:dyDescent="0.2">
      <c r="A35" s="1" t="s">
        <v>7</v>
      </c>
      <c r="B35" s="1">
        <v>1</v>
      </c>
    </row>
    <row r="36" spans="1:12" x14ac:dyDescent="0.2">
      <c r="A36" s="1" t="s">
        <v>8</v>
      </c>
    </row>
    <row r="37" spans="1:12" x14ac:dyDescent="0.2">
      <c r="A37" s="1" t="s">
        <v>9</v>
      </c>
      <c r="B37" s="1" t="s">
        <v>2</v>
      </c>
      <c r="C37" s="1" t="s">
        <v>4</v>
      </c>
      <c r="D37" s="1" t="s">
        <v>5</v>
      </c>
      <c r="E37" s="1" t="s">
        <v>6</v>
      </c>
      <c r="F37" s="1" t="s">
        <v>0</v>
      </c>
      <c r="G37" s="1" t="s">
        <v>19</v>
      </c>
      <c r="H37" s="1" t="s">
        <v>22</v>
      </c>
      <c r="I37" s="1" t="s">
        <v>35</v>
      </c>
      <c r="J37" s="1" t="s">
        <v>28</v>
      </c>
      <c r="K37" s="1" t="s">
        <v>29</v>
      </c>
      <c r="L37" s="1" t="s">
        <v>30</v>
      </c>
    </row>
    <row r="38" spans="1:12" x14ac:dyDescent="0.2">
      <c r="A38" s="1" t="str">
        <f>B29</f>
        <v>medium filler</v>
      </c>
      <c r="B38" s="1" t="str">
        <f>B30</f>
        <v>medium filler</v>
      </c>
      <c r="C38" s="1" t="s">
        <v>17</v>
      </c>
      <c r="D38" s="1">
        <v>1</v>
      </c>
      <c r="E38" s="1" t="s">
        <v>11</v>
      </c>
      <c r="F38" s="1" t="s">
        <v>23</v>
      </c>
      <c r="G38" s="1" t="s">
        <v>20</v>
      </c>
      <c r="H38" s="1" t="s">
        <v>105</v>
      </c>
      <c r="J38" s="1">
        <v>0</v>
      </c>
    </row>
    <row r="39" spans="1:12" x14ac:dyDescent="0.2">
      <c r="A39" s="1" t="s">
        <v>62</v>
      </c>
      <c r="B39" s="1" t="s">
        <v>45</v>
      </c>
      <c r="C39" s="1" t="s">
        <v>61</v>
      </c>
      <c r="D39" s="1">
        <v>0.7</v>
      </c>
      <c r="E39" s="1" t="s">
        <v>11</v>
      </c>
      <c r="F39" s="1" t="s">
        <v>23</v>
      </c>
      <c r="G39" s="1" t="s">
        <v>21</v>
      </c>
      <c r="H39" s="1" t="s">
        <v>105</v>
      </c>
      <c r="J39" s="1">
        <v>0</v>
      </c>
    </row>
    <row r="40" spans="1:12" x14ac:dyDescent="0.2">
      <c r="A40" s="1" t="s">
        <v>63</v>
      </c>
      <c r="B40" s="1" t="s">
        <v>113</v>
      </c>
      <c r="C40" s="1" t="s">
        <v>61</v>
      </c>
      <c r="D40" s="1">
        <v>0.3</v>
      </c>
      <c r="E40" s="1" t="s">
        <v>11</v>
      </c>
      <c r="F40" s="1" t="s">
        <v>23</v>
      </c>
      <c r="G40" s="1" t="s">
        <v>21</v>
      </c>
      <c r="H40" s="1" t="s">
        <v>105</v>
      </c>
      <c r="J40" s="1">
        <v>0</v>
      </c>
    </row>
    <row r="42" spans="1:12" x14ac:dyDescent="0.2">
      <c r="A42" s="1" t="s">
        <v>1</v>
      </c>
      <c r="B42" s="1" t="s">
        <v>88</v>
      </c>
    </row>
    <row r="43" spans="1:12" x14ac:dyDescent="0.2">
      <c r="A43" s="1" t="s">
        <v>2</v>
      </c>
      <c r="B43" s="1" t="s">
        <v>64</v>
      </c>
    </row>
    <row r="44" spans="1:12" x14ac:dyDescent="0.2">
      <c r="A44" s="1" t="s">
        <v>3</v>
      </c>
      <c r="B44" s="1" t="s">
        <v>111</v>
      </c>
    </row>
    <row r="45" spans="1:12" x14ac:dyDescent="0.2">
      <c r="A45" s="1" t="s">
        <v>4</v>
      </c>
      <c r="B45" s="1" t="s">
        <v>17</v>
      </c>
    </row>
    <row r="46" spans="1:12" x14ac:dyDescent="0.2">
      <c r="A46" s="1" t="s">
        <v>5</v>
      </c>
      <c r="B46" s="1">
        <v>1</v>
      </c>
    </row>
    <row r="47" spans="1:12" x14ac:dyDescent="0.2">
      <c r="A47" s="1" t="s">
        <v>6</v>
      </c>
      <c r="B47" s="1" t="s">
        <v>11</v>
      </c>
    </row>
    <row r="48" spans="1:12" x14ac:dyDescent="0.2">
      <c r="A48" s="1" t="s">
        <v>7</v>
      </c>
      <c r="B48" s="1">
        <v>1</v>
      </c>
    </row>
    <row r="49" spans="1:12" x14ac:dyDescent="0.2">
      <c r="A49" s="1" t="s">
        <v>8</v>
      </c>
    </row>
    <row r="50" spans="1:12" x14ac:dyDescent="0.2">
      <c r="A50" s="1" t="s">
        <v>9</v>
      </c>
      <c r="B50" s="1" t="s">
        <v>2</v>
      </c>
      <c r="C50" s="1" t="s">
        <v>4</v>
      </c>
      <c r="D50" s="1" t="s">
        <v>5</v>
      </c>
      <c r="E50" s="1" t="s">
        <v>6</v>
      </c>
      <c r="F50" s="1" t="s">
        <v>0</v>
      </c>
      <c r="G50" s="1" t="s">
        <v>19</v>
      </c>
      <c r="H50" s="1" t="s">
        <v>22</v>
      </c>
      <c r="I50" s="1" t="s">
        <v>35</v>
      </c>
      <c r="J50" s="1" t="s">
        <v>28</v>
      </c>
      <c r="K50" s="1" t="s">
        <v>29</v>
      </c>
      <c r="L50" s="1" t="s">
        <v>30</v>
      </c>
    </row>
    <row r="51" spans="1:12" x14ac:dyDescent="0.2">
      <c r="A51" s="1" t="str">
        <f>B42</f>
        <v>A1, pavement, materials, B</v>
      </c>
      <c r="B51" s="1" t="str">
        <f>B43</f>
        <v>A1, pavement, materials</v>
      </c>
      <c r="C51" s="1" t="str">
        <f>B45</f>
        <v>NL</v>
      </c>
      <c r="D51" s="1">
        <f>1000/1000</f>
        <v>1</v>
      </c>
      <c r="E51" s="1" t="s">
        <v>11</v>
      </c>
      <c r="F51" s="1" t="s">
        <v>23</v>
      </c>
      <c r="G51" s="1" t="s">
        <v>20</v>
      </c>
      <c r="H51" s="1" t="s">
        <v>105</v>
      </c>
      <c r="J51" s="1">
        <v>2</v>
      </c>
      <c r="K51" s="1">
        <f t="shared" ref="K51" si="0">LN(D51)</f>
        <v>0</v>
      </c>
      <c r="L51" s="1">
        <v>3.741657386773941E-2</v>
      </c>
    </row>
    <row r="52" spans="1:12" x14ac:dyDescent="0.2">
      <c r="A52" s="1" t="s">
        <v>46</v>
      </c>
      <c r="B52" s="1" t="s">
        <v>25</v>
      </c>
      <c r="C52" s="1" t="s">
        <v>16</v>
      </c>
      <c r="D52" s="1">
        <f>52/1000</f>
        <v>5.1999999999999998E-2</v>
      </c>
      <c r="E52" s="1" t="s">
        <v>11</v>
      </c>
      <c r="F52" s="1" t="s">
        <v>23</v>
      </c>
      <c r="G52" s="1" t="s">
        <v>21</v>
      </c>
      <c r="H52" s="1" t="s">
        <v>105</v>
      </c>
      <c r="I52" s="1" t="s">
        <v>36</v>
      </c>
      <c r="J52" s="1">
        <v>2</v>
      </c>
      <c r="K52" s="1">
        <f t="shared" ref="K52:K56" si="1">LN(D52)</f>
        <v>-2.9565115604007097</v>
      </c>
      <c r="L52" s="1">
        <v>3.741657386773941E-2</v>
      </c>
    </row>
    <row r="53" spans="1:12" x14ac:dyDescent="0.2">
      <c r="A53" s="1" t="s">
        <v>57</v>
      </c>
      <c r="B53" s="1" t="s">
        <v>38</v>
      </c>
      <c r="C53" s="1" t="s">
        <v>17</v>
      </c>
      <c r="D53" s="1">
        <f>852/1000</f>
        <v>0.85199999999999998</v>
      </c>
      <c r="E53" s="1" t="s">
        <v>11</v>
      </c>
      <c r="F53" s="1" t="s">
        <v>23</v>
      </c>
      <c r="G53" s="1" t="s">
        <v>21</v>
      </c>
      <c r="H53" s="1" t="s">
        <v>105</v>
      </c>
      <c r="I53" s="1" t="s">
        <v>38</v>
      </c>
      <c r="J53" s="1">
        <v>2</v>
      </c>
      <c r="K53" s="1">
        <f t="shared" si="1"/>
        <v>-0.16016875215282134</v>
      </c>
      <c r="L53" s="1">
        <v>3.741657386773941E-2</v>
      </c>
    </row>
    <row r="54" spans="1:12" x14ac:dyDescent="0.2">
      <c r="A54" s="1" t="s">
        <v>26</v>
      </c>
      <c r="B54" s="1" t="s">
        <v>27</v>
      </c>
      <c r="C54" s="1" t="s">
        <v>61</v>
      </c>
      <c r="D54" s="1">
        <f>43/1000</f>
        <v>4.2999999999999997E-2</v>
      </c>
      <c r="E54" s="1" t="s">
        <v>11</v>
      </c>
      <c r="F54" s="1" t="s">
        <v>23</v>
      </c>
      <c r="G54" s="1" t="s">
        <v>21</v>
      </c>
      <c r="H54" s="1" t="s">
        <v>105</v>
      </c>
      <c r="I54" s="1" t="s">
        <v>69</v>
      </c>
      <c r="J54" s="1">
        <v>2</v>
      </c>
      <c r="K54" s="1">
        <f t="shared" si="1"/>
        <v>-3.1465551632885749</v>
      </c>
      <c r="L54" s="1">
        <v>3.741657386773941E-2</v>
      </c>
    </row>
    <row r="55" spans="1:12" x14ac:dyDescent="0.2">
      <c r="A55" s="1" t="s">
        <v>118</v>
      </c>
      <c r="B55" s="1" t="s">
        <v>65</v>
      </c>
      <c r="C55" s="1" t="s">
        <v>61</v>
      </c>
      <c r="D55" s="1">
        <f>2/1000</f>
        <v>2E-3</v>
      </c>
      <c r="E55" s="1" t="s">
        <v>11</v>
      </c>
      <c r="F55" s="1" t="s">
        <v>23</v>
      </c>
      <c r="G55" s="1" t="s">
        <v>21</v>
      </c>
      <c r="H55" s="1" t="s">
        <v>105</v>
      </c>
      <c r="I55" s="1" t="s">
        <v>66</v>
      </c>
      <c r="J55" s="1">
        <v>2</v>
      </c>
      <c r="K55" s="1">
        <f t="shared" si="1"/>
        <v>-6.2146080984221914</v>
      </c>
      <c r="L55" s="1">
        <v>3.741657386773941E-2</v>
      </c>
    </row>
    <row r="56" spans="1:12" x14ac:dyDescent="0.2">
      <c r="A56" s="1" t="s">
        <v>59</v>
      </c>
      <c r="B56" s="1" t="s">
        <v>59</v>
      </c>
      <c r="C56" s="1" t="s">
        <v>17</v>
      </c>
      <c r="D56" s="1">
        <f>51/1000</f>
        <v>5.0999999999999997E-2</v>
      </c>
      <c r="E56" s="1" t="s">
        <v>11</v>
      </c>
      <c r="F56" s="1" t="s">
        <v>23</v>
      </c>
      <c r="G56" s="1" t="s">
        <v>21</v>
      </c>
      <c r="H56" s="1" t="s">
        <v>105</v>
      </c>
      <c r="I56" s="1" t="s">
        <v>68</v>
      </c>
      <c r="J56" s="1">
        <v>2</v>
      </c>
      <c r="K56" s="1">
        <f t="shared" si="1"/>
        <v>-2.9759296462578115</v>
      </c>
      <c r="L56" s="1">
        <v>3.741657386773941E-2</v>
      </c>
    </row>
    <row r="58" spans="1:12" x14ac:dyDescent="0.2">
      <c r="A58" s="1" t="s">
        <v>1</v>
      </c>
      <c r="B58" s="1" t="s">
        <v>89</v>
      </c>
    </row>
    <row r="59" spans="1:12" x14ac:dyDescent="0.2">
      <c r="A59" s="1" t="s">
        <v>2</v>
      </c>
      <c r="B59" s="1" t="s">
        <v>70</v>
      </c>
    </row>
    <row r="60" spans="1:12" x14ac:dyDescent="0.2">
      <c r="A60" s="1" t="s">
        <v>3</v>
      </c>
      <c r="B60" s="1" t="s">
        <v>109</v>
      </c>
    </row>
    <row r="61" spans="1:12" x14ac:dyDescent="0.2">
      <c r="A61" s="1" t="s">
        <v>4</v>
      </c>
      <c r="B61" s="1" t="s">
        <v>17</v>
      </c>
    </row>
    <row r="62" spans="1:12" x14ac:dyDescent="0.2">
      <c r="A62" s="1" t="s">
        <v>5</v>
      </c>
      <c r="B62" s="1">
        <v>1</v>
      </c>
    </row>
    <row r="63" spans="1:12" x14ac:dyDescent="0.2">
      <c r="A63" s="1" t="s">
        <v>6</v>
      </c>
      <c r="B63" s="1" t="s">
        <v>11</v>
      </c>
    </row>
    <row r="64" spans="1:12" x14ac:dyDescent="0.2">
      <c r="A64" s="1" t="s">
        <v>7</v>
      </c>
      <c r="B64" s="1">
        <v>1</v>
      </c>
    </row>
    <row r="65" spans="1:12" x14ac:dyDescent="0.2">
      <c r="A65" s="1" t="s">
        <v>8</v>
      </c>
    </row>
    <row r="66" spans="1:12" x14ac:dyDescent="0.2">
      <c r="A66" s="1" t="s">
        <v>9</v>
      </c>
      <c r="B66" s="1" t="s">
        <v>2</v>
      </c>
      <c r="C66" s="1" t="s">
        <v>4</v>
      </c>
      <c r="D66" s="1" t="s">
        <v>5</v>
      </c>
      <c r="E66" s="1" t="s">
        <v>6</v>
      </c>
      <c r="F66" s="1" t="s">
        <v>0</v>
      </c>
      <c r="G66" s="1" t="s">
        <v>19</v>
      </c>
      <c r="H66" s="1" t="s">
        <v>22</v>
      </c>
      <c r="I66" s="1" t="s">
        <v>35</v>
      </c>
      <c r="J66" s="1" t="s">
        <v>28</v>
      </c>
      <c r="K66" s="1" t="s">
        <v>29</v>
      </c>
      <c r="L66" s="1" t="s">
        <v>30</v>
      </c>
    </row>
    <row r="67" spans="1:12" x14ac:dyDescent="0.2">
      <c r="A67" s="1" t="str">
        <f>B58</f>
        <v>A2, pavement, transport to plant, B</v>
      </c>
      <c r="B67" s="1" t="str">
        <f>B59</f>
        <v>A2, pavement, transport to plant</v>
      </c>
      <c r="C67" s="1" t="s">
        <v>17</v>
      </c>
      <c r="D67" s="1">
        <v>1</v>
      </c>
      <c r="E67" s="1" t="s">
        <v>11</v>
      </c>
      <c r="F67" s="1" t="s">
        <v>23</v>
      </c>
      <c r="G67" s="1" t="s">
        <v>20</v>
      </c>
      <c r="H67" s="1" t="s">
        <v>105</v>
      </c>
      <c r="J67" s="1">
        <v>0</v>
      </c>
    </row>
    <row r="68" spans="1:12" x14ac:dyDescent="0.2">
      <c r="A68" s="2" t="s">
        <v>32</v>
      </c>
      <c r="B68" s="1" t="s">
        <v>34</v>
      </c>
      <c r="C68" s="1" t="s">
        <v>16</v>
      </c>
      <c r="D68" s="1">
        <f>D52/1000*250</f>
        <v>1.2999999999999999E-2</v>
      </c>
      <c r="E68" s="1" t="s">
        <v>18</v>
      </c>
      <c r="F68" s="1" t="s">
        <v>23</v>
      </c>
      <c r="G68" s="1" t="s">
        <v>21</v>
      </c>
      <c r="H68" s="1" t="s">
        <v>105</v>
      </c>
      <c r="I68" s="1" t="s">
        <v>36</v>
      </c>
      <c r="J68" s="1">
        <v>2</v>
      </c>
      <c r="K68" s="1">
        <f t="shared" ref="K68:K75" si="2">LN(D68)</f>
        <v>-4.3428059215206005</v>
      </c>
      <c r="L68" s="1">
        <v>0.34745503306183378</v>
      </c>
    </row>
    <row r="69" spans="1:12" x14ac:dyDescent="0.2">
      <c r="A69" s="2" t="s">
        <v>37</v>
      </c>
      <c r="B69" s="1" t="s">
        <v>49</v>
      </c>
      <c r="C69" s="1" t="s">
        <v>15</v>
      </c>
      <c r="D69" s="1">
        <f>D53/1000*933</f>
        <v>0.79491599999999996</v>
      </c>
      <c r="E69" s="1" t="s">
        <v>18</v>
      </c>
      <c r="F69" s="1" t="s">
        <v>23</v>
      </c>
      <c r="G69" s="1" t="s">
        <v>21</v>
      </c>
      <c r="H69" s="1" t="s">
        <v>105</v>
      </c>
      <c r="I69" s="1" t="s">
        <v>38</v>
      </c>
      <c r="J69" s="1">
        <v>2</v>
      </c>
      <c r="K69" s="1">
        <f>LN(D69)</f>
        <v>-0.22951883028761461</v>
      </c>
      <c r="L69" s="1">
        <v>0.34745503306183378</v>
      </c>
    </row>
    <row r="70" spans="1:12" x14ac:dyDescent="0.2">
      <c r="A70" s="1" t="s">
        <v>31</v>
      </c>
      <c r="B70" s="1" t="s">
        <v>33</v>
      </c>
      <c r="C70" s="1" t="s">
        <v>16</v>
      </c>
      <c r="D70" s="1">
        <f>D53/1000*53</f>
        <v>4.5156000000000002E-2</v>
      </c>
      <c r="E70" s="1" t="s">
        <v>18</v>
      </c>
      <c r="F70" s="1" t="s">
        <v>23</v>
      </c>
      <c r="G70" s="1" t="s">
        <v>21</v>
      </c>
      <c r="H70" s="1" t="s">
        <v>105</v>
      </c>
      <c r="I70" s="1" t="s">
        <v>38</v>
      </c>
      <c r="J70" s="1">
        <v>2</v>
      </c>
      <c r="K70" s="1">
        <f>LN(D70)</f>
        <v>-3.0976321175828363</v>
      </c>
      <c r="L70" s="1">
        <v>0.34745503306183378</v>
      </c>
    </row>
    <row r="71" spans="1:12" x14ac:dyDescent="0.2">
      <c r="A71" s="2" t="s">
        <v>32</v>
      </c>
      <c r="B71" s="1" t="s">
        <v>34</v>
      </c>
      <c r="C71" s="1" t="s">
        <v>16</v>
      </c>
      <c r="D71" s="1">
        <f>D53/1000*25</f>
        <v>2.1299999999999999E-2</v>
      </c>
      <c r="E71" s="1" t="s">
        <v>18</v>
      </c>
      <c r="F71" s="1" t="s">
        <v>23</v>
      </c>
      <c r="G71" s="1" t="s">
        <v>21</v>
      </c>
      <c r="H71" s="1" t="s">
        <v>105</v>
      </c>
      <c r="I71" s="1" t="s">
        <v>38</v>
      </c>
      <c r="J71" s="1">
        <v>2</v>
      </c>
      <c r="K71" s="1">
        <f>LN(D71)</f>
        <v>-3.8490482062667577</v>
      </c>
      <c r="L71" s="1">
        <v>0.34745503306183378</v>
      </c>
    </row>
    <row r="72" spans="1:12" x14ac:dyDescent="0.2">
      <c r="A72" s="1" t="s">
        <v>31</v>
      </c>
      <c r="B72" s="1" t="s">
        <v>33</v>
      </c>
      <c r="C72" s="1" t="s">
        <v>16</v>
      </c>
      <c r="D72" s="1">
        <f>D54/1000*660</f>
        <v>2.8379999999999996E-2</v>
      </c>
      <c r="E72" s="1" t="s">
        <v>18</v>
      </c>
      <c r="F72" s="1" t="s">
        <v>23</v>
      </c>
      <c r="G72" s="1" t="s">
        <v>21</v>
      </c>
      <c r="H72" s="1" t="s">
        <v>105</v>
      </c>
      <c r="I72" s="1" t="s">
        <v>69</v>
      </c>
      <c r="J72" s="1">
        <v>2</v>
      </c>
      <c r="K72" s="1">
        <f>LN(D72)</f>
        <v>-3.5620706072502406</v>
      </c>
      <c r="L72" s="1">
        <v>0.34745503306183401</v>
      </c>
    </row>
    <row r="73" spans="1:12" x14ac:dyDescent="0.2">
      <c r="A73" s="2" t="s">
        <v>32</v>
      </c>
      <c r="B73" s="1" t="s">
        <v>34</v>
      </c>
      <c r="C73" s="1" t="s">
        <v>16</v>
      </c>
      <c r="D73" s="1">
        <f>D54/1000*25</f>
        <v>1.0749999999999998E-3</v>
      </c>
      <c r="E73" s="1" t="s">
        <v>18</v>
      </c>
      <c r="F73" s="1" t="s">
        <v>23</v>
      </c>
      <c r="G73" s="1" t="s">
        <v>21</v>
      </c>
      <c r="H73" s="1" t="s">
        <v>105</v>
      </c>
      <c r="I73" s="1" t="s">
        <v>69</v>
      </c>
      <c r="J73" s="1">
        <v>2</v>
      </c>
      <c r="K73" s="1">
        <f>LN(D73)</f>
        <v>-6.8354346174025116</v>
      </c>
      <c r="L73" s="1">
        <v>0.34745503306183401</v>
      </c>
    </row>
    <row r="74" spans="1:12" x14ac:dyDescent="0.2">
      <c r="A74" s="2" t="s">
        <v>32</v>
      </c>
      <c r="B74" s="1" t="s">
        <v>34</v>
      </c>
      <c r="C74" s="1" t="s">
        <v>16</v>
      </c>
      <c r="D74" s="1">
        <f>D55/1000*177</f>
        <v>3.5399999999999999E-4</v>
      </c>
      <c r="E74" s="1" t="s">
        <v>18</v>
      </c>
      <c r="F74" s="1" t="s">
        <v>23</v>
      </c>
      <c r="G74" s="1" t="s">
        <v>21</v>
      </c>
      <c r="H74" s="1" t="s">
        <v>105</v>
      </c>
      <c r="I74" s="1" t="s">
        <v>66</v>
      </c>
      <c r="J74" s="1">
        <v>2</v>
      </c>
      <c r="K74" s="1">
        <f>LN(D74)</f>
        <v>-7.9462136448304994</v>
      </c>
      <c r="L74" s="1">
        <v>0.34745503306183401</v>
      </c>
    </row>
    <row r="75" spans="1:12" x14ac:dyDescent="0.2">
      <c r="A75" s="2" t="s">
        <v>32</v>
      </c>
      <c r="B75" s="1" t="s">
        <v>34</v>
      </c>
      <c r="C75" s="1" t="s">
        <v>16</v>
      </c>
      <c r="D75" s="1">
        <f>D56/1000*136</f>
        <v>6.9360000000000003E-3</v>
      </c>
      <c r="E75" s="1" t="s">
        <v>18</v>
      </c>
      <c r="F75" s="1" t="s">
        <v>23</v>
      </c>
      <c r="G75" s="1" t="s">
        <v>21</v>
      </c>
      <c r="H75" s="1" t="s">
        <v>105</v>
      </c>
      <c r="I75" s="1" t="s">
        <v>68</v>
      </c>
      <c r="J75" s="1">
        <v>2</v>
      </c>
      <c r="K75" s="1">
        <f t="shared" si="2"/>
        <v>-4.971030039503896</v>
      </c>
      <c r="L75" s="1">
        <v>0.34745503306183378</v>
      </c>
    </row>
    <row r="76" spans="1:12" x14ac:dyDescent="0.2">
      <c r="A76" s="2"/>
    </row>
    <row r="77" spans="1:12" x14ac:dyDescent="0.2">
      <c r="A77" s="1" t="s">
        <v>1</v>
      </c>
      <c r="B77" s="1" t="s">
        <v>135</v>
      </c>
    </row>
    <row r="78" spans="1:12" x14ac:dyDescent="0.2">
      <c r="A78" s="1" t="s">
        <v>2</v>
      </c>
      <c r="B78" s="1" t="s">
        <v>136</v>
      </c>
    </row>
    <row r="79" spans="1:12" x14ac:dyDescent="0.2">
      <c r="A79" s="1" t="s">
        <v>3</v>
      </c>
      <c r="B79" s="1" t="s">
        <v>137</v>
      </c>
    </row>
    <row r="80" spans="1:12" x14ac:dyDescent="0.2">
      <c r="A80" s="1" t="s">
        <v>4</v>
      </c>
      <c r="B80" s="1" t="s">
        <v>17</v>
      </c>
    </row>
    <row r="81" spans="1:12" x14ac:dyDescent="0.2">
      <c r="A81" s="1" t="s">
        <v>5</v>
      </c>
      <c r="B81" s="1">
        <v>1</v>
      </c>
    </row>
    <row r="82" spans="1:12" x14ac:dyDescent="0.2">
      <c r="A82" s="1" t="s">
        <v>6</v>
      </c>
      <c r="B82" s="1" t="s">
        <v>11</v>
      </c>
    </row>
    <row r="83" spans="1:12" x14ac:dyDescent="0.2">
      <c r="A83" s="1" t="s">
        <v>7</v>
      </c>
      <c r="B83" s="1">
        <v>1</v>
      </c>
    </row>
    <row r="84" spans="1:12" x14ac:dyDescent="0.2">
      <c r="A84" s="1" t="s">
        <v>8</v>
      </c>
    </row>
    <row r="85" spans="1:12" x14ac:dyDescent="0.2">
      <c r="A85" s="1" t="s">
        <v>9</v>
      </c>
      <c r="B85" s="1" t="s">
        <v>2</v>
      </c>
      <c r="C85" s="1" t="s">
        <v>4</v>
      </c>
      <c r="D85" s="1" t="s">
        <v>5</v>
      </c>
      <c r="E85" s="1" t="s">
        <v>6</v>
      </c>
      <c r="F85" s="1" t="s">
        <v>0</v>
      </c>
      <c r="G85" s="1" t="s">
        <v>19</v>
      </c>
      <c r="H85" s="1" t="s">
        <v>22</v>
      </c>
      <c r="I85" s="1" t="s">
        <v>35</v>
      </c>
      <c r="J85" s="1" t="s">
        <v>28</v>
      </c>
      <c r="K85" s="1" t="s">
        <v>29</v>
      </c>
      <c r="L85" s="1" t="s">
        <v>30</v>
      </c>
    </row>
    <row r="86" spans="1:12" x14ac:dyDescent="0.2">
      <c r="A86" s="1" t="str">
        <f>B77</f>
        <v>A2, pavement, transport to plant, B (bitumen)</v>
      </c>
      <c r="B86" s="1" t="str">
        <f>B78</f>
        <v>A2, pavement, transport to plant (bitumen)</v>
      </c>
      <c r="C86" s="1" t="s">
        <v>17</v>
      </c>
      <c r="D86" s="1">
        <v>1</v>
      </c>
      <c r="E86" s="1" t="s">
        <v>11</v>
      </c>
      <c r="F86" s="1" t="s">
        <v>23</v>
      </c>
      <c r="G86" s="1" t="s">
        <v>20</v>
      </c>
      <c r="H86" s="1" t="s">
        <v>105</v>
      </c>
      <c r="J86" s="1">
        <v>0</v>
      </c>
    </row>
    <row r="87" spans="1:12" x14ac:dyDescent="0.2">
      <c r="A87" s="2" t="str">
        <f t="shared" ref="A87:L87" si="3">A68</f>
        <v xml:space="preserve">market for transport, freight, lorry, unspecified </v>
      </c>
      <c r="B87" s="1" t="str">
        <f t="shared" si="3"/>
        <v xml:space="preserve">transport, freight, lorry, unspecified </v>
      </c>
      <c r="C87" s="1" t="str">
        <f t="shared" si="3"/>
        <v>RER</v>
      </c>
      <c r="D87" s="1">
        <f t="shared" si="3"/>
        <v>1.2999999999999999E-2</v>
      </c>
      <c r="E87" s="1" t="str">
        <f t="shared" si="3"/>
        <v>ton kilometer</v>
      </c>
      <c r="F87" s="1" t="str">
        <f t="shared" si="3"/>
        <v>ecoinvent-391-cutoff</v>
      </c>
      <c r="G87" s="1" t="str">
        <f t="shared" si="3"/>
        <v>technosphere</v>
      </c>
      <c r="H87" s="1" t="str">
        <f t="shared" si="3"/>
        <v>(unknown)</v>
      </c>
      <c r="I87" s="1" t="str">
        <f t="shared" si="3"/>
        <v>bitumen</v>
      </c>
      <c r="J87" s="1">
        <f t="shared" si="3"/>
        <v>2</v>
      </c>
      <c r="K87" s="1">
        <f t="shared" si="3"/>
        <v>-4.3428059215206005</v>
      </c>
      <c r="L87" s="1">
        <f t="shared" si="3"/>
        <v>0.34745503306183378</v>
      </c>
    </row>
    <row r="88" spans="1:12" x14ac:dyDescent="0.2">
      <c r="A88" s="2"/>
    </row>
    <row r="89" spans="1:12" x14ac:dyDescent="0.2">
      <c r="A89" s="1" t="s">
        <v>1</v>
      </c>
      <c r="B89" s="1" t="s">
        <v>130</v>
      </c>
    </row>
    <row r="90" spans="1:12" x14ac:dyDescent="0.2">
      <c r="A90" s="1" t="s">
        <v>2</v>
      </c>
      <c r="B90" s="1" t="s">
        <v>131</v>
      </c>
    </row>
    <row r="91" spans="1:12" x14ac:dyDescent="0.2">
      <c r="A91" s="1" t="s">
        <v>3</v>
      </c>
      <c r="B91" s="1" t="s">
        <v>129</v>
      </c>
    </row>
    <row r="92" spans="1:12" x14ac:dyDescent="0.2">
      <c r="A92" s="1" t="s">
        <v>4</v>
      </c>
      <c r="B92" s="1" t="s">
        <v>17</v>
      </c>
    </row>
    <row r="93" spans="1:12" x14ac:dyDescent="0.2">
      <c r="A93" s="1" t="s">
        <v>5</v>
      </c>
      <c r="B93" s="1">
        <v>1</v>
      </c>
    </row>
    <row r="94" spans="1:12" x14ac:dyDescent="0.2">
      <c r="A94" s="1" t="s">
        <v>6</v>
      </c>
      <c r="B94" s="1" t="s">
        <v>11</v>
      </c>
    </row>
    <row r="95" spans="1:12" x14ac:dyDescent="0.2">
      <c r="A95" s="1" t="s">
        <v>7</v>
      </c>
      <c r="B95" s="1">
        <v>1</v>
      </c>
    </row>
    <row r="96" spans="1:12" x14ac:dyDescent="0.2">
      <c r="A96" s="1" t="s">
        <v>8</v>
      </c>
    </row>
    <row r="97" spans="1:12" x14ac:dyDescent="0.2">
      <c r="A97" s="1" t="s">
        <v>9</v>
      </c>
      <c r="B97" s="1" t="s">
        <v>2</v>
      </c>
      <c r="C97" s="1" t="s">
        <v>4</v>
      </c>
      <c r="D97" s="1" t="s">
        <v>5</v>
      </c>
      <c r="E97" s="1" t="s">
        <v>6</v>
      </c>
      <c r="F97" s="1" t="s">
        <v>0</v>
      </c>
      <c r="G97" s="1" t="s">
        <v>19</v>
      </c>
      <c r="H97" s="1" t="s">
        <v>22</v>
      </c>
      <c r="I97" s="1" t="s">
        <v>35</v>
      </c>
      <c r="J97" s="1" t="s">
        <v>28</v>
      </c>
      <c r="K97" s="1" t="s">
        <v>29</v>
      </c>
      <c r="L97" s="1" t="s">
        <v>30</v>
      </c>
    </row>
    <row r="98" spans="1:12" x14ac:dyDescent="0.2">
      <c r="A98" s="1" t="str">
        <f>B89</f>
        <v>A2, pavement, transport to plant, B (crushed stone)</v>
      </c>
      <c r="B98" s="1" t="str">
        <f>B90</f>
        <v>A2, pavement, transport to plant (crushed stone)</v>
      </c>
      <c r="C98" s="1" t="s">
        <v>17</v>
      </c>
      <c r="D98" s="1">
        <v>1</v>
      </c>
      <c r="E98" s="1" t="s">
        <v>11</v>
      </c>
      <c r="F98" s="1" t="s">
        <v>23</v>
      </c>
      <c r="G98" s="1" t="s">
        <v>20</v>
      </c>
      <c r="H98" s="1" t="s">
        <v>105</v>
      </c>
      <c r="J98" s="1">
        <v>0</v>
      </c>
    </row>
    <row r="99" spans="1:12" x14ac:dyDescent="0.2">
      <c r="A99" s="2" t="str">
        <f t="shared" ref="A99:L99" si="4">A69</f>
        <v>market for transport, freight, sea, ferry</v>
      </c>
      <c r="B99" s="1" t="str">
        <f t="shared" si="4"/>
        <v>transport, freight, sea, ferry</v>
      </c>
      <c r="C99" s="1" t="str">
        <f t="shared" si="4"/>
        <v>GLO</v>
      </c>
      <c r="D99" s="1">
        <f t="shared" si="4"/>
        <v>0.79491599999999996</v>
      </c>
      <c r="E99" s="1" t="str">
        <f t="shared" si="4"/>
        <v>ton kilometer</v>
      </c>
      <c r="F99" s="1" t="str">
        <f t="shared" si="4"/>
        <v>ecoinvent-391-cutoff</v>
      </c>
      <c r="G99" s="1" t="str">
        <f t="shared" si="4"/>
        <v>technosphere</v>
      </c>
      <c r="H99" s="1" t="str">
        <f t="shared" si="4"/>
        <v>(unknown)</v>
      </c>
      <c r="I99" s="1" t="str">
        <f t="shared" si="4"/>
        <v>crushed stone</v>
      </c>
      <c r="J99" s="1">
        <f t="shared" si="4"/>
        <v>2</v>
      </c>
      <c r="K99" s="1">
        <f t="shared" si="4"/>
        <v>-0.22951883028761461</v>
      </c>
      <c r="L99" s="1">
        <f t="shared" si="4"/>
        <v>0.34745503306183378</v>
      </c>
    </row>
    <row r="100" spans="1:12" x14ac:dyDescent="0.2">
      <c r="A100" s="1" t="str">
        <f t="shared" ref="A100:L100" si="5">A70</f>
        <v xml:space="preserve">market for transport, freight, inland waterways, barge </v>
      </c>
      <c r="B100" s="1" t="str">
        <f t="shared" si="5"/>
        <v xml:space="preserve">transport, freight, inland waterways, barge </v>
      </c>
      <c r="C100" s="1" t="str">
        <f t="shared" si="5"/>
        <v>RER</v>
      </c>
      <c r="D100" s="1">
        <f t="shared" si="5"/>
        <v>4.5156000000000002E-2</v>
      </c>
      <c r="E100" s="1" t="str">
        <f t="shared" si="5"/>
        <v>ton kilometer</v>
      </c>
      <c r="F100" s="1" t="str">
        <f t="shared" si="5"/>
        <v>ecoinvent-391-cutoff</v>
      </c>
      <c r="G100" s="1" t="str">
        <f t="shared" si="5"/>
        <v>technosphere</v>
      </c>
      <c r="H100" s="1" t="str">
        <f t="shared" si="5"/>
        <v>(unknown)</v>
      </c>
      <c r="I100" s="1" t="str">
        <f t="shared" si="5"/>
        <v>crushed stone</v>
      </c>
      <c r="J100" s="1">
        <f t="shared" si="5"/>
        <v>2</v>
      </c>
      <c r="K100" s="1">
        <f t="shared" si="5"/>
        <v>-3.0976321175828363</v>
      </c>
      <c r="L100" s="1">
        <f t="shared" si="5"/>
        <v>0.34745503306183378</v>
      </c>
    </row>
    <row r="101" spans="1:12" x14ac:dyDescent="0.2">
      <c r="A101" s="2" t="str">
        <f t="shared" ref="A101:L101" si="6">A71</f>
        <v xml:space="preserve">market for transport, freight, lorry, unspecified </v>
      </c>
      <c r="B101" s="1" t="str">
        <f t="shared" si="6"/>
        <v xml:space="preserve">transport, freight, lorry, unspecified </v>
      </c>
      <c r="C101" s="1" t="str">
        <f t="shared" si="6"/>
        <v>RER</v>
      </c>
      <c r="D101" s="1">
        <f t="shared" si="6"/>
        <v>2.1299999999999999E-2</v>
      </c>
      <c r="E101" s="1" t="str">
        <f t="shared" si="6"/>
        <v>ton kilometer</v>
      </c>
      <c r="F101" s="1" t="str">
        <f t="shared" si="6"/>
        <v>ecoinvent-391-cutoff</v>
      </c>
      <c r="G101" s="1" t="str">
        <f t="shared" si="6"/>
        <v>technosphere</v>
      </c>
      <c r="H101" s="1" t="str">
        <f t="shared" si="6"/>
        <v>(unknown)</v>
      </c>
      <c r="I101" s="1" t="str">
        <f t="shared" si="6"/>
        <v>crushed stone</v>
      </c>
      <c r="J101" s="1">
        <f t="shared" si="6"/>
        <v>2</v>
      </c>
      <c r="K101" s="1">
        <f t="shared" si="6"/>
        <v>-3.8490482062667577</v>
      </c>
      <c r="L101" s="1">
        <f t="shared" si="6"/>
        <v>0.34745503306183378</v>
      </c>
    </row>
    <row r="102" spans="1:12" x14ac:dyDescent="0.2">
      <c r="A102" s="2"/>
    </row>
    <row r="103" spans="1:12" x14ac:dyDescent="0.2">
      <c r="A103" s="1" t="s">
        <v>1</v>
      </c>
      <c r="B103" s="1" t="s">
        <v>132</v>
      </c>
    </row>
    <row r="104" spans="1:12" x14ac:dyDescent="0.2">
      <c r="A104" s="1" t="s">
        <v>2</v>
      </c>
      <c r="B104" s="1" t="s">
        <v>133</v>
      </c>
    </row>
    <row r="105" spans="1:12" x14ac:dyDescent="0.2">
      <c r="A105" s="1" t="s">
        <v>3</v>
      </c>
      <c r="B105" s="1" t="s">
        <v>134</v>
      </c>
    </row>
    <row r="106" spans="1:12" x14ac:dyDescent="0.2">
      <c r="A106" s="1" t="s">
        <v>4</v>
      </c>
      <c r="B106" s="1" t="s">
        <v>17</v>
      </c>
    </row>
    <row r="107" spans="1:12" x14ac:dyDescent="0.2">
      <c r="A107" s="1" t="s">
        <v>5</v>
      </c>
      <c r="B107" s="1">
        <v>1</v>
      </c>
    </row>
    <row r="108" spans="1:12" x14ac:dyDescent="0.2">
      <c r="A108" s="1" t="s">
        <v>6</v>
      </c>
      <c r="B108" s="1" t="s">
        <v>11</v>
      </c>
    </row>
    <row r="109" spans="1:12" x14ac:dyDescent="0.2">
      <c r="A109" s="1" t="s">
        <v>7</v>
      </c>
      <c r="B109" s="1">
        <v>1</v>
      </c>
    </row>
    <row r="110" spans="1:12" x14ac:dyDescent="0.2">
      <c r="A110" s="1" t="s">
        <v>8</v>
      </c>
    </row>
    <row r="111" spans="1:12" x14ac:dyDescent="0.2">
      <c r="A111" s="1" t="s">
        <v>9</v>
      </c>
      <c r="B111" s="1" t="s">
        <v>2</v>
      </c>
      <c r="C111" s="1" t="s">
        <v>4</v>
      </c>
      <c r="D111" s="1" t="s">
        <v>5</v>
      </c>
      <c r="E111" s="1" t="s">
        <v>6</v>
      </c>
      <c r="F111" s="1" t="s">
        <v>0</v>
      </c>
      <c r="G111" s="1" t="s">
        <v>19</v>
      </c>
      <c r="H111" s="1" t="s">
        <v>22</v>
      </c>
      <c r="I111" s="1" t="s">
        <v>35</v>
      </c>
      <c r="J111" s="1" t="s">
        <v>28</v>
      </c>
      <c r="K111" s="1" t="s">
        <v>29</v>
      </c>
      <c r="L111" s="1" t="s">
        <v>30</v>
      </c>
    </row>
    <row r="112" spans="1:12" x14ac:dyDescent="0.2">
      <c r="A112" s="1" t="str">
        <f>B103</f>
        <v>A2, pavement, transport to plant, B (crushed sand)</v>
      </c>
      <c r="B112" s="1" t="str">
        <f>B104</f>
        <v>A2, pavement, transport to plant (crushed sand)</v>
      </c>
      <c r="C112" s="1" t="s">
        <v>17</v>
      </c>
      <c r="D112" s="1">
        <v>1</v>
      </c>
      <c r="E112" s="1" t="s">
        <v>11</v>
      </c>
      <c r="F112" s="1" t="s">
        <v>23</v>
      </c>
      <c r="G112" s="1" t="s">
        <v>20</v>
      </c>
      <c r="H112" s="1" t="s">
        <v>105</v>
      </c>
      <c r="J112" s="1">
        <v>0</v>
      </c>
    </row>
    <row r="113" spans="1:12" x14ac:dyDescent="0.2">
      <c r="A113" s="1" t="str">
        <f t="shared" ref="A113:L113" si="7">A72</f>
        <v xml:space="preserve">market for transport, freight, inland waterways, barge </v>
      </c>
      <c r="B113" s="1" t="str">
        <f t="shared" si="7"/>
        <v xml:space="preserve">transport, freight, inland waterways, barge </v>
      </c>
      <c r="C113" s="1" t="str">
        <f t="shared" si="7"/>
        <v>RER</v>
      </c>
      <c r="D113" s="1">
        <f t="shared" si="7"/>
        <v>2.8379999999999996E-2</v>
      </c>
      <c r="E113" s="1" t="str">
        <f t="shared" si="7"/>
        <v>ton kilometer</v>
      </c>
      <c r="F113" s="1" t="str">
        <f t="shared" si="7"/>
        <v>ecoinvent-391-cutoff</v>
      </c>
      <c r="G113" s="1" t="str">
        <f t="shared" si="7"/>
        <v>technosphere</v>
      </c>
      <c r="H113" s="1" t="str">
        <f t="shared" si="7"/>
        <v>(unknown)</v>
      </c>
      <c r="I113" s="1" t="str">
        <f t="shared" si="7"/>
        <v>crushed sand</v>
      </c>
      <c r="J113" s="1">
        <f t="shared" si="7"/>
        <v>2</v>
      </c>
      <c r="K113" s="1">
        <f t="shared" si="7"/>
        <v>-3.5620706072502406</v>
      </c>
      <c r="L113" s="1">
        <f t="shared" si="7"/>
        <v>0.34745503306183401</v>
      </c>
    </row>
    <row r="114" spans="1:12" x14ac:dyDescent="0.2">
      <c r="A114" s="2" t="str">
        <f t="shared" ref="A114:L114" si="8">A73</f>
        <v xml:space="preserve">market for transport, freight, lorry, unspecified </v>
      </c>
      <c r="B114" s="1" t="str">
        <f t="shared" si="8"/>
        <v xml:space="preserve">transport, freight, lorry, unspecified </v>
      </c>
      <c r="C114" s="1" t="str">
        <f t="shared" si="8"/>
        <v>RER</v>
      </c>
      <c r="D114" s="1">
        <f t="shared" si="8"/>
        <v>1.0749999999999998E-3</v>
      </c>
      <c r="E114" s="1" t="str">
        <f t="shared" si="8"/>
        <v>ton kilometer</v>
      </c>
      <c r="F114" s="1" t="str">
        <f t="shared" si="8"/>
        <v>ecoinvent-391-cutoff</v>
      </c>
      <c r="G114" s="1" t="str">
        <f t="shared" si="8"/>
        <v>technosphere</v>
      </c>
      <c r="H114" s="1" t="str">
        <f t="shared" si="8"/>
        <v>(unknown)</v>
      </c>
      <c r="I114" s="1" t="str">
        <f t="shared" si="8"/>
        <v>crushed sand</v>
      </c>
      <c r="J114" s="1">
        <f t="shared" si="8"/>
        <v>2</v>
      </c>
      <c r="K114" s="1">
        <f t="shared" si="8"/>
        <v>-6.8354346174025116</v>
      </c>
      <c r="L114" s="1">
        <f t="shared" si="8"/>
        <v>0.34745503306183401</v>
      </c>
    </row>
    <row r="115" spans="1:12" x14ac:dyDescent="0.2">
      <c r="A115" s="2"/>
    </row>
    <row r="116" spans="1:12" x14ac:dyDescent="0.2">
      <c r="A116" s="1" t="s">
        <v>1</v>
      </c>
      <c r="B116" s="1" t="s">
        <v>138</v>
      </c>
    </row>
    <row r="117" spans="1:12" x14ac:dyDescent="0.2">
      <c r="A117" s="1" t="s">
        <v>2</v>
      </c>
      <c r="B117" s="1" t="s">
        <v>139</v>
      </c>
    </row>
    <row r="118" spans="1:12" x14ac:dyDescent="0.2">
      <c r="A118" s="1" t="s">
        <v>3</v>
      </c>
      <c r="B118" s="1" t="s">
        <v>140</v>
      </c>
    </row>
    <row r="119" spans="1:12" x14ac:dyDescent="0.2">
      <c r="A119" s="1" t="s">
        <v>4</v>
      </c>
      <c r="B119" s="1" t="s">
        <v>17</v>
      </c>
    </row>
    <row r="120" spans="1:12" x14ac:dyDescent="0.2">
      <c r="A120" s="1" t="s">
        <v>5</v>
      </c>
      <c r="B120" s="1">
        <v>1</v>
      </c>
    </row>
    <row r="121" spans="1:12" x14ac:dyDescent="0.2">
      <c r="A121" s="1" t="s">
        <v>6</v>
      </c>
      <c r="B121" s="1" t="s">
        <v>11</v>
      </c>
    </row>
    <row r="122" spans="1:12" x14ac:dyDescent="0.2">
      <c r="A122" s="1" t="s">
        <v>7</v>
      </c>
      <c r="B122" s="1">
        <v>1</v>
      </c>
    </row>
    <row r="123" spans="1:12" x14ac:dyDescent="0.2">
      <c r="A123" s="1" t="s">
        <v>8</v>
      </c>
    </row>
    <row r="124" spans="1:12" x14ac:dyDescent="0.2">
      <c r="A124" s="1" t="s">
        <v>9</v>
      </c>
      <c r="B124" s="1" t="s">
        <v>2</v>
      </c>
      <c r="C124" s="1" t="s">
        <v>4</v>
      </c>
      <c r="D124" s="1" t="s">
        <v>5</v>
      </c>
      <c r="E124" s="1" t="s">
        <v>6</v>
      </c>
      <c r="F124" s="1" t="s">
        <v>0</v>
      </c>
      <c r="G124" s="1" t="s">
        <v>19</v>
      </c>
      <c r="H124" s="1" t="s">
        <v>22</v>
      </c>
      <c r="I124" s="1" t="s">
        <v>35</v>
      </c>
      <c r="J124" s="1" t="s">
        <v>28</v>
      </c>
      <c r="K124" s="1" t="s">
        <v>29</v>
      </c>
      <c r="L124" s="1" t="s">
        <v>30</v>
      </c>
    </row>
    <row r="125" spans="1:12" x14ac:dyDescent="0.2">
      <c r="A125" s="1" t="str">
        <f>B116</f>
        <v>A2, pavement, transport to plant, B (drip resistant material)</v>
      </c>
      <c r="B125" s="1" t="str">
        <f>B117</f>
        <v>A2, pavement, transport to plant (drip resistant material)</v>
      </c>
      <c r="C125" s="1" t="s">
        <v>17</v>
      </c>
      <c r="D125" s="1">
        <v>1</v>
      </c>
      <c r="E125" s="1" t="s">
        <v>11</v>
      </c>
      <c r="F125" s="1" t="s">
        <v>23</v>
      </c>
      <c r="G125" s="1" t="s">
        <v>20</v>
      </c>
      <c r="H125" s="1" t="s">
        <v>105</v>
      </c>
      <c r="J125" s="1">
        <v>0</v>
      </c>
    </row>
    <row r="126" spans="1:12" x14ac:dyDescent="0.2">
      <c r="A126" s="2" t="str">
        <f t="shared" ref="A126:L126" si="9">A74</f>
        <v xml:space="preserve">market for transport, freight, lorry, unspecified </v>
      </c>
      <c r="B126" s="1" t="str">
        <f t="shared" si="9"/>
        <v xml:space="preserve">transport, freight, lorry, unspecified </v>
      </c>
      <c r="C126" s="1" t="str">
        <f t="shared" si="9"/>
        <v>RER</v>
      </c>
      <c r="D126" s="1">
        <f t="shared" si="9"/>
        <v>3.5399999999999999E-4</v>
      </c>
      <c r="E126" s="1" t="str">
        <f t="shared" si="9"/>
        <v>ton kilometer</v>
      </c>
      <c r="F126" s="1" t="str">
        <f t="shared" si="9"/>
        <v>ecoinvent-391-cutoff</v>
      </c>
      <c r="G126" s="1" t="str">
        <f t="shared" si="9"/>
        <v>technosphere</v>
      </c>
      <c r="H126" s="1" t="str">
        <f t="shared" si="9"/>
        <v>(unknown)</v>
      </c>
      <c r="I126" s="1" t="str">
        <f t="shared" si="9"/>
        <v>drip resistant material</v>
      </c>
      <c r="J126" s="1">
        <f t="shared" si="9"/>
        <v>2</v>
      </c>
      <c r="K126" s="1">
        <f t="shared" si="9"/>
        <v>-7.9462136448304994</v>
      </c>
      <c r="L126" s="1">
        <f t="shared" si="9"/>
        <v>0.34745503306183401</v>
      </c>
    </row>
    <row r="127" spans="1:12" x14ac:dyDescent="0.2">
      <c r="A127" s="2"/>
    </row>
    <row r="128" spans="1:12" x14ac:dyDescent="0.2">
      <c r="A128" s="1" t="s">
        <v>1</v>
      </c>
      <c r="B128" s="1" t="s">
        <v>141</v>
      </c>
    </row>
    <row r="129" spans="1:12" x14ac:dyDescent="0.2">
      <c r="A129" s="1" t="s">
        <v>2</v>
      </c>
      <c r="B129" s="1" t="s">
        <v>142</v>
      </c>
    </row>
    <row r="130" spans="1:12" x14ac:dyDescent="0.2">
      <c r="A130" s="1" t="s">
        <v>3</v>
      </c>
      <c r="B130" s="1" t="s">
        <v>143</v>
      </c>
    </row>
    <row r="131" spans="1:12" x14ac:dyDescent="0.2">
      <c r="A131" s="1" t="s">
        <v>4</v>
      </c>
      <c r="B131" s="1" t="s">
        <v>17</v>
      </c>
    </row>
    <row r="132" spans="1:12" x14ac:dyDescent="0.2">
      <c r="A132" s="1" t="s">
        <v>5</v>
      </c>
      <c r="B132" s="1">
        <v>1</v>
      </c>
    </row>
    <row r="133" spans="1:12" x14ac:dyDescent="0.2">
      <c r="A133" s="1" t="s">
        <v>6</v>
      </c>
      <c r="B133" s="1" t="s">
        <v>11</v>
      </c>
    </row>
    <row r="134" spans="1:12" x14ac:dyDescent="0.2">
      <c r="A134" s="1" t="s">
        <v>7</v>
      </c>
      <c r="B134" s="1">
        <v>1</v>
      </c>
    </row>
    <row r="135" spans="1:12" x14ac:dyDescent="0.2">
      <c r="A135" s="1" t="s">
        <v>8</v>
      </c>
    </row>
    <row r="136" spans="1:12" x14ac:dyDescent="0.2">
      <c r="A136" s="1" t="s">
        <v>9</v>
      </c>
      <c r="B136" s="1" t="s">
        <v>2</v>
      </c>
      <c r="C136" s="1" t="s">
        <v>4</v>
      </c>
      <c r="D136" s="1" t="s">
        <v>5</v>
      </c>
      <c r="E136" s="1" t="s">
        <v>6</v>
      </c>
      <c r="F136" s="1" t="s">
        <v>0</v>
      </c>
      <c r="G136" s="1" t="s">
        <v>19</v>
      </c>
      <c r="H136" s="1" t="s">
        <v>22</v>
      </c>
      <c r="I136" s="1" t="s">
        <v>35</v>
      </c>
      <c r="J136" s="1" t="s">
        <v>28</v>
      </c>
      <c r="K136" s="1" t="s">
        <v>29</v>
      </c>
      <c r="L136" s="1" t="s">
        <v>30</v>
      </c>
    </row>
    <row r="137" spans="1:12" x14ac:dyDescent="0.2">
      <c r="A137" s="1" t="str">
        <f>B128</f>
        <v>A2, pavement, transport to plant, B (filler)</v>
      </c>
      <c r="B137" s="1" t="str">
        <f>B129</f>
        <v>A2, pavement, transport to plant (filler)</v>
      </c>
      <c r="C137" s="1" t="s">
        <v>17</v>
      </c>
      <c r="D137" s="1">
        <v>1</v>
      </c>
      <c r="E137" s="1" t="s">
        <v>11</v>
      </c>
      <c r="F137" s="1" t="s">
        <v>23</v>
      </c>
      <c r="G137" s="1" t="s">
        <v>20</v>
      </c>
      <c r="H137" s="1" t="s">
        <v>105</v>
      </c>
      <c r="J137" s="1">
        <v>0</v>
      </c>
    </row>
    <row r="138" spans="1:12" x14ac:dyDescent="0.2">
      <c r="A138" s="2" t="str">
        <f t="shared" ref="A138:L138" si="10">A75</f>
        <v xml:space="preserve">market for transport, freight, lorry, unspecified </v>
      </c>
      <c r="B138" s="1" t="str">
        <f t="shared" si="10"/>
        <v xml:space="preserve">transport, freight, lorry, unspecified </v>
      </c>
      <c r="C138" s="1" t="str">
        <f t="shared" si="10"/>
        <v>RER</v>
      </c>
      <c r="D138" s="1">
        <f t="shared" si="10"/>
        <v>6.9360000000000003E-3</v>
      </c>
      <c r="E138" s="1" t="str">
        <f t="shared" si="10"/>
        <v>ton kilometer</v>
      </c>
      <c r="F138" s="1" t="str">
        <f t="shared" si="10"/>
        <v>ecoinvent-391-cutoff</v>
      </c>
      <c r="G138" s="1" t="str">
        <f t="shared" si="10"/>
        <v>technosphere</v>
      </c>
      <c r="H138" s="1" t="str">
        <f t="shared" si="10"/>
        <v>(unknown)</v>
      </c>
      <c r="I138" s="1" t="str">
        <f t="shared" si="10"/>
        <v>filler</v>
      </c>
      <c r="J138" s="1">
        <f t="shared" si="10"/>
        <v>2</v>
      </c>
      <c r="K138" s="1">
        <f t="shared" si="10"/>
        <v>-4.971030039503896</v>
      </c>
      <c r="L138" s="1">
        <f t="shared" si="10"/>
        <v>0.34745503306183378</v>
      </c>
    </row>
    <row r="139" spans="1:12" x14ac:dyDescent="0.2">
      <c r="A139" s="2"/>
    </row>
    <row r="140" spans="1:12" x14ac:dyDescent="0.2">
      <c r="A140" s="1" t="s">
        <v>1</v>
      </c>
      <c r="B140" s="1" t="s">
        <v>90</v>
      </c>
    </row>
    <row r="141" spans="1:12" x14ac:dyDescent="0.2">
      <c r="A141" s="1" t="s">
        <v>2</v>
      </c>
      <c r="B141" s="1" t="s">
        <v>71</v>
      </c>
    </row>
    <row r="142" spans="1:12" x14ac:dyDescent="0.2">
      <c r="A142" s="1" t="s">
        <v>3</v>
      </c>
      <c r="B142" s="1" t="s">
        <v>110</v>
      </c>
    </row>
    <row r="143" spans="1:12" x14ac:dyDescent="0.2">
      <c r="A143" s="1" t="s">
        <v>4</v>
      </c>
      <c r="B143" s="1" t="s">
        <v>17</v>
      </c>
    </row>
    <row r="144" spans="1:12" x14ac:dyDescent="0.2">
      <c r="A144" s="1" t="s">
        <v>5</v>
      </c>
      <c r="B144" s="1">
        <v>1</v>
      </c>
    </row>
    <row r="145" spans="1:12" x14ac:dyDescent="0.2">
      <c r="A145" s="1" t="s">
        <v>6</v>
      </c>
      <c r="B145" s="1" t="s">
        <v>11</v>
      </c>
    </row>
    <row r="146" spans="1:12" x14ac:dyDescent="0.2">
      <c r="A146" s="1" t="s">
        <v>7</v>
      </c>
      <c r="B146" s="1">
        <v>1</v>
      </c>
    </row>
    <row r="147" spans="1:12" x14ac:dyDescent="0.2">
      <c r="A147" s="1" t="s">
        <v>8</v>
      </c>
    </row>
    <row r="148" spans="1:12" x14ac:dyDescent="0.2">
      <c r="A148" s="1" t="s">
        <v>9</v>
      </c>
      <c r="B148" s="1" t="s">
        <v>2</v>
      </c>
      <c r="C148" s="1" t="s">
        <v>4</v>
      </c>
      <c r="D148" s="1" t="s">
        <v>5</v>
      </c>
      <c r="E148" s="1" t="s">
        <v>6</v>
      </c>
      <c r="F148" s="1" t="s">
        <v>0</v>
      </c>
      <c r="G148" s="1" t="s">
        <v>19</v>
      </c>
      <c r="H148" s="1" t="s">
        <v>22</v>
      </c>
      <c r="I148" s="1" t="s">
        <v>35</v>
      </c>
      <c r="J148" s="1" t="s">
        <v>28</v>
      </c>
      <c r="K148" s="1" t="s">
        <v>29</v>
      </c>
      <c r="L148" s="1" t="s">
        <v>30</v>
      </c>
    </row>
    <row r="149" spans="1:12" x14ac:dyDescent="0.2">
      <c r="A149" s="1" t="str">
        <f>B140</f>
        <v>A3, pavement, production, B</v>
      </c>
      <c r="B149" s="1" t="str">
        <f>B141</f>
        <v>A3, pavement, production</v>
      </c>
      <c r="C149" s="1" t="s">
        <v>17</v>
      </c>
      <c r="D149" s="1">
        <v>1</v>
      </c>
      <c r="E149" s="1" t="s">
        <v>11</v>
      </c>
      <c r="F149" s="1" t="s">
        <v>23</v>
      </c>
      <c r="G149" s="1" t="s">
        <v>20</v>
      </c>
      <c r="H149" s="1" t="s">
        <v>105</v>
      </c>
      <c r="J149" s="1">
        <v>0</v>
      </c>
    </row>
    <row r="150" spans="1:12" x14ac:dyDescent="0.2">
      <c r="A150" s="1" t="s">
        <v>10</v>
      </c>
      <c r="B150" s="1" t="s">
        <v>13</v>
      </c>
      <c r="C150" s="1" t="s">
        <v>17</v>
      </c>
      <c r="D150" s="1">
        <f>6.23/1000</f>
        <v>6.2300000000000003E-3</v>
      </c>
      <c r="E150" s="1" t="s">
        <v>12</v>
      </c>
      <c r="F150" s="1" t="s">
        <v>23</v>
      </c>
      <c r="G150" s="1" t="s">
        <v>21</v>
      </c>
      <c r="H150" s="1" t="s">
        <v>105</v>
      </c>
      <c r="I150" s="1" t="s">
        <v>121</v>
      </c>
      <c r="J150" s="1">
        <v>2</v>
      </c>
      <c r="K150" s="1">
        <f t="shared" ref="K150:K152" si="11">LN(D150)</f>
        <v>-5.0783789461827755</v>
      </c>
      <c r="L150" s="1">
        <v>3.4641016151377546E-2</v>
      </c>
    </row>
    <row r="151" spans="1:12" x14ac:dyDescent="0.2">
      <c r="A151" s="1" t="s">
        <v>39</v>
      </c>
      <c r="B151" s="1" t="s">
        <v>40</v>
      </c>
      <c r="C151" s="1" t="s">
        <v>41</v>
      </c>
      <c r="D151" s="1">
        <f>7.43*31.65/1000</f>
        <v>0.23515949999999999</v>
      </c>
      <c r="E151" s="1" t="s">
        <v>14</v>
      </c>
      <c r="F151" s="2" t="s">
        <v>23</v>
      </c>
      <c r="G151" s="1" t="s">
        <v>21</v>
      </c>
      <c r="H151" s="1" t="s">
        <v>105</v>
      </c>
      <c r="I151" s="1" t="s">
        <v>122</v>
      </c>
      <c r="J151" s="1">
        <v>2</v>
      </c>
      <c r="K151" s="1">
        <f t="shared" si="11"/>
        <v>-1.4474912716622841</v>
      </c>
      <c r="L151" s="1">
        <v>3.4641016151377546E-2</v>
      </c>
    </row>
    <row r="152" spans="1:12" x14ac:dyDescent="0.2">
      <c r="A152" s="1" t="s">
        <v>42</v>
      </c>
      <c r="B152" s="1" t="s">
        <v>42</v>
      </c>
      <c r="C152" s="1" t="s">
        <v>15</v>
      </c>
      <c r="D152" s="1">
        <f>0.12*35.8/1000</f>
        <v>4.2959999999999995E-3</v>
      </c>
      <c r="E152" s="1" t="s">
        <v>14</v>
      </c>
      <c r="F152" s="2" t="s">
        <v>23</v>
      </c>
      <c r="G152" s="1" t="s">
        <v>21</v>
      </c>
      <c r="H152" s="1" t="s">
        <v>105</v>
      </c>
      <c r="I152" s="1" t="s">
        <v>123</v>
      </c>
      <c r="J152" s="1">
        <v>2</v>
      </c>
      <c r="K152" s="1">
        <f t="shared" si="11"/>
        <v>-5.4500709217755734</v>
      </c>
      <c r="L152" s="1">
        <v>3.4641016151377546E-2</v>
      </c>
    </row>
    <row r="153" spans="1:12" x14ac:dyDescent="0.2">
      <c r="A153" s="1" t="s">
        <v>72</v>
      </c>
      <c r="B153" s="1" t="s">
        <v>105</v>
      </c>
      <c r="C153" s="1" t="s">
        <v>105</v>
      </c>
      <c r="D153" s="1">
        <f>0.000068/1000</f>
        <v>6.8E-8</v>
      </c>
      <c r="E153" s="1" t="s">
        <v>11</v>
      </c>
      <c r="F153" s="1" t="s">
        <v>56</v>
      </c>
      <c r="G153" s="1" t="s">
        <v>55</v>
      </c>
      <c r="H153" s="1" t="s">
        <v>73</v>
      </c>
      <c r="J153" s="1">
        <v>0</v>
      </c>
    </row>
    <row r="154" spans="1:12" x14ac:dyDescent="0.2">
      <c r="A154" s="1" t="s">
        <v>74</v>
      </c>
      <c r="B154" s="1" t="s">
        <v>105</v>
      </c>
      <c r="C154" s="1" t="s">
        <v>105</v>
      </c>
      <c r="D154" s="1">
        <f>0.00729/1000</f>
        <v>7.2899999999999997E-6</v>
      </c>
      <c r="E154" s="1" t="s">
        <v>11</v>
      </c>
      <c r="F154" s="1" t="s">
        <v>56</v>
      </c>
      <c r="G154" s="1" t="s">
        <v>55</v>
      </c>
      <c r="H154" s="1" t="s">
        <v>73</v>
      </c>
      <c r="J154" s="1">
        <v>0</v>
      </c>
    </row>
    <row r="155" spans="1:12" x14ac:dyDescent="0.2">
      <c r="A155" s="1" t="s">
        <v>75</v>
      </c>
      <c r="B155" s="1" t="s">
        <v>105</v>
      </c>
      <c r="C155" s="1" t="s">
        <v>105</v>
      </c>
      <c r="D155" s="1">
        <f>0.00964/1000</f>
        <v>9.6399999999999992E-6</v>
      </c>
      <c r="E155" s="1" t="s">
        <v>11</v>
      </c>
      <c r="F155" s="1" t="s">
        <v>56</v>
      </c>
      <c r="G155" s="1" t="s">
        <v>55</v>
      </c>
      <c r="H155" s="1" t="s">
        <v>73</v>
      </c>
      <c r="J155" s="1">
        <v>0</v>
      </c>
    </row>
    <row r="156" spans="1:12" x14ac:dyDescent="0.2">
      <c r="A156" s="2"/>
    </row>
    <row r="157" spans="1:12" x14ac:dyDescent="0.2">
      <c r="A157" s="1" t="s">
        <v>1</v>
      </c>
      <c r="B157" s="1" t="s">
        <v>91</v>
      </c>
    </row>
    <row r="158" spans="1:12" x14ac:dyDescent="0.2">
      <c r="A158" s="1" t="s">
        <v>2</v>
      </c>
      <c r="B158" s="1" t="s">
        <v>64</v>
      </c>
    </row>
    <row r="159" spans="1:12" x14ac:dyDescent="0.2">
      <c r="A159" s="1" t="s">
        <v>3</v>
      </c>
      <c r="B159" s="1" t="s">
        <v>107</v>
      </c>
    </row>
    <row r="160" spans="1:12" x14ac:dyDescent="0.2">
      <c r="A160" s="1" t="s">
        <v>4</v>
      </c>
      <c r="B160" s="1" t="s">
        <v>17</v>
      </c>
    </row>
    <row r="161" spans="1:12" x14ac:dyDescent="0.2">
      <c r="A161" s="1" t="s">
        <v>5</v>
      </c>
      <c r="B161" s="1">
        <v>1</v>
      </c>
    </row>
    <row r="162" spans="1:12" x14ac:dyDescent="0.2">
      <c r="A162" s="1" t="s">
        <v>6</v>
      </c>
      <c r="B162" s="1" t="s">
        <v>11</v>
      </c>
    </row>
    <row r="163" spans="1:12" x14ac:dyDescent="0.2">
      <c r="A163" s="1" t="s">
        <v>7</v>
      </c>
      <c r="B163" s="1">
        <v>1</v>
      </c>
    </row>
    <row r="164" spans="1:12" x14ac:dyDescent="0.2">
      <c r="A164" s="1" t="s">
        <v>8</v>
      </c>
    </row>
    <row r="165" spans="1:12" x14ac:dyDescent="0.2">
      <c r="A165" s="1" t="s">
        <v>9</v>
      </c>
      <c r="B165" s="1" t="s">
        <v>2</v>
      </c>
      <c r="C165" s="1" t="s">
        <v>4</v>
      </c>
      <c r="D165" s="1" t="s">
        <v>5</v>
      </c>
      <c r="E165" s="1" t="s">
        <v>6</v>
      </c>
      <c r="F165" s="1" t="s">
        <v>0</v>
      </c>
      <c r="G165" s="1" t="s">
        <v>19</v>
      </c>
      <c r="H165" s="1" t="s">
        <v>22</v>
      </c>
      <c r="I165" s="1" t="s">
        <v>35</v>
      </c>
      <c r="J165" s="1" t="s">
        <v>28</v>
      </c>
      <c r="K165" s="1" t="s">
        <v>29</v>
      </c>
      <c r="L165" s="1" t="s">
        <v>30</v>
      </c>
    </row>
    <row r="166" spans="1:12" x14ac:dyDescent="0.2">
      <c r="A166" s="1" t="str">
        <f>B157</f>
        <v>A1, pavement, materials, A</v>
      </c>
      <c r="B166" s="1" t="str">
        <f>B158</f>
        <v>A1, pavement, materials</v>
      </c>
      <c r="C166" s="1" t="str">
        <f>B160</f>
        <v>NL</v>
      </c>
      <c r="D166" s="1">
        <f>1000/1000</f>
        <v>1</v>
      </c>
      <c r="E166" s="1" t="s">
        <v>11</v>
      </c>
      <c r="F166" s="1" t="s">
        <v>23</v>
      </c>
      <c r="G166" s="1" t="s">
        <v>20</v>
      </c>
      <c r="H166" s="1" t="s">
        <v>105</v>
      </c>
      <c r="J166" s="1">
        <v>0</v>
      </c>
    </row>
    <row r="167" spans="1:12" x14ac:dyDescent="0.2">
      <c r="A167" s="1" t="s">
        <v>51</v>
      </c>
      <c r="B167" s="1" t="s">
        <v>50</v>
      </c>
      <c r="C167" s="1" t="s">
        <v>17</v>
      </c>
      <c r="D167" s="1">
        <f>300/1000</f>
        <v>0.3</v>
      </c>
      <c r="E167" s="1" t="s">
        <v>11</v>
      </c>
      <c r="F167" s="1" t="s">
        <v>23</v>
      </c>
      <c r="G167" s="1" t="s">
        <v>21</v>
      </c>
      <c r="H167" s="1" t="s">
        <v>105</v>
      </c>
      <c r="I167" s="1" t="s">
        <v>48</v>
      </c>
      <c r="J167" s="1">
        <v>2</v>
      </c>
      <c r="K167" s="1">
        <f t="shared" ref="K167:K170" si="12">LN(D167)</f>
        <v>-1.2039728043259361</v>
      </c>
      <c r="L167" s="1">
        <v>3.741657386773941E-2</v>
      </c>
    </row>
    <row r="168" spans="1:12" x14ac:dyDescent="0.2">
      <c r="A168" s="1" t="s">
        <v>46</v>
      </c>
      <c r="B168" s="1" t="s">
        <v>25</v>
      </c>
      <c r="C168" s="1" t="s">
        <v>16</v>
      </c>
      <c r="D168" s="1">
        <f>41.2/1000</f>
        <v>4.1200000000000001E-2</v>
      </c>
      <c r="E168" s="1" t="s">
        <v>11</v>
      </c>
      <c r="F168" s="1" t="s">
        <v>23</v>
      </c>
      <c r="G168" s="1" t="s">
        <v>21</v>
      </c>
      <c r="H168" s="1" t="s">
        <v>105</v>
      </c>
      <c r="I168" s="1" t="s">
        <v>36</v>
      </c>
      <c r="J168" s="1">
        <v>2</v>
      </c>
      <c r="K168" s="1">
        <f t="shared" si="12"/>
        <v>-3.1893170226266565</v>
      </c>
      <c r="L168" s="1">
        <v>3.741657386773941E-2</v>
      </c>
    </row>
    <row r="169" spans="1:12" x14ac:dyDescent="0.2">
      <c r="A169" s="1" t="s">
        <v>57</v>
      </c>
      <c r="B169" s="1" t="s">
        <v>38</v>
      </c>
      <c r="C169" s="1" t="s">
        <v>17</v>
      </c>
      <c r="D169" s="1">
        <f>586.1/1000</f>
        <v>0.58610000000000007</v>
      </c>
      <c r="E169" s="1" t="s">
        <v>11</v>
      </c>
      <c r="F169" s="1" t="s">
        <v>23</v>
      </c>
      <c r="G169" s="1" t="s">
        <v>21</v>
      </c>
      <c r="H169" s="1" t="s">
        <v>105</v>
      </c>
      <c r="I169" s="1" t="s">
        <v>38</v>
      </c>
      <c r="J169" s="1">
        <v>2</v>
      </c>
      <c r="K169" s="1">
        <f t="shared" si="12"/>
        <v>-0.53426485549975344</v>
      </c>
      <c r="L169" s="1">
        <v>3.741657386773941E-2</v>
      </c>
    </row>
    <row r="170" spans="1:12" x14ac:dyDescent="0.2">
      <c r="A170" s="1" t="s">
        <v>57</v>
      </c>
      <c r="B170" s="1" t="s">
        <v>38</v>
      </c>
      <c r="C170" s="1" t="s">
        <v>17</v>
      </c>
      <c r="D170" s="1">
        <f>9.4/1000</f>
        <v>9.4000000000000004E-3</v>
      </c>
      <c r="E170" s="1" t="s">
        <v>11</v>
      </c>
      <c r="F170" s="1" t="s">
        <v>23</v>
      </c>
      <c r="G170" s="1" t="s">
        <v>21</v>
      </c>
      <c r="H170" s="1" t="s">
        <v>105</v>
      </c>
      <c r="I170" s="1" t="s">
        <v>67</v>
      </c>
      <c r="J170" s="1">
        <v>2</v>
      </c>
      <c r="K170" s="1">
        <f t="shared" si="12"/>
        <v>-4.6670455897061789</v>
      </c>
      <c r="L170" s="1">
        <v>3.741657386773941E-2</v>
      </c>
    </row>
    <row r="171" spans="1:12" x14ac:dyDescent="0.2">
      <c r="A171" s="1" t="s">
        <v>26</v>
      </c>
      <c r="B171" s="1" t="s">
        <v>27</v>
      </c>
      <c r="C171" s="1" t="s">
        <v>61</v>
      </c>
      <c r="D171" s="1">
        <f>34.2/1000</f>
        <v>3.4200000000000001E-2</v>
      </c>
      <c r="E171" s="1" t="s">
        <v>11</v>
      </c>
      <c r="F171" s="1" t="s">
        <v>23</v>
      </c>
      <c r="G171" s="1" t="s">
        <v>21</v>
      </c>
      <c r="H171" s="1" t="s">
        <v>105</v>
      </c>
      <c r="I171" s="1" t="s">
        <v>69</v>
      </c>
      <c r="J171" s="1">
        <v>2</v>
      </c>
      <c r="K171" s="1">
        <f t="shared" ref="K171:K173" si="13">LN(D171)</f>
        <v>-3.3755296349135775</v>
      </c>
      <c r="L171" s="1">
        <v>3.741657386773941E-2</v>
      </c>
    </row>
    <row r="172" spans="1:12" x14ac:dyDescent="0.2">
      <c r="A172" s="1" t="s">
        <v>118</v>
      </c>
      <c r="B172" s="1" t="s">
        <v>65</v>
      </c>
      <c r="C172" s="1" t="s">
        <v>61</v>
      </c>
      <c r="D172" s="1">
        <f>2.1/1000</f>
        <v>2.1000000000000003E-3</v>
      </c>
      <c r="E172" s="1" t="s">
        <v>11</v>
      </c>
      <c r="F172" s="1" t="s">
        <v>23</v>
      </c>
      <c r="G172" s="1" t="s">
        <v>21</v>
      </c>
      <c r="H172" s="1" t="s">
        <v>105</v>
      </c>
      <c r="I172" s="1" t="s">
        <v>66</v>
      </c>
      <c r="J172" s="1">
        <v>2</v>
      </c>
      <c r="K172" s="1">
        <f t="shared" si="13"/>
        <v>-6.1658179342527593</v>
      </c>
      <c r="L172" s="1">
        <v>3.741657386773941E-2</v>
      </c>
    </row>
    <row r="173" spans="1:12" x14ac:dyDescent="0.2">
      <c r="A173" s="1" t="s">
        <v>59</v>
      </c>
      <c r="B173" s="1" t="s">
        <v>59</v>
      </c>
      <c r="C173" s="1" t="s">
        <v>17</v>
      </c>
      <c r="D173" s="1">
        <f>27/1000</f>
        <v>2.7E-2</v>
      </c>
      <c r="E173" s="1" t="s">
        <v>11</v>
      </c>
      <c r="F173" s="1" t="s">
        <v>23</v>
      </c>
      <c r="G173" s="1" t="s">
        <v>21</v>
      </c>
      <c r="H173" s="1" t="s">
        <v>105</v>
      </c>
      <c r="I173" s="1" t="s">
        <v>68</v>
      </c>
      <c r="J173" s="1">
        <v>2</v>
      </c>
      <c r="K173" s="1">
        <f t="shared" si="13"/>
        <v>-3.6119184129778081</v>
      </c>
      <c r="L173" s="1">
        <v>3.741657386773941E-2</v>
      </c>
    </row>
    <row r="175" spans="1:12" x14ac:dyDescent="0.2">
      <c r="A175" s="1" t="s">
        <v>1</v>
      </c>
      <c r="B175" s="1" t="s">
        <v>144</v>
      </c>
    </row>
    <row r="176" spans="1:12" x14ac:dyDescent="0.2">
      <c r="A176" s="1" t="s">
        <v>2</v>
      </c>
      <c r="B176" s="1" t="s">
        <v>145</v>
      </c>
    </row>
    <row r="177" spans="1:12" x14ac:dyDescent="0.2">
      <c r="A177" s="1" t="s">
        <v>3</v>
      </c>
      <c r="B177" s="1" t="s">
        <v>146</v>
      </c>
    </row>
    <row r="178" spans="1:12" x14ac:dyDescent="0.2">
      <c r="A178" s="1" t="s">
        <v>4</v>
      </c>
      <c r="B178" s="1" t="s">
        <v>17</v>
      </c>
    </row>
    <row r="179" spans="1:12" x14ac:dyDescent="0.2">
      <c r="A179" s="1" t="s">
        <v>5</v>
      </c>
      <c r="B179" s="1">
        <v>1</v>
      </c>
    </row>
    <row r="180" spans="1:12" x14ac:dyDescent="0.2">
      <c r="A180" s="1" t="s">
        <v>6</v>
      </c>
      <c r="B180" s="1" t="s">
        <v>11</v>
      </c>
    </row>
    <row r="181" spans="1:12" x14ac:dyDescent="0.2">
      <c r="A181" s="1" t="s">
        <v>7</v>
      </c>
      <c r="B181" s="1">
        <v>1</v>
      </c>
    </row>
    <row r="182" spans="1:12" x14ac:dyDescent="0.2">
      <c r="A182" s="1" t="s">
        <v>8</v>
      </c>
    </row>
    <row r="183" spans="1:12" x14ac:dyDescent="0.2">
      <c r="A183" s="1" t="s">
        <v>9</v>
      </c>
      <c r="B183" s="1" t="s">
        <v>2</v>
      </c>
      <c r="C183" s="1" t="s">
        <v>4</v>
      </c>
      <c r="D183" s="1" t="s">
        <v>5</v>
      </c>
      <c r="E183" s="1" t="s">
        <v>6</v>
      </c>
      <c r="F183" s="1" t="s">
        <v>0</v>
      </c>
      <c r="G183" s="1" t="s">
        <v>19</v>
      </c>
      <c r="H183" s="1" t="s">
        <v>22</v>
      </c>
      <c r="I183" s="1" t="s">
        <v>35</v>
      </c>
      <c r="J183" s="1" t="s">
        <v>28</v>
      </c>
      <c r="K183" s="1" t="s">
        <v>29</v>
      </c>
      <c r="L183" s="1" t="s">
        <v>30</v>
      </c>
    </row>
    <row r="184" spans="1:12" x14ac:dyDescent="0.2">
      <c r="A184" s="1" t="str">
        <f>B175</f>
        <v>A1, pavement, materials, A (excl. own material)</v>
      </c>
      <c r="B184" s="1" t="str">
        <f>B176</f>
        <v>A1, pavement, materials (excl. own material)</v>
      </c>
      <c r="C184" s="1" t="str">
        <f>B178</f>
        <v>NL</v>
      </c>
      <c r="D184" s="1">
        <f>1000/1000</f>
        <v>1</v>
      </c>
      <c r="E184" s="1" t="s">
        <v>11</v>
      </c>
      <c r="F184" s="1" t="s">
        <v>23</v>
      </c>
      <c r="G184" s="1" t="s">
        <v>20</v>
      </c>
      <c r="H184" s="1" t="s">
        <v>105</v>
      </c>
      <c r="J184" s="1">
        <v>0</v>
      </c>
    </row>
    <row r="185" spans="1:12" x14ac:dyDescent="0.2">
      <c r="A185" s="1" t="str">
        <f t="shared" ref="A185:L185" si="14">A167</f>
        <v>asphalt granulate, free of burden</v>
      </c>
      <c r="B185" s="1" t="str">
        <f t="shared" si="14"/>
        <v>asphalt granulate, secondary material</v>
      </c>
      <c r="C185" s="1" t="str">
        <f t="shared" si="14"/>
        <v>NL</v>
      </c>
      <c r="D185" s="1">
        <f t="shared" si="14"/>
        <v>0.3</v>
      </c>
      <c r="E185" s="1" t="str">
        <f t="shared" si="14"/>
        <v>kilogram</v>
      </c>
      <c r="F185" s="1" t="str">
        <f t="shared" si="14"/>
        <v>ecoinvent-391-cutoff</v>
      </c>
      <c r="G185" s="1" t="str">
        <f t="shared" si="14"/>
        <v>technosphere</v>
      </c>
      <c r="H185" s="1" t="str">
        <f t="shared" si="14"/>
        <v>(unknown)</v>
      </c>
      <c r="I185" s="1" t="str">
        <f t="shared" si="14"/>
        <v>rap</v>
      </c>
      <c r="J185" s="1">
        <f t="shared" si="14"/>
        <v>2</v>
      </c>
      <c r="K185" s="1">
        <f t="shared" si="14"/>
        <v>-1.2039728043259361</v>
      </c>
      <c r="L185" s="1">
        <f t="shared" si="14"/>
        <v>3.741657386773941E-2</v>
      </c>
    </row>
    <row r="186" spans="1:12" x14ac:dyDescent="0.2">
      <c r="A186" s="1" t="str">
        <f t="shared" ref="A186:L186" si="15">A168</f>
        <v>bitumen adhesive compound production, hot</v>
      </c>
      <c r="B186" s="1" t="str">
        <f t="shared" si="15"/>
        <v>bitumen adhesive compound, hot</v>
      </c>
      <c r="C186" s="1" t="str">
        <f t="shared" si="15"/>
        <v>RER</v>
      </c>
      <c r="D186" s="1">
        <f t="shared" si="15"/>
        <v>4.1200000000000001E-2</v>
      </c>
      <c r="E186" s="1" t="str">
        <f t="shared" si="15"/>
        <v>kilogram</v>
      </c>
      <c r="F186" s="1" t="str">
        <f t="shared" si="15"/>
        <v>ecoinvent-391-cutoff</v>
      </c>
      <c r="G186" s="1" t="str">
        <f t="shared" si="15"/>
        <v>technosphere</v>
      </c>
      <c r="H186" s="1" t="str">
        <f t="shared" si="15"/>
        <v>(unknown)</v>
      </c>
      <c r="I186" s="1" t="str">
        <f t="shared" si="15"/>
        <v>bitumen</v>
      </c>
      <c r="J186" s="1">
        <f t="shared" si="15"/>
        <v>2</v>
      </c>
      <c r="K186" s="1">
        <f t="shared" si="15"/>
        <v>-3.1893170226266565</v>
      </c>
      <c r="L186" s="1">
        <f t="shared" si="15"/>
        <v>3.741657386773941E-2</v>
      </c>
    </row>
    <row r="187" spans="1:12" x14ac:dyDescent="0.2">
      <c r="A187" s="1" t="str">
        <f t="shared" ref="A187:L187" si="16">A169</f>
        <v>crushed stone, from quarry in Europe, excluding transport to the Netherlands</v>
      </c>
      <c r="B187" s="1" t="str">
        <f t="shared" si="16"/>
        <v>crushed stone</v>
      </c>
      <c r="C187" s="1" t="str">
        <f t="shared" si="16"/>
        <v>NL</v>
      </c>
      <c r="D187" s="1">
        <f t="shared" si="16"/>
        <v>0.58610000000000007</v>
      </c>
      <c r="E187" s="1" t="str">
        <f t="shared" si="16"/>
        <v>kilogram</v>
      </c>
      <c r="F187" s="1" t="str">
        <f t="shared" si="16"/>
        <v>ecoinvent-391-cutoff</v>
      </c>
      <c r="G187" s="1" t="str">
        <f t="shared" si="16"/>
        <v>technosphere</v>
      </c>
      <c r="H187" s="1" t="str">
        <f t="shared" si="16"/>
        <v>(unknown)</v>
      </c>
      <c r="I187" s="1" t="str">
        <f t="shared" si="16"/>
        <v>crushed stone</v>
      </c>
      <c r="J187" s="1">
        <f t="shared" si="16"/>
        <v>2</v>
      </c>
      <c r="K187" s="1">
        <f t="shared" si="16"/>
        <v>-0.53426485549975344</v>
      </c>
      <c r="L187" s="1">
        <f t="shared" si="16"/>
        <v>3.741657386773941E-2</v>
      </c>
    </row>
    <row r="188" spans="1:12" x14ac:dyDescent="0.2">
      <c r="A188" s="1" t="str">
        <f t="shared" ref="A188:L188" si="17">A171</f>
        <v>gravel production, crushed</v>
      </c>
      <c r="B188" s="1" t="str">
        <f t="shared" si="17"/>
        <v>gravel, crushed</v>
      </c>
      <c r="C188" s="1" t="str">
        <f t="shared" si="17"/>
        <v>RoW</v>
      </c>
      <c r="D188" s="1">
        <f t="shared" si="17"/>
        <v>3.4200000000000001E-2</v>
      </c>
      <c r="E188" s="1" t="str">
        <f t="shared" si="17"/>
        <v>kilogram</v>
      </c>
      <c r="F188" s="1" t="str">
        <f t="shared" si="17"/>
        <v>ecoinvent-391-cutoff</v>
      </c>
      <c r="G188" s="1" t="str">
        <f t="shared" si="17"/>
        <v>technosphere</v>
      </c>
      <c r="H188" s="1" t="str">
        <f t="shared" si="17"/>
        <v>(unknown)</v>
      </c>
      <c r="I188" s="1" t="str">
        <f t="shared" si="17"/>
        <v>crushed sand</v>
      </c>
      <c r="J188" s="1">
        <f t="shared" si="17"/>
        <v>2</v>
      </c>
      <c r="K188" s="1">
        <f t="shared" si="17"/>
        <v>-3.3755296349135775</v>
      </c>
      <c r="L188" s="1">
        <f t="shared" si="17"/>
        <v>3.741657386773941E-2</v>
      </c>
    </row>
    <row r="189" spans="1:12" x14ac:dyDescent="0.2">
      <c r="A189" s="1" t="str">
        <f t="shared" ref="A189:L189" si="18">A172</f>
        <v>cellulose fibre production (without borax and boric acid)</v>
      </c>
      <c r="B189" s="1" t="str">
        <f t="shared" si="18"/>
        <v>cellulose fibre</v>
      </c>
      <c r="C189" s="1" t="str">
        <f t="shared" si="18"/>
        <v>RoW</v>
      </c>
      <c r="D189" s="1">
        <f t="shared" si="18"/>
        <v>2.1000000000000003E-3</v>
      </c>
      <c r="E189" s="1" t="str">
        <f t="shared" si="18"/>
        <v>kilogram</v>
      </c>
      <c r="F189" s="1" t="str">
        <f t="shared" si="18"/>
        <v>ecoinvent-391-cutoff</v>
      </c>
      <c r="G189" s="1" t="str">
        <f t="shared" si="18"/>
        <v>technosphere</v>
      </c>
      <c r="H189" s="1" t="str">
        <f t="shared" si="18"/>
        <v>(unknown)</v>
      </c>
      <c r="I189" s="1" t="str">
        <f t="shared" si="18"/>
        <v>drip resistant material</v>
      </c>
      <c r="J189" s="1">
        <f t="shared" si="18"/>
        <v>2</v>
      </c>
      <c r="K189" s="1">
        <f t="shared" si="18"/>
        <v>-6.1658179342527593</v>
      </c>
      <c r="L189" s="1">
        <f t="shared" si="18"/>
        <v>3.741657386773941E-2</v>
      </c>
    </row>
    <row r="190" spans="1:12" x14ac:dyDescent="0.2">
      <c r="A190" s="1" t="str">
        <f t="shared" ref="A190:L190" si="19">A173</f>
        <v>medium filler</v>
      </c>
      <c r="B190" s="1" t="str">
        <f t="shared" si="19"/>
        <v>medium filler</v>
      </c>
      <c r="C190" s="1" t="str">
        <f t="shared" si="19"/>
        <v>NL</v>
      </c>
      <c r="D190" s="1">
        <f t="shared" si="19"/>
        <v>2.7E-2</v>
      </c>
      <c r="E190" s="1" t="str">
        <f t="shared" si="19"/>
        <v>kilogram</v>
      </c>
      <c r="F190" s="1" t="str">
        <f t="shared" si="19"/>
        <v>ecoinvent-391-cutoff</v>
      </c>
      <c r="G190" s="1" t="str">
        <f t="shared" si="19"/>
        <v>technosphere</v>
      </c>
      <c r="H190" s="1" t="str">
        <f t="shared" si="19"/>
        <v>(unknown)</v>
      </c>
      <c r="I190" s="1" t="str">
        <f t="shared" si="19"/>
        <v>filler</v>
      </c>
      <c r="J190" s="1">
        <f t="shared" si="19"/>
        <v>2</v>
      </c>
      <c r="K190" s="1">
        <f t="shared" si="19"/>
        <v>-3.6119184129778081</v>
      </c>
      <c r="L190" s="1">
        <f t="shared" si="19"/>
        <v>3.741657386773941E-2</v>
      </c>
    </row>
    <row r="192" spans="1:12" x14ac:dyDescent="0.2">
      <c r="A192" s="1" t="s">
        <v>1</v>
      </c>
      <c r="B192" s="1" t="s">
        <v>147</v>
      </c>
    </row>
    <row r="193" spans="1:12" x14ac:dyDescent="0.2">
      <c r="A193" s="1" t="s">
        <v>2</v>
      </c>
      <c r="B193" s="1" t="s">
        <v>148</v>
      </c>
    </row>
    <row r="194" spans="1:12" x14ac:dyDescent="0.2">
      <c r="A194" s="1" t="s">
        <v>3</v>
      </c>
      <c r="B194" s="1" t="s">
        <v>149</v>
      </c>
    </row>
    <row r="195" spans="1:12" x14ac:dyDescent="0.2">
      <c r="A195" s="1" t="s">
        <v>4</v>
      </c>
      <c r="B195" s="1" t="s">
        <v>17</v>
      </c>
    </row>
    <row r="196" spans="1:12" x14ac:dyDescent="0.2">
      <c r="A196" s="1" t="s">
        <v>5</v>
      </c>
      <c r="B196" s="1">
        <v>1</v>
      </c>
    </row>
    <row r="197" spans="1:12" x14ac:dyDescent="0.2">
      <c r="A197" s="1" t="s">
        <v>6</v>
      </c>
      <c r="B197" s="1" t="s">
        <v>11</v>
      </c>
    </row>
    <row r="198" spans="1:12" x14ac:dyDescent="0.2">
      <c r="A198" s="1" t="s">
        <v>7</v>
      </c>
      <c r="B198" s="1">
        <v>1</v>
      </c>
    </row>
    <row r="199" spans="1:12" x14ac:dyDescent="0.2">
      <c r="A199" s="1" t="s">
        <v>8</v>
      </c>
    </row>
    <row r="200" spans="1:12" x14ac:dyDescent="0.2">
      <c r="A200" s="1" t="s">
        <v>9</v>
      </c>
      <c r="B200" s="1" t="s">
        <v>2</v>
      </c>
      <c r="C200" s="1" t="s">
        <v>4</v>
      </c>
      <c r="D200" s="1" t="s">
        <v>5</v>
      </c>
      <c r="E200" s="1" t="s">
        <v>6</v>
      </c>
      <c r="F200" s="1" t="s">
        <v>0</v>
      </c>
      <c r="G200" s="1" t="s">
        <v>19</v>
      </c>
      <c r="H200" s="1" t="s">
        <v>22</v>
      </c>
      <c r="I200" s="1" t="s">
        <v>35</v>
      </c>
      <c r="J200" s="1" t="s">
        <v>28</v>
      </c>
      <c r="K200" s="1" t="s">
        <v>29</v>
      </c>
      <c r="L200" s="1" t="s">
        <v>30</v>
      </c>
    </row>
    <row r="201" spans="1:12" x14ac:dyDescent="0.2">
      <c r="A201" s="1" t="str">
        <f>B192</f>
        <v>A1, pavement, materials, A (own material)</v>
      </c>
      <c r="B201" s="1" t="str">
        <f>B193</f>
        <v>A1, pavement, materials (own material)</v>
      </c>
      <c r="C201" s="1" t="str">
        <f>B195</f>
        <v>NL</v>
      </c>
      <c r="D201" s="1">
        <f>1000/1000</f>
        <v>1</v>
      </c>
      <c r="E201" s="1" t="s">
        <v>11</v>
      </c>
      <c r="F201" s="1" t="s">
        <v>23</v>
      </c>
      <c r="G201" s="1" t="s">
        <v>20</v>
      </c>
      <c r="H201" s="1" t="s">
        <v>105</v>
      </c>
      <c r="J201" s="1">
        <v>0</v>
      </c>
    </row>
    <row r="202" spans="1:12" x14ac:dyDescent="0.2">
      <c r="A202" s="1" t="str">
        <f t="shared" ref="A202:L202" si="20">A170</f>
        <v>crushed stone, from quarry in Europe, excluding transport to the Netherlands</v>
      </c>
      <c r="B202" s="1" t="str">
        <f t="shared" si="20"/>
        <v>crushed stone</v>
      </c>
      <c r="C202" s="1" t="str">
        <f t="shared" si="20"/>
        <v>NL</v>
      </c>
      <c r="D202" s="1">
        <f t="shared" si="20"/>
        <v>9.4000000000000004E-3</v>
      </c>
      <c r="E202" s="1" t="str">
        <f t="shared" si="20"/>
        <v>kilogram</v>
      </c>
      <c r="F202" s="1" t="str">
        <f t="shared" si="20"/>
        <v>ecoinvent-391-cutoff</v>
      </c>
      <c r="G202" s="1" t="str">
        <f t="shared" si="20"/>
        <v>technosphere</v>
      </c>
      <c r="H202" s="1" t="str">
        <f t="shared" si="20"/>
        <v>(unknown)</v>
      </c>
      <c r="I202" s="1" t="str">
        <f t="shared" si="20"/>
        <v>own material</v>
      </c>
      <c r="J202" s="1">
        <f t="shared" si="20"/>
        <v>2</v>
      </c>
      <c r="K202" s="1">
        <f t="shared" si="20"/>
        <v>-4.6670455897061789</v>
      </c>
      <c r="L202" s="1">
        <f t="shared" si="20"/>
        <v>3.741657386773941E-2</v>
      </c>
    </row>
    <row r="204" spans="1:12" x14ac:dyDescent="0.2">
      <c r="A204" s="1" t="s">
        <v>1</v>
      </c>
      <c r="B204" s="1" t="s">
        <v>92</v>
      </c>
    </row>
    <row r="205" spans="1:12" x14ac:dyDescent="0.2">
      <c r="A205" s="1" t="s">
        <v>2</v>
      </c>
      <c r="B205" s="1" t="s">
        <v>70</v>
      </c>
    </row>
    <row r="206" spans="1:12" x14ac:dyDescent="0.2">
      <c r="A206" s="1" t="s">
        <v>3</v>
      </c>
      <c r="B206" s="1" t="s">
        <v>108</v>
      </c>
    </row>
    <row r="207" spans="1:12" x14ac:dyDescent="0.2">
      <c r="A207" s="1" t="s">
        <v>4</v>
      </c>
      <c r="B207" s="1" t="s">
        <v>17</v>
      </c>
    </row>
    <row r="208" spans="1:12" x14ac:dyDescent="0.2">
      <c r="A208" s="1" t="s">
        <v>5</v>
      </c>
      <c r="B208" s="1">
        <v>1</v>
      </c>
    </row>
    <row r="209" spans="1:12" x14ac:dyDescent="0.2">
      <c r="A209" s="1" t="s">
        <v>6</v>
      </c>
      <c r="B209" s="1" t="s">
        <v>11</v>
      </c>
    </row>
    <row r="210" spans="1:12" x14ac:dyDescent="0.2">
      <c r="A210" s="1" t="s">
        <v>7</v>
      </c>
      <c r="B210" s="1">
        <v>1</v>
      </c>
    </row>
    <row r="211" spans="1:12" x14ac:dyDescent="0.2">
      <c r="A211" s="1" t="s">
        <v>8</v>
      </c>
    </row>
    <row r="212" spans="1:12" x14ac:dyDescent="0.2">
      <c r="A212" s="1" t="s">
        <v>9</v>
      </c>
      <c r="B212" s="1" t="s">
        <v>2</v>
      </c>
      <c r="C212" s="1" t="s">
        <v>4</v>
      </c>
      <c r="D212" s="1" t="s">
        <v>5</v>
      </c>
      <c r="E212" s="1" t="s">
        <v>6</v>
      </c>
      <c r="F212" s="1" t="s">
        <v>0</v>
      </c>
      <c r="G212" s="1" t="s">
        <v>19</v>
      </c>
      <c r="H212" s="1" t="s">
        <v>22</v>
      </c>
      <c r="I212" s="1" t="s">
        <v>35</v>
      </c>
      <c r="J212" s="1" t="s">
        <v>28</v>
      </c>
      <c r="K212" s="1" t="s">
        <v>29</v>
      </c>
      <c r="L212" s="1" t="s">
        <v>30</v>
      </c>
    </row>
    <row r="213" spans="1:12" x14ac:dyDescent="0.2">
      <c r="A213" s="1" t="str">
        <f>B204</f>
        <v>A2, pavement, transport to plant, A</v>
      </c>
      <c r="B213" s="1" t="str">
        <f>B205</f>
        <v>A2, pavement, transport to plant</v>
      </c>
      <c r="C213" s="1" t="s">
        <v>17</v>
      </c>
      <c r="D213" s="1">
        <v>1</v>
      </c>
      <c r="E213" s="1" t="s">
        <v>11</v>
      </c>
      <c r="F213" s="1" t="s">
        <v>23</v>
      </c>
      <c r="G213" s="1" t="s">
        <v>20</v>
      </c>
      <c r="H213" s="1" t="s">
        <v>105</v>
      </c>
      <c r="J213" s="1">
        <v>0</v>
      </c>
    </row>
    <row r="214" spans="1:12" x14ac:dyDescent="0.2">
      <c r="A214" s="2" t="s">
        <v>32</v>
      </c>
      <c r="B214" s="1" t="s">
        <v>34</v>
      </c>
      <c r="C214" s="1" t="s">
        <v>16</v>
      </c>
      <c r="D214" s="1">
        <f>D168/1000*250</f>
        <v>1.03E-2</v>
      </c>
      <c r="E214" s="1" t="s">
        <v>18</v>
      </c>
      <c r="F214" s="1" t="s">
        <v>23</v>
      </c>
      <c r="G214" s="1" t="s">
        <v>21</v>
      </c>
      <c r="H214" s="1" t="s">
        <v>105</v>
      </c>
      <c r="I214" s="1" t="s">
        <v>36</v>
      </c>
      <c r="J214" s="1">
        <v>2</v>
      </c>
      <c r="K214" s="1">
        <f t="shared" ref="K214" si="21">LN(D214)</f>
        <v>-4.5756113837465469</v>
      </c>
      <c r="L214" s="1">
        <v>0.34745503306183378</v>
      </c>
    </row>
    <row r="215" spans="1:12" x14ac:dyDescent="0.2">
      <c r="A215" s="2" t="s">
        <v>37</v>
      </c>
      <c r="B215" s="1" t="s">
        <v>49</v>
      </c>
      <c r="C215" s="1" t="s">
        <v>15</v>
      </c>
      <c r="D215" s="1">
        <f>D169/1000*933</f>
        <v>0.54683130000000013</v>
      </c>
      <c r="E215" s="1" t="s">
        <v>18</v>
      </c>
      <c r="F215" s="1" t="s">
        <v>23</v>
      </c>
      <c r="G215" s="1" t="s">
        <v>21</v>
      </c>
      <c r="H215" s="1" t="s">
        <v>105</v>
      </c>
      <c r="I215" s="1" t="s">
        <v>38</v>
      </c>
      <c r="J215" s="1">
        <v>2</v>
      </c>
      <c r="K215" s="1">
        <f t="shared" ref="K215:K222" si="22">LN(D215)</f>
        <v>-0.60361493363454655</v>
      </c>
      <c r="L215" s="1">
        <v>0.34745503306183378</v>
      </c>
    </row>
    <row r="216" spans="1:12" x14ac:dyDescent="0.2">
      <c r="A216" s="1" t="s">
        <v>31</v>
      </c>
      <c r="B216" s="1" t="s">
        <v>33</v>
      </c>
      <c r="C216" s="1" t="s">
        <v>16</v>
      </c>
      <c r="D216" s="1">
        <f>D169/1000*53</f>
        <v>3.1063300000000005E-2</v>
      </c>
      <c r="E216" s="1" t="s">
        <v>18</v>
      </c>
      <c r="F216" s="1" t="s">
        <v>23</v>
      </c>
      <c r="G216" s="1" t="s">
        <v>21</v>
      </c>
      <c r="H216" s="1" t="s">
        <v>105</v>
      </c>
      <c r="I216" s="1" t="s">
        <v>38</v>
      </c>
      <c r="J216" s="1">
        <v>2</v>
      </c>
      <c r="K216" s="1">
        <f t="shared" si="22"/>
        <v>-3.4717282209297684</v>
      </c>
      <c r="L216" s="1">
        <v>0.34745503306183378</v>
      </c>
    </row>
    <row r="217" spans="1:12" x14ac:dyDescent="0.2">
      <c r="A217" s="2" t="s">
        <v>32</v>
      </c>
      <c r="B217" s="1" t="s">
        <v>34</v>
      </c>
      <c r="C217" s="1" t="s">
        <v>16</v>
      </c>
      <c r="D217" s="1">
        <f>D169/1000*25</f>
        <v>1.4652500000000002E-2</v>
      </c>
      <c r="E217" s="1" t="s">
        <v>18</v>
      </c>
      <c r="F217" s="1" t="s">
        <v>23</v>
      </c>
      <c r="G217" s="1" t="s">
        <v>21</v>
      </c>
      <c r="H217" s="1" t="s">
        <v>105</v>
      </c>
      <c r="I217" s="1" t="s">
        <v>38</v>
      </c>
      <c r="J217" s="1">
        <v>2</v>
      </c>
      <c r="K217" s="1">
        <f t="shared" si="22"/>
        <v>-4.2231443096136898</v>
      </c>
      <c r="L217" s="1">
        <v>0.34745503306183378</v>
      </c>
    </row>
    <row r="218" spans="1:12" x14ac:dyDescent="0.2">
      <c r="A218" s="1" t="s">
        <v>31</v>
      </c>
      <c r="B218" s="1" t="s">
        <v>33</v>
      </c>
      <c r="C218" s="1" t="s">
        <v>16</v>
      </c>
      <c r="D218" s="1">
        <f>D170/1000*53</f>
        <v>4.9819999999999997E-4</v>
      </c>
      <c r="E218" s="1" t="s">
        <v>18</v>
      </c>
      <c r="F218" s="1" t="s">
        <v>23</v>
      </c>
      <c r="G218" s="1" t="s">
        <v>21</v>
      </c>
      <c r="H218" s="1" t="s">
        <v>105</v>
      </c>
      <c r="I218" s="1" t="s">
        <v>67</v>
      </c>
      <c r="J218" s="1">
        <v>2</v>
      </c>
      <c r="K218" s="1">
        <f t="shared" si="22"/>
        <v>-7.6045089551361942</v>
      </c>
      <c r="L218" s="1">
        <v>0.34745503306183401</v>
      </c>
    </row>
    <row r="219" spans="1:12" x14ac:dyDescent="0.2">
      <c r="A219" s="2" t="s">
        <v>32</v>
      </c>
      <c r="B219" s="1" t="s">
        <v>34</v>
      </c>
      <c r="C219" s="1" t="s">
        <v>16</v>
      </c>
      <c r="D219" s="1">
        <f>D170/1000*25</f>
        <v>2.3499999999999999E-4</v>
      </c>
      <c r="E219" s="1" t="s">
        <v>18</v>
      </c>
      <c r="F219" s="1" t="s">
        <v>23</v>
      </c>
      <c r="G219" s="1" t="s">
        <v>21</v>
      </c>
      <c r="H219" s="1" t="s">
        <v>105</v>
      </c>
      <c r="I219" s="1" t="s">
        <v>67</v>
      </c>
      <c r="J219" s="1">
        <v>2</v>
      </c>
      <c r="K219" s="1">
        <f t="shared" si="22"/>
        <v>-8.3559250438201147</v>
      </c>
      <c r="L219" s="1">
        <v>0.34745503306183401</v>
      </c>
    </row>
    <row r="220" spans="1:12" x14ac:dyDescent="0.2">
      <c r="A220" s="1" t="s">
        <v>31</v>
      </c>
      <c r="B220" s="1" t="s">
        <v>33</v>
      </c>
      <c r="C220" s="1" t="s">
        <v>16</v>
      </c>
      <c r="D220" s="1">
        <f>D171/1000*660</f>
        <v>2.2572000000000002E-2</v>
      </c>
      <c r="E220" s="1" t="s">
        <v>18</v>
      </c>
      <c r="F220" s="1" t="s">
        <v>23</v>
      </c>
      <c r="G220" s="1" t="s">
        <v>21</v>
      </c>
      <c r="H220" s="1" t="s">
        <v>105</v>
      </c>
      <c r="I220" s="1" t="s">
        <v>69</v>
      </c>
      <c r="J220" s="1">
        <v>2</v>
      </c>
      <c r="K220" s="1">
        <f t="shared" si="22"/>
        <v>-3.7910450788752432</v>
      </c>
      <c r="L220" s="1">
        <v>0.34745503306183401</v>
      </c>
    </row>
    <row r="221" spans="1:12" x14ac:dyDescent="0.2">
      <c r="A221" s="2" t="s">
        <v>32</v>
      </c>
      <c r="B221" s="1" t="s">
        <v>34</v>
      </c>
      <c r="C221" s="1" t="s">
        <v>16</v>
      </c>
      <c r="D221" s="1">
        <f>D171/1000*25</f>
        <v>8.5500000000000007E-4</v>
      </c>
      <c r="E221" s="1" t="s">
        <v>18</v>
      </c>
      <c r="F221" s="1" t="s">
        <v>23</v>
      </c>
      <c r="G221" s="1" t="s">
        <v>21</v>
      </c>
      <c r="H221" s="1" t="s">
        <v>105</v>
      </c>
      <c r="I221" s="1" t="s">
        <v>69</v>
      </c>
      <c r="J221" s="1">
        <v>2</v>
      </c>
      <c r="K221" s="1">
        <f t="shared" si="22"/>
        <v>-7.0644090890275137</v>
      </c>
      <c r="L221" s="1">
        <v>0.34745503306183401</v>
      </c>
    </row>
    <row r="222" spans="1:12" x14ac:dyDescent="0.2">
      <c r="A222" s="2" t="s">
        <v>32</v>
      </c>
      <c r="B222" s="1" t="s">
        <v>34</v>
      </c>
      <c r="C222" s="1" t="s">
        <v>16</v>
      </c>
      <c r="D222" s="1">
        <f>D172/1000*177</f>
        <v>3.7170000000000004E-4</v>
      </c>
      <c r="E222" s="1" t="s">
        <v>18</v>
      </c>
      <c r="F222" s="1" t="s">
        <v>23</v>
      </c>
      <c r="G222" s="1" t="s">
        <v>21</v>
      </c>
      <c r="H222" s="1" t="s">
        <v>105</v>
      </c>
      <c r="I222" s="1" t="s">
        <v>66</v>
      </c>
      <c r="J222" s="1">
        <v>2</v>
      </c>
      <c r="K222" s="1">
        <f t="shared" si="22"/>
        <v>-7.8974234806610673</v>
      </c>
      <c r="L222" s="1">
        <v>0.34745503306183401</v>
      </c>
    </row>
    <row r="223" spans="1:12" x14ac:dyDescent="0.2">
      <c r="A223" s="2" t="s">
        <v>32</v>
      </c>
      <c r="B223" s="1" t="s">
        <v>34</v>
      </c>
      <c r="C223" s="1" t="s">
        <v>16</v>
      </c>
      <c r="D223" s="1">
        <f>D173/1000*136</f>
        <v>3.6719999999999999E-3</v>
      </c>
      <c r="E223" s="1" t="s">
        <v>18</v>
      </c>
      <c r="F223" s="1" t="s">
        <v>23</v>
      </c>
      <c r="G223" s="1" t="s">
        <v>21</v>
      </c>
      <c r="H223" s="1" t="s">
        <v>105</v>
      </c>
      <c r="I223" s="1" t="s">
        <v>68</v>
      </c>
      <c r="J223" s="1">
        <v>2</v>
      </c>
      <c r="K223" s="1">
        <f t="shared" ref="K223" si="23">LN(D223)</f>
        <v>-5.607018806223893</v>
      </c>
      <c r="L223" s="1">
        <v>0.34745503306183378</v>
      </c>
    </row>
    <row r="224" spans="1:12" x14ac:dyDescent="0.2">
      <c r="A224" s="2"/>
    </row>
    <row r="225" spans="1:12" x14ac:dyDescent="0.2">
      <c r="A225" s="1" t="s">
        <v>1</v>
      </c>
      <c r="B225" s="1" t="s">
        <v>150</v>
      </c>
    </row>
    <row r="226" spans="1:12" x14ac:dyDescent="0.2">
      <c r="A226" s="1" t="s">
        <v>2</v>
      </c>
      <c r="B226" s="1" t="s">
        <v>136</v>
      </c>
    </row>
    <row r="227" spans="1:12" x14ac:dyDescent="0.2">
      <c r="A227" s="1" t="s">
        <v>3</v>
      </c>
      <c r="B227" s="1" t="s">
        <v>151</v>
      </c>
    </row>
    <row r="228" spans="1:12" x14ac:dyDescent="0.2">
      <c r="A228" s="1" t="s">
        <v>4</v>
      </c>
      <c r="B228" s="1" t="s">
        <v>17</v>
      </c>
    </row>
    <row r="229" spans="1:12" x14ac:dyDescent="0.2">
      <c r="A229" s="1" t="s">
        <v>5</v>
      </c>
      <c r="B229" s="1">
        <v>1</v>
      </c>
    </row>
    <row r="230" spans="1:12" x14ac:dyDescent="0.2">
      <c r="A230" s="1" t="s">
        <v>6</v>
      </c>
      <c r="B230" s="1" t="s">
        <v>11</v>
      </c>
    </row>
    <row r="231" spans="1:12" x14ac:dyDescent="0.2">
      <c r="A231" s="1" t="s">
        <v>7</v>
      </c>
      <c r="B231" s="1">
        <v>1</v>
      </c>
    </row>
    <row r="232" spans="1:12" x14ac:dyDescent="0.2">
      <c r="A232" s="1" t="s">
        <v>8</v>
      </c>
    </row>
    <row r="233" spans="1:12" x14ac:dyDescent="0.2">
      <c r="A233" s="1" t="s">
        <v>9</v>
      </c>
      <c r="B233" s="1" t="s">
        <v>2</v>
      </c>
      <c r="C233" s="1" t="s">
        <v>4</v>
      </c>
      <c r="D233" s="1" t="s">
        <v>5</v>
      </c>
      <c r="E233" s="1" t="s">
        <v>6</v>
      </c>
      <c r="F233" s="1" t="s">
        <v>0</v>
      </c>
      <c r="G233" s="1" t="s">
        <v>19</v>
      </c>
      <c r="H233" s="1" t="s">
        <v>22</v>
      </c>
      <c r="I233" s="1" t="s">
        <v>35</v>
      </c>
      <c r="J233" s="1" t="s">
        <v>28</v>
      </c>
      <c r="K233" s="1" t="s">
        <v>29</v>
      </c>
      <c r="L233" s="1" t="s">
        <v>30</v>
      </c>
    </row>
    <row r="234" spans="1:12" x14ac:dyDescent="0.2">
      <c r="A234" s="1" t="str">
        <f>B225</f>
        <v>A2, pavement, transport to plant, A (bitumen)</v>
      </c>
      <c r="B234" s="1" t="str">
        <f>B226</f>
        <v>A2, pavement, transport to plant (bitumen)</v>
      </c>
      <c r="C234" s="1" t="s">
        <v>17</v>
      </c>
      <c r="D234" s="1">
        <v>1</v>
      </c>
      <c r="E234" s="1" t="s">
        <v>11</v>
      </c>
      <c r="F234" s="1" t="s">
        <v>23</v>
      </c>
      <c r="G234" s="1" t="s">
        <v>20</v>
      </c>
      <c r="H234" s="1" t="s">
        <v>105</v>
      </c>
      <c r="J234" s="1">
        <v>0</v>
      </c>
    </row>
    <row r="235" spans="1:12" x14ac:dyDescent="0.2">
      <c r="A235" s="2" t="str">
        <f t="shared" ref="A235:L235" si="24">A214</f>
        <v xml:space="preserve">market for transport, freight, lorry, unspecified </v>
      </c>
      <c r="B235" s="1" t="str">
        <f t="shared" si="24"/>
        <v xml:space="preserve">transport, freight, lorry, unspecified </v>
      </c>
      <c r="C235" s="1" t="str">
        <f t="shared" si="24"/>
        <v>RER</v>
      </c>
      <c r="D235" s="1">
        <f t="shared" si="24"/>
        <v>1.03E-2</v>
      </c>
      <c r="E235" s="1" t="str">
        <f t="shared" si="24"/>
        <v>ton kilometer</v>
      </c>
      <c r="F235" s="1" t="str">
        <f t="shared" si="24"/>
        <v>ecoinvent-391-cutoff</v>
      </c>
      <c r="G235" s="1" t="str">
        <f t="shared" si="24"/>
        <v>technosphere</v>
      </c>
      <c r="H235" s="1" t="str">
        <f t="shared" si="24"/>
        <v>(unknown)</v>
      </c>
      <c r="I235" s="1" t="str">
        <f t="shared" si="24"/>
        <v>bitumen</v>
      </c>
      <c r="J235" s="1">
        <f t="shared" si="24"/>
        <v>2</v>
      </c>
      <c r="K235" s="1">
        <f t="shared" si="24"/>
        <v>-4.5756113837465469</v>
      </c>
      <c r="L235" s="1">
        <f t="shared" si="24"/>
        <v>0.34745503306183378</v>
      </c>
    </row>
    <row r="236" spans="1:12" x14ac:dyDescent="0.2">
      <c r="A236" s="2"/>
    </row>
    <row r="237" spans="1:12" x14ac:dyDescent="0.2">
      <c r="A237" s="1" t="s">
        <v>1</v>
      </c>
      <c r="B237" s="1" t="s">
        <v>152</v>
      </c>
    </row>
    <row r="238" spans="1:12" x14ac:dyDescent="0.2">
      <c r="A238" s="1" t="s">
        <v>2</v>
      </c>
      <c r="B238" s="1" t="s">
        <v>131</v>
      </c>
    </row>
    <row r="239" spans="1:12" x14ac:dyDescent="0.2">
      <c r="A239" s="1" t="s">
        <v>3</v>
      </c>
      <c r="B239" s="1" t="s">
        <v>153</v>
      </c>
    </row>
    <row r="240" spans="1:12" x14ac:dyDescent="0.2">
      <c r="A240" s="1" t="s">
        <v>4</v>
      </c>
      <c r="B240" s="1" t="s">
        <v>17</v>
      </c>
    </row>
    <row r="241" spans="1:12" x14ac:dyDescent="0.2">
      <c r="A241" s="1" t="s">
        <v>5</v>
      </c>
      <c r="B241" s="1">
        <v>1</v>
      </c>
    </row>
    <row r="242" spans="1:12" x14ac:dyDescent="0.2">
      <c r="A242" s="1" t="s">
        <v>6</v>
      </c>
      <c r="B242" s="1" t="s">
        <v>11</v>
      </c>
    </row>
    <row r="243" spans="1:12" x14ac:dyDescent="0.2">
      <c r="A243" s="1" t="s">
        <v>7</v>
      </c>
      <c r="B243" s="1">
        <v>1</v>
      </c>
    </row>
    <row r="244" spans="1:12" x14ac:dyDescent="0.2">
      <c r="A244" s="1" t="s">
        <v>8</v>
      </c>
    </row>
    <row r="245" spans="1:12" x14ac:dyDescent="0.2">
      <c r="A245" s="1" t="s">
        <v>9</v>
      </c>
      <c r="B245" s="1" t="s">
        <v>2</v>
      </c>
      <c r="C245" s="1" t="s">
        <v>4</v>
      </c>
      <c r="D245" s="1" t="s">
        <v>5</v>
      </c>
      <c r="E245" s="1" t="s">
        <v>6</v>
      </c>
      <c r="F245" s="1" t="s">
        <v>0</v>
      </c>
      <c r="G245" s="1" t="s">
        <v>19</v>
      </c>
      <c r="H245" s="1" t="s">
        <v>22</v>
      </c>
      <c r="I245" s="1" t="s">
        <v>35</v>
      </c>
      <c r="J245" s="1" t="s">
        <v>28</v>
      </c>
      <c r="K245" s="1" t="s">
        <v>29</v>
      </c>
      <c r="L245" s="1" t="s">
        <v>30</v>
      </c>
    </row>
    <row r="246" spans="1:12" x14ac:dyDescent="0.2">
      <c r="A246" s="1" t="str">
        <f>B237</f>
        <v>A2, pavement, transport to plant, A (crushed stone)</v>
      </c>
      <c r="B246" s="1" t="str">
        <f>B238</f>
        <v>A2, pavement, transport to plant (crushed stone)</v>
      </c>
      <c r="C246" s="1" t="s">
        <v>17</v>
      </c>
      <c r="D246" s="1">
        <v>1</v>
      </c>
      <c r="E246" s="1" t="s">
        <v>11</v>
      </c>
      <c r="F246" s="1" t="s">
        <v>23</v>
      </c>
      <c r="G246" s="1" t="s">
        <v>20</v>
      </c>
      <c r="H246" s="1" t="s">
        <v>105</v>
      </c>
      <c r="J246" s="1">
        <v>0</v>
      </c>
    </row>
    <row r="247" spans="1:12" x14ac:dyDescent="0.2">
      <c r="A247" s="2" t="str">
        <f t="shared" ref="A247:L247" si="25">A215</f>
        <v>market for transport, freight, sea, ferry</v>
      </c>
      <c r="B247" s="1" t="str">
        <f t="shared" si="25"/>
        <v>transport, freight, sea, ferry</v>
      </c>
      <c r="C247" s="1" t="str">
        <f t="shared" si="25"/>
        <v>GLO</v>
      </c>
      <c r="D247" s="1">
        <f t="shared" si="25"/>
        <v>0.54683130000000013</v>
      </c>
      <c r="E247" s="1" t="str">
        <f t="shared" si="25"/>
        <v>ton kilometer</v>
      </c>
      <c r="F247" s="1" t="str">
        <f t="shared" si="25"/>
        <v>ecoinvent-391-cutoff</v>
      </c>
      <c r="G247" s="1" t="str">
        <f t="shared" si="25"/>
        <v>technosphere</v>
      </c>
      <c r="H247" s="1" t="str">
        <f t="shared" si="25"/>
        <v>(unknown)</v>
      </c>
      <c r="I247" s="1" t="str">
        <f t="shared" si="25"/>
        <v>crushed stone</v>
      </c>
      <c r="J247" s="1">
        <f t="shared" si="25"/>
        <v>2</v>
      </c>
      <c r="K247" s="1">
        <f t="shared" si="25"/>
        <v>-0.60361493363454655</v>
      </c>
      <c r="L247" s="1">
        <f t="shared" si="25"/>
        <v>0.34745503306183378</v>
      </c>
    </row>
    <row r="248" spans="1:12" x14ac:dyDescent="0.2">
      <c r="A248" s="1" t="str">
        <f t="shared" ref="A248:L248" si="26">A216</f>
        <v xml:space="preserve">market for transport, freight, inland waterways, barge </v>
      </c>
      <c r="B248" s="1" t="str">
        <f t="shared" si="26"/>
        <v xml:space="preserve">transport, freight, inland waterways, barge </v>
      </c>
      <c r="C248" s="1" t="str">
        <f t="shared" si="26"/>
        <v>RER</v>
      </c>
      <c r="D248" s="1">
        <f t="shared" si="26"/>
        <v>3.1063300000000005E-2</v>
      </c>
      <c r="E248" s="1" t="str">
        <f t="shared" si="26"/>
        <v>ton kilometer</v>
      </c>
      <c r="F248" s="1" t="str">
        <f t="shared" si="26"/>
        <v>ecoinvent-391-cutoff</v>
      </c>
      <c r="G248" s="1" t="str">
        <f t="shared" si="26"/>
        <v>technosphere</v>
      </c>
      <c r="H248" s="1" t="str">
        <f t="shared" si="26"/>
        <v>(unknown)</v>
      </c>
      <c r="I248" s="1" t="str">
        <f t="shared" si="26"/>
        <v>crushed stone</v>
      </c>
      <c r="J248" s="1">
        <f t="shared" si="26"/>
        <v>2</v>
      </c>
      <c r="K248" s="1">
        <f t="shared" si="26"/>
        <v>-3.4717282209297684</v>
      </c>
      <c r="L248" s="1">
        <f t="shared" si="26"/>
        <v>0.34745503306183378</v>
      </c>
    </row>
    <row r="249" spans="1:12" x14ac:dyDescent="0.2">
      <c r="A249" s="2" t="str">
        <f t="shared" ref="A249:L249" si="27">A217</f>
        <v xml:space="preserve">market for transport, freight, lorry, unspecified </v>
      </c>
      <c r="B249" s="1" t="str">
        <f t="shared" si="27"/>
        <v xml:space="preserve">transport, freight, lorry, unspecified </v>
      </c>
      <c r="C249" s="1" t="str">
        <f t="shared" si="27"/>
        <v>RER</v>
      </c>
      <c r="D249" s="1">
        <f t="shared" si="27"/>
        <v>1.4652500000000002E-2</v>
      </c>
      <c r="E249" s="1" t="str">
        <f t="shared" si="27"/>
        <v>ton kilometer</v>
      </c>
      <c r="F249" s="1" t="str">
        <f t="shared" si="27"/>
        <v>ecoinvent-391-cutoff</v>
      </c>
      <c r="G249" s="1" t="str">
        <f t="shared" si="27"/>
        <v>technosphere</v>
      </c>
      <c r="H249" s="1" t="str">
        <f t="shared" si="27"/>
        <v>(unknown)</v>
      </c>
      <c r="I249" s="1" t="str">
        <f t="shared" si="27"/>
        <v>crushed stone</v>
      </c>
      <c r="J249" s="1">
        <f t="shared" si="27"/>
        <v>2</v>
      </c>
      <c r="K249" s="1">
        <f t="shared" si="27"/>
        <v>-4.2231443096136898</v>
      </c>
      <c r="L249" s="1">
        <f t="shared" si="27"/>
        <v>0.34745503306183378</v>
      </c>
    </row>
    <row r="250" spans="1:12" x14ac:dyDescent="0.2">
      <c r="A250" s="2"/>
    </row>
    <row r="251" spans="1:12" x14ac:dyDescent="0.2">
      <c r="A251" s="1" t="s">
        <v>1</v>
      </c>
      <c r="B251" s="1" t="s">
        <v>154</v>
      </c>
    </row>
    <row r="252" spans="1:12" x14ac:dyDescent="0.2">
      <c r="A252" s="1" t="s">
        <v>2</v>
      </c>
      <c r="B252" s="1" t="s">
        <v>155</v>
      </c>
    </row>
    <row r="253" spans="1:12" x14ac:dyDescent="0.2">
      <c r="A253" s="1" t="s">
        <v>3</v>
      </c>
      <c r="B253" s="1" t="s">
        <v>156</v>
      </c>
    </row>
    <row r="254" spans="1:12" x14ac:dyDescent="0.2">
      <c r="A254" s="1" t="s">
        <v>4</v>
      </c>
      <c r="B254" s="1" t="s">
        <v>17</v>
      </c>
    </row>
    <row r="255" spans="1:12" x14ac:dyDescent="0.2">
      <c r="A255" s="1" t="s">
        <v>5</v>
      </c>
      <c r="B255" s="1">
        <v>1</v>
      </c>
    </row>
    <row r="256" spans="1:12" x14ac:dyDescent="0.2">
      <c r="A256" s="1" t="s">
        <v>6</v>
      </c>
      <c r="B256" s="1" t="s">
        <v>11</v>
      </c>
    </row>
    <row r="257" spans="1:12" x14ac:dyDescent="0.2">
      <c r="A257" s="1" t="s">
        <v>7</v>
      </c>
      <c r="B257" s="1">
        <v>1</v>
      </c>
    </row>
    <row r="258" spans="1:12" x14ac:dyDescent="0.2">
      <c r="A258" s="1" t="s">
        <v>8</v>
      </c>
    </row>
    <row r="259" spans="1:12" x14ac:dyDescent="0.2">
      <c r="A259" s="1" t="s">
        <v>9</v>
      </c>
      <c r="B259" s="1" t="s">
        <v>2</v>
      </c>
      <c r="C259" s="1" t="s">
        <v>4</v>
      </c>
      <c r="D259" s="1" t="s">
        <v>5</v>
      </c>
      <c r="E259" s="1" t="s">
        <v>6</v>
      </c>
      <c r="F259" s="1" t="s">
        <v>0</v>
      </c>
      <c r="G259" s="1" t="s">
        <v>19</v>
      </c>
      <c r="H259" s="1" t="s">
        <v>22</v>
      </c>
      <c r="I259" s="1" t="s">
        <v>35</v>
      </c>
      <c r="J259" s="1" t="s">
        <v>28</v>
      </c>
      <c r="K259" s="1" t="s">
        <v>29</v>
      </c>
      <c r="L259" s="1" t="s">
        <v>30</v>
      </c>
    </row>
    <row r="260" spans="1:12" x14ac:dyDescent="0.2">
      <c r="A260" s="1" t="str">
        <f>B251</f>
        <v>A2, pavement, transport to plant, A (own material)</v>
      </c>
      <c r="B260" s="1" t="str">
        <f>B252</f>
        <v>A2, pavement, transport to plant (own material)</v>
      </c>
      <c r="C260" s="1" t="s">
        <v>17</v>
      </c>
      <c r="D260" s="1">
        <v>1</v>
      </c>
      <c r="E260" s="1" t="s">
        <v>11</v>
      </c>
      <c r="F260" s="1" t="s">
        <v>23</v>
      </c>
      <c r="G260" s="1" t="s">
        <v>20</v>
      </c>
      <c r="H260" s="1" t="s">
        <v>105</v>
      </c>
      <c r="J260" s="1">
        <v>0</v>
      </c>
    </row>
    <row r="261" spans="1:12" x14ac:dyDescent="0.2">
      <c r="A261" s="1" t="str">
        <f t="shared" ref="A261:L261" si="28">A218</f>
        <v xml:space="preserve">market for transport, freight, inland waterways, barge </v>
      </c>
      <c r="B261" s="1" t="str">
        <f t="shared" si="28"/>
        <v xml:space="preserve">transport, freight, inland waterways, barge </v>
      </c>
      <c r="C261" s="1" t="str">
        <f t="shared" si="28"/>
        <v>RER</v>
      </c>
      <c r="D261" s="1">
        <f t="shared" si="28"/>
        <v>4.9819999999999997E-4</v>
      </c>
      <c r="E261" s="1" t="str">
        <f t="shared" si="28"/>
        <v>ton kilometer</v>
      </c>
      <c r="F261" s="1" t="str">
        <f t="shared" si="28"/>
        <v>ecoinvent-391-cutoff</v>
      </c>
      <c r="G261" s="1" t="str">
        <f t="shared" si="28"/>
        <v>technosphere</v>
      </c>
      <c r="H261" s="1" t="str">
        <f t="shared" si="28"/>
        <v>(unknown)</v>
      </c>
      <c r="I261" s="1" t="str">
        <f t="shared" si="28"/>
        <v>own material</v>
      </c>
      <c r="J261" s="1">
        <f t="shared" si="28"/>
        <v>2</v>
      </c>
      <c r="K261" s="1">
        <f t="shared" si="28"/>
        <v>-7.6045089551361942</v>
      </c>
      <c r="L261" s="1">
        <f t="shared" si="28"/>
        <v>0.34745503306183401</v>
      </c>
    </row>
    <row r="262" spans="1:12" x14ac:dyDescent="0.2">
      <c r="A262" s="2" t="str">
        <f t="shared" ref="A262:L262" si="29">A219</f>
        <v xml:space="preserve">market for transport, freight, lorry, unspecified </v>
      </c>
      <c r="B262" s="1" t="str">
        <f t="shared" si="29"/>
        <v xml:space="preserve">transport, freight, lorry, unspecified </v>
      </c>
      <c r="C262" s="1" t="str">
        <f t="shared" si="29"/>
        <v>RER</v>
      </c>
      <c r="D262" s="1">
        <f t="shared" si="29"/>
        <v>2.3499999999999999E-4</v>
      </c>
      <c r="E262" s="1" t="str">
        <f t="shared" si="29"/>
        <v>ton kilometer</v>
      </c>
      <c r="F262" s="1" t="str">
        <f t="shared" si="29"/>
        <v>ecoinvent-391-cutoff</v>
      </c>
      <c r="G262" s="1" t="str">
        <f t="shared" si="29"/>
        <v>technosphere</v>
      </c>
      <c r="H262" s="1" t="str">
        <f t="shared" si="29"/>
        <v>(unknown)</v>
      </c>
      <c r="I262" s="1" t="str">
        <f t="shared" si="29"/>
        <v>own material</v>
      </c>
      <c r="J262" s="1">
        <f t="shared" si="29"/>
        <v>2</v>
      </c>
      <c r="K262" s="1">
        <f t="shared" si="29"/>
        <v>-8.3559250438201147</v>
      </c>
      <c r="L262" s="1">
        <f t="shared" si="29"/>
        <v>0.34745503306183401</v>
      </c>
    </row>
    <row r="264" spans="1:12" x14ac:dyDescent="0.2">
      <c r="A264" s="1" t="s">
        <v>1</v>
      </c>
      <c r="B264" s="1" t="s">
        <v>157</v>
      </c>
    </row>
    <row r="265" spans="1:12" x14ac:dyDescent="0.2">
      <c r="A265" s="1" t="s">
        <v>2</v>
      </c>
      <c r="B265" s="1" t="s">
        <v>133</v>
      </c>
    </row>
    <row r="266" spans="1:12" x14ac:dyDescent="0.2">
      <c r="A266" s="1" t="s">
        <v>3</v>
      </c>
      <c r="B266" s="1" t="s">
        <v>158</v>
      </c>
    </row>
    <row r="267" spans="1:12" x14ac:dyDescent="0.2">
      <c r="A267" s="1" t="s">
        <v>4</v>
      </c>
      <c r="B267" s="1" t="s">
        <v>17</v>
      </c>
    </row>
    <row r="268" spans="1:12" x14ac:dyDescent="0.2">
      <c r="A268" s="1" t="s">
        <v>5</v>
      </c>
      <c r="B268" s="1">
        <v>1</v>
      </c>
    </row>
    <row r="269" spans="1:12" x14ac:dyDescent="0.2">
      <c r="A269" s="1" t="s">
        <v>6</v>
      </c>
      <c r="B269" s="1" t="s">
        <v>11</v>
      </c>
    </row>
    <row r="270" spans="1:12" x14ac:dyDescent="0.2">
      <c r="A270" s="1" t="s">
        <v>7</v>
      </c>
      <c r="B270" s="1">
        <v>1</v>
      </c>
    </row>
    <row r="271" spans="1:12" x14ac:dyDescent="0.2">
      <c r="A271" s="1" t="s">
        <v>8</v>
      </c>
    </row>
    <row r="272" spans="1:12" x14ac:dyDescent="0.2">
      <c r="A272" s="1" t="s">
        <v>9</v>
      </c>
      <c r="B272" s="1" t="s">
        <v>2</v>
      </c>
      <c r="C272" s="1" t="s">
        <v>4</v>
      </c>
      <c r="D272" s="1" t="s">
        <v>5</v>
      </c>
      <c r="E272" s="1" t="s">
        <v>6</v>
      </c>
      <c r="F272" s="1" t="s">
        <v>0</v>
      </c>
      <c r="G272" s="1" t="s">
        <v>19</v>
      </c>
      <c r="H272" s="1" t="s">
        <v>22</v>
      </c>
      <c r="I272" s="1" t="s">
        <v>35</v>
      </c>
      <c r="J272" s="1" t="s">
        <v>28</v>
      </c>
      <c r="K272" s="1" t="s">
        <v>29</v>
      </c>
      <c r="L272" s="1" t="s">
        <v>30</v>
      </c>
    </row>
    <row r="273" spans="1:12" x14ac:dyDescent="0.2">
      <c r="A273" s="1" t="str">
        <f>B264</f>
        <v>A2, pavement, transport to plant, A (crushed sand)</v>
      </c>
      <c r="B273" s="1" t="str">
        <f>B265</f>
        <v>A2, pavement, transport to plant (crushed sand)</v>
      </c>
      <c r="C273" s="1" t="s">
        <v>17</v>
      </c>
      <c r="D273" s="1">
        <v>1</v>
      </c>
      <c r="E273" s="1" t="s">
        <v>11</v>
      </c>
      <c r="F273" s="1" t="s">
        <v>23</v>
      </c>
      <c r="G273" s="1" t="s">
        <v>20</v>
      </c>
      <c r="H273" s="1" t="s">
        <v>105</v>
      </c>
      <c r="J273" s="1">
        <v>0</v>
      </c>
    </row>
    <row r="274" spans="1:12" x14ac:dyDescent="0.2">
      <c r="A274" s="1" t="str">
        <f t="shared" ref="A274:L274" si="30">A220</f>
        <v xml:space="preserve">market for transport, freight, inland waterways, barge </v>
      </c>
      <c r="B274" s="1" t="str">
        <f t="shared" si="30"/>
        <v xml:space="preserve">transport, freight, inland waterways, barge </v>
      </c>
      <c r="C274" s="1" t="str">
        <f t="shared" si="30"/>
        <v>RER</v>
      </c>
      <c r="D274" s="1">
        <f t="shared" si="30"/>
        <v>2.2572000000000002E-2</v>
      </c>
      <c r="E274" s="1" t="str">
        <f t="shared" si="30"/>
        <v>ton kilometer</v>
      </c>
      <c r="F274" s="1" t="str">
        <f t="shared" si="30"/>
        <v>ecoinvent-391-cutoff</v>
      </c>
      <c r="G274" s="1" t="str">
        <f t="shared" si="30"/>
        <v>technosphere</v>
      </c>
      <c r="H274" s="1" t="str">
        <f t="shared" si="30"/>
        <v>(unknown)</v>
      </c>
      <c r="I274" s="1" t="str">
        <f t="shared" si="30"/>
        <v>crushed sand</v>
      </c>
      <c r="J274" s="1">
        <f t="shared" si="30"/>
        <v>2</v>
      </c>
      <c r="K274" s="1">
        <f t="shared" si="30"/>
        <v>-3.7910450788752432</v>
      </c>
      <c r="L274" s="1">
        <f t="shared" si="30"/>
        <v>0.34745503306183401</v>
      </c>
    </row>
    <row r="275" spans="1:12" x14ac:dyDescent="0.2">
      <c r="A275" s="2" t="str">
        <f t="shared" ref="A275:L275" si="31">A221</f>
        <v xml:space="preserve">market for transport, freight, lorry, unspecified </v>
      </c>
      <c r="B275" s="1" t="str">
        <f t="shared" si="31"/>
        <v xml:space="preserve">transport, freight, lorry, unspecified </v>
      </c>
      <c r="C275" s="1" t="str">
        <f t="shared" si="31"/>
        <v>RER</v>
      </c>
      <c r="D275" s="1">
        <f t="shared" si="31"/>
        <v>8.5500000000000007E-4</v>
      </c>
      <c r="E275" s="1" t="str">
        <f t="shared" si="31"/>
        <v>ton kilometer</v>
      </c>
      <c r="F275" s="1" t="str">
        <f t="shared" si="31"/>
        <v>ecoinvent-391-cutoff</v>
      </c>
      <c r="G275" s="1" t="str">
        <f t="shared" si="31"/>
        <v>technosphere</v>
      </c>
      <c r="H275" s="1" t="str">
        <f t="shared" si="31"/>
        <v>(unknown)</v>
      </c>
      <c r="I275" s="1" t="str">
        <f t="shared" si="31"/>
        <v>crushed sand</v>
      </c>
      <c r="J275" s="1">
        <f t="shared" si="31"/>
        <v>2</v>
      </c>
      <c r="K275" s="1">
        <f t="shared" si="31"/>
        <v>-7.0644090890275137</v>
      </c>
      <c r="L275" s="1">
        <f t="shared" si="31"/>
        <v>0.34745503306183401</v>
      </c>
    </row>
    <row r="277" spans="1:12" x14ac:dyDescent="0.2">
      <c r="A277" s="1" t="s">
        <v>1</v>
      </c>
      <c r="B277" s="1" t="s">
        <v>159</v>
      </c>
    </row>
    <row r="278" spans="1:12" x14ac:dyDescent="0.2">
      <c r="A278" s="1" t="s">
        <v>2</v>
      </c>
      <c r="B278" s="1" t="s">
        <v>139</v>
      </c>
    </row>
    <row r="279" spans="1:12" x14ac:dyDescent="0.2">
      <c r="A279" s="1" t="s">
        <v>3</v>
      </c>
      <c r="B279" s="1" t="s">
        <v>160</v>
      </c>
    </row>
    <row r="280" spans="1:12" x14ac:dyDescent="0.2">
      <c r="A280" s="1" t="s">
        <v>4</v>
      </c>
      <c r="B280" s="1" t="s">
        <v>17</v>
      </c>
    </row>
    <row r="281" spans="1:12" x14ac:dyDescent="0.2">
      <c r="A281" s="1" t="s">
        <v>5</v>
      </c>
      <c r="B281" s="1">
        <v>1</v>
      </c>
    </row>
    <row r="282" spans="1:12" x14ac:dyDescent="0.2">
      <c r="A282" s="1" t="s">
        <v>6</v>
      </c>
      <c r="B282" s="1" t="s">
        <v>11</v>
      </c>
    </row>
    <row r="283" spans="1:12" x14ac:dyDescent="0.2">
      <c r="A283" s="1" t="s">
        <v>7</v>
      </c>
      <c r="B283" s="1">
        <v>1</v>
      </c>
    </row>
    <row r="284" spans="1:12" x14ac:dyDescent="0.2">
      <c r="A284" s="1" t="s">
        <v>8</v>
      </c>
    </row>
    <row r="285" spans="1:12" x14ac:dyDescent="0.2">
      <c r="A285" s="1" t="s">
        <v>9</v>
      </c>
      <c r="B285" s="1" t="s">
        <v>2</v>
      </c>
      <c r="C285" s="1" t="s">
        <v>4</v>
      </c>
      <c r="D285" s="1" t="s">
        <v>5</v>
      </c>
      <c r="E285" s="1" t="s">
        <v>6</v>
      </c>
      <c r="F285" s="1" t="s">
        <v>0</v>
      </c>
      <c r="G285" s="1" t="s">
        <v>19</v>
      </c>
      <c r="H285" s="1" t="s">
        <v>22</v>
      </c>
      <c r="I285" s="1" t="s">
        <v>35</v>
      </c>
      <c r="J285" s="1" t="s">
        <v>28</v>
      </c>
      <c r="K285" s="1" t="s">
        <v>29</v>
      </c>
      <c r="L285" s="1" t="s">
        <v>30</v>
      </c>
    </row>
    <row r="286" spans="1:12" x14ac:dyDescent="0.2">
      <c r="A286" s="1" t="str">
        <f>B277</f>
        <v>A2, pavement, transport to plant, A (drip resistant material)</v>
      </c>
      <c r="B286" s="1" t="str">
        <f>B278</f>
        <v>A2, pavement, transport to plant (drip resistant material)</v>
      </c>
      <c r="C286" s="1" t="s">
        <v>17</v>
      </c>
      <c r="D286" s="1">
        <v>1</v>
      </c>
      <c r="E286" s="1" t="s">
        <v>11</v>
      </c>
      <c r="F286" s="1" t="s">
        <v>23</v>
      </c>
      <c r="G286" s="1" t="s">
        <v>20</v>
      </c>
      <c r="H286" s="1" t="s">
        <v>105</v>
      </c>
      <c r="J286" s="1">
        <v>0</v>
      </c>
    </row>
    <row r="287" spans="1:12" x14ac:dyDescent="0.2">
      <c r="A287" s="2" t="str">
        <f t="shared" ref="A287:L287" si="32">A222</f>
        <v xml:space="preserve">market for transport, freight, lorry, unspecified </v>
      </c>
      <c r="B287" s="1" t="str">
        <f t="shared" si="32"/>
        <v xml:space="preserve">transport, freight, lorry, unspecified </v>
      </c>
      <c r="C287" s="1" t="str">
        <f t="shared" si="32"/>
        <v>RER</v>
      </c>
      <c r="D287" s="1">
        <f t="shared" si="32"/>
        <v>3.7170000000000004E-4</v>
      </c>
      <c r="E287" s="1" t="str">
        <f t="shared" si="32"/>
        <v>ton kilometer</v>
      </c>
      <c r="F287" s="1" t="str">
        <f t="shared" si="32"/>
        <v>ecoinvent-391-cutoff</v>
      </c>
      <c r="G287" s="1" t="str">
        <f t="shared" si="32"/>
        <v>technosphere</v>
      </c>
      <c r="H287" s="1" t="str">
        <f t="shared" si="32"/>
        <v>(unknown)</v>
      </c>
      <c r="I287" s="1" t="str">
        <f t="shared" si="32"/>
        <v>drip resistant material</v>
      </c>
      <c r="J287" s="1">
        <f t="shared" si="32"/>
        <v>2</v>
      </c>
      <c r="K287" s="1">
        <f t="shared" si="32"/>
        <v>-7.8974234806610673</v>
      </c>
      <c r="L287" s="1">
        <f t="shared" si="32"/>
        <v>0.34745503306183401</v>
      </c>
    </row>
    <row r="289" spans="1:12" x14ac:dyDescent="0.2">
      <c r="A289" s="1" t="s">
        <v>1</v>
      </c>
      <c r="B289" s="1" t="s">
        <v>170</v>
      </c>
    </row>
    <row r="290" spans="1:12" x14ac:dyDescent="0.2">
      <c r="A290" s="1" t="s">
        <v>2</v>
      </c>
      <c r="B290" s="1" t="s">
        <v>142</v>
      </c>
    </row>
    <row r="291" spans="1:12" x14ac:dyDescent="0.2">
      <c r="A291" s="1" t="s">
        <v>3</v>
      </c>
      <c r="B291" s="1" t="s">
        <v>161</v>
      </c>
    </row>
    <row r="292" spans="1:12" x14ac:dyDescent="0.2">
      <c r="A292" s="1" t="s">
        <v>4</v>
      </c>
      <c r="B292" s="1" t="s">
        <v>17</v>
      </c>
    </row>
    <row r="293" spans="1:12" x14ac:dyDescent="0.2">
      <c r="A293" s="1" t="s">
        <v>5</v>
      </c>
      <c r="B293" s="1">
        <v>1</v>
      </c>
    </row>
    <row r="294" spans="1:12" x14ac:dyDescent="0.2">
      <c r="A294" s="1" t="s">
        <v>6</v>
      </c>
      <c r="B294" s="1" t="s">
        <v>11</v>
      </c>
    </row>
    <row r="295" spans="1:12" x14ac:dyDescent="0.2">
      <c r="A295" s="1" t="s">
        <v>7</v>
      </c>
      <c r="B295" s="1">
        <v>1</v>
      </c>
    </row>
    <row r="296" spans="1:12" x14ac:dyDescent="0.2">
      <c r="A296" s="1" t="s">
        <v>8</v>
      </c>
    </row>
    <row r="297" spans="1:12" x14ac:dyDescent="0.2">
      <c r="A297" s="1" t="s">
        <v>9</v>
      </c>
      <c r="B297" s="1" t="s">
        <v>2</v>
      </c>
      <c r="C297" s="1" t="s">
        <v>4</v>
      </c>
      <c r="D297" s="1" t="s">
        <v>5</v>
      </c>
      <c r="E297" s="1" t="s">
        <v>6</v>
      </c>
      <c r="F297" s="1" t="s">
        <v>0</v>
      </c>
      <c r="G297" s="1" t="s">
        <v>19</v>
      </c>
      <c r="H297" s="1" t="s">
        <v>22</v>
      </c>
      <c r="I297" s="1" t="s">
        <v>35</v>
      </c>
      <c r="J297" s="1" t="s">
        <v>28</v>
      </c>
      <c r="K297" s="1" t="s">
        <v>29</v>
      </c>
      <c r="L297" s="1" t="s">
        <v>30</v>
      </c>
    </row>
    <row r="298" spans="1:12" x14ac:dyDescent="0.2">
      <c r="A298" s="1" t="str">
        <f>B289</f>
        <v>A2, pavement, transport to plant, A (filler)</v>
      </c>
      <c r="B298" s="1" t="str">
        <f>B290</f>
        <v>A2, pavement, transport to plant (filler)</v>
      </c>
      <c r="C298" s="1" t="s">
        <v>17</v>
      </c>
      <c r="D298" s="1">
        <v>1</v>
      </c>
      <c r="E298" s="1" t="s">
        <v>11</v>
      </c>
      <c r="F298" s="1" t="s">
        <v>23</v>
      </c>
      <c r="G298" s="1" t="s">
        <v>20</v>
      </c>
      <c r="H298" s="1" t="s">
        <v>105</v>
      </c>
      <c r="J298" s="1">
        <v>0</v>
      </c>
    </row>
    <row r="299" spans="1:12" x14ac:dyDescent="0.2">
      <c r="A299" s="2" t="str">
        <f t="shared" ref="A299:L299" si="33">A223</f>
        <v xml:space="preserve">market for transport, freight, lorry, unspecified </v>
      </c>
      <c r="B299" s="1" t="str">
        <f t="shared" si="33"/>
        <v xml:space="preserve">transport, freight, lorry, unspecified </v>
      </c>
      <c r="C299" s="1" t="str">
        <f t="shared" si="33"/>
        <v>RER</v>
      </c>
      <c r="D299" s="1">
        <f t="shared" si="33"/>
        <v>3.6719999999999999E-3</v>
      </c>
      <c r="E299" s="1" t="str">
        <f t="shared" si="33"/>
        <v>ton kilometer</v>
      </c>
      <c r="F299" s="1" t="str">
        <f t="shared" si="33"/>
        <v>ecoinvent-391-cutoff</v>
      </c>
      <c r="G299" s="1" t="str">
        <f t="shared" si="33"/>
        <v>technosphere</v>
      </c>
      <c r="H299" s="1" t="str">
        <f t="shared" si="33"/>
        <v>(unknown)</v>
      </c>
      <c r="I299" s="1" t="str">
        <f t="shared" si="33"/>
        <v>filler</v>
      </c>
      <c r="J299" s="1">
        <f t="shared" si="33"/>
        <v>2</v>
      </c>
      <c r="K299" s="1">
        <f t="shared" si="33"/>
        <v>-5.607018806223893</v>
      </c>
      <c r="L299" s="1">
        <f t="shared" si="33"/>
        <v>0.34745503306183378</v>
      </c>
    </row>
    <row r="301" spans="1:12" x14ac:dyDescent="0.2">
      <c r="A301" s="1" t="s">
        <v>1</v>
      </c>
      <c r="B301" s="1" t="s">
        <v>93</v>
      </c>
    </row>
    <row r="302" spans="1:12" x14ac:dyDescent="0.2">
      <c r="A302" s="1" t="s">
        <v>2</v>
      </c>
      <c r="B302" s="1" t="s">
        <v>71</v>
      </c>
    </row>
    <row r="303" spans="1:12" x14ac:dyDescent="0.2">
      <c r="A303" s="1" t="s">
        <v>3</v>
      </c>
      <c r="B303" s="1" t="s">
        <v>106</v>
      </c>
    </row>
    <row r="304" spans="1:12" x14ac:dyDescent="0.2">
      <c r="A304" s="1" t="s">
        <v>4</v>
      </c>
      <c r="B304" s="1" t="s">
        <v>17</v>
      </c>
    </row>
    <row r="305" spans="1:12" x14ac:dyDescent="0.2">
      <c r="A305" s="1" t="s">
        <v>5</v>
      </c>
      <c r="B305" s="1">
        <v>1</v>
      </c>
    </row>
    <row r="306" spans="1:12" x14ac:dyDescent="0.2">
      <c r="A306" s="1" t="s">
        <v>6</v>
      </c>
      <c r="B306" s="1" t="s">
        <v>11</v>
      </c>
    </row>
    <row r="307" spans="1:12" x14ac:dyDescent="0.2">
      <c r="A307" s="1" t="s">
        <v>7</v>
      </c>
      <c r="B307" s="1">
        <v>1</v>
      </c>
    </row>
    <row r="308" spans="1:12" x14ac:dyDescent="0.2">
      <c r="A308" s="1" t="s">
        <v>8</v>
      </c>
    </row>
    <row r="309" spans="1:12" x14ac:dyDescent="0.2">
      <c r="A309" s="1" t="s">
        <v>9</v>
      </c>
      <c r="B309" s="1" t="s">
        <v>2</v>
      </c>
      <c r="C309" s="1" t="s">
        <v>4</v>
      </c>
      <c r="D309" s="1" t="s">
        <v>5</v>
      </c>
      <c r="E309" s="1" t="s">
        <v>6</v>
      </c>
      <c r="F309" s="1" t="s">
        <v>0</v>
      </c>
      <c r="G309" s="1" t="s">
        <v>19</v>
      </c>
      <c r="H309" s="1" t="s">
        <v>22</v>
      </c>
      <c r="I309" s="1" t="s">
        <v>35</v>
      </c>
      <c r="J309" s="1" t="s">
        <v>28</v>
      </c>
      <c r="K309" s="1" t="s">
        <v>29</v>
      </c>
      <c r="L309" s="1" t="s">
        <v>30</v>
      </c>
    </row>
    <row r="310" spans="1:12" x14ac:dyDescent="0.2">
      <c r="A310" s="1" t="str">
        <f>B301</f>
        <v>A3, pavement, production, A</v>
      </c>
      <c r="B310" s="1" t="str">
        <f>B302</f>
        <v>A3, pavement, production</v>
      </c>
      <c r="C310" s="1" t="s">
        <v>17</v>
      </c>
      <c r="D310" s="1">
        <v>1</v>
      </c>
      <c r="E310" s="1" t="s">
        <v>11</v>
      </c>
      <c r="F310" s="1" t="s">
        <v>23</v>
      </c>
      <c r="G310" s="1" t="s">
        <v>20</v>
      </c>
      <c r="H310" s="1" t="s">
        <v>105</v>
      </c>
      <c r="J310" s="1">
        <v>0</v>
      </c>
    </row>
    <row r="311" spans="1:12" x14ac:dyDescent="0.2">
      <c r="A311" s="1" t="s">
        <v>10</v>
      </c>
      <c r="B311" s="1" t="s">
        <v>13</v>
      </c>
      <c r="C311" s="1" t="s">
        <v>17</v>
      </c>
      <c r="D311" s="1">
        <f>5.61/1000</f>
        <v>5.6100000000000004E-3</v>
      </c>
      <c r="E311" s="1" t="s">
        <v>12</v>
      </c>
      <c r="F311" s="1" t="s">
        <v>23</v>
      </c>
      <c r="G311" s="1" t="s">
        <v>21</v>
      </c>
      <c r="H311" s="1" t="s">
        <v>105</v>
      </c>
      <c r="I311" s="1" t="s">
        <v>121</v>
      </c>
      <c r="J311" s="1">
        <v>2</v>
      </c>
      <c r="K311" s="1">
        <f t="shared" ref="K311:K313" si="34">LN(D311)</f>
        <v>-5.1832045594475318</v>
      </c>
      <c r="L311" s="1">
        <v>3.4641016151377546E-2</v>
      </c>
    </row>
    <row r="312" spans="1:12" x14ac:dyDescent="0.2">
      <c r="A312" s="1" t="s">
        <v>39</v>
      </c>
      <c r="B312" s="1" t="s">
        <v>40</v>
      </c>
      <c r="C312" s="1" t="s">
        <v>41</v>
      </c>
      <c r="D312" s="1">
        <f>8*31.65/1000</f>
        <v>0.25319999999999998</v>
      </c>
      <c r="E312" s="1" t="s">
        <v>14</v>
      </c>
      <c r="F312" s="2" t="s">
        <v>23</v>
      </c>
      <c r="G312" s="1" t="s">
        <v>21</v>
      </c>
      <c r="H312" s="1" t="s">
        <v>105</v>
      </c>
      <c r="I312" s="1" t="s">
        <v>122</v>
      </c>
      <c r="J312" s="1">
        <v>2</v>
      </c>
      <c r="K312" s="1">
        <f t="shared" si="34"/>
        <v>-1.3735755887121159</v>
      </c>
      <c r="L312" s="1">
        <v>3.4641016151377546E-2</v>
      </c>
    </row>
    <row r="313" spans="1:12" x14ac:dyDescent="0.2">
      <c r="A313" s="1" t="s">
        <v>42</v>
      </c>
      <c r="B313" s="1" t="s">
        <v>42</v>
      </c>
      <c r="C313" s="1" t="s">
        <v>15</v>
      </c>
      <c r="D313" s="1">
        <f>0.12*35.8/1000</f>
        <v>4.2959999999999995E-3</v>
      </c>
      <c r="E313" s="1" t="s">
        <v>14</v>
      </c>
      <c r="F313" s="2" t="s">
        <v>23</v>
      </c>
      <c r="G313" s="1" t="s">
        <v>21</v>
      </c>
      <c r="H313" s="1" t="s">
        <v>105</v>
      </c>
      <c r="I313" s="1" t="s">
        <v>123</v>
      </c>
      <c r="J313" s="1">
        <v>2</v>
      </c>
      <c r="K313" s="1">
        <f t="shared" si="34"/>
        <v>-5.4500709217755734</v>
      </c>
      <c r="L313" s="1">
        <v>3.4641016151377546E-2</v>
      </c>
    </row>
    <row r="314" spans="1:12" x14ac:dyDescent="0.2">
      <c r="A314" s="1" t="s">
        <v>72</v>
      </c>
      <c r="B314" s="1" t="s">
        <v>105</v>
      </c>
      <c r="C314" s="1" t="s">
        <v>105</v>
      </c>
      <c r="D314" s="1">
        <f>0.000068/1000</f>
        <v>6.8E-8</v>
      </c>
      <c r="E314" s="1" t="s">
        <v>11</v>
      </c>
      <c r="F314" s="1" t="s">
        <v>56</v>
      </c>
      <c r="G314" s="1" t="s">
        <v>55</v>
      </c>
      <c r="H314" s="1" t="s">
        <v>73</v>
      </c>
      <c r="J314" s="1">
        <v>0</v>
      </c>
    </row>
    <row r="315" spans="1:12" x14ac:dyDescent="0.2">
      <c r="A315" s="1" t="s">
        <v>74</v>
      </c>
      <c r="B315" s="1" t="s">
        <v>105</v>
      </c>
      <c r="C315" s="1" t="s">
        <v>105</v>
      </c>
      <c r="D315" s="1">
        <f>0.00729/1000</f>
        <v>7.2899999999999997E-6</v>
      </c>
      <c r="E315" s="1" t="s">
        <v>11</v>
      </c>
      <c r="F315" s="1" t="s">
        <v>56</v>
      </c>
      <c r="G315" s="1" t="s">
        <v>55</v>
      </c>
      <c r="H315" s="1" t="s">
        <v>73</v>
      </c>
      <c r="J315" s="1">
        <v>0</v>
      </c>
    </row>
    <row r="316" spans="1:12" x14ac:dyDescent="0.2">
      <c r="A316" s="1" t="s">
        <v>75</v>
      </c>
      <c r="B316" s="1" t="s">
        <v>105</v>
      </c>
      <c r="C316" s="1" t="s">
        <v>105</v>
      </c>
      <c r="D316" s="1">
        <f>0.00964/1000</f>
        <v>9.6399999999999992E-6</v>
      </c>
      <c r="E316" s="1" t="s">
        <v>11</v>
      </c>
      <c r="F316" s="1" t="s">
        <v>56</v>
      </c>
      <c r="G316" s="1" t="s">
        <v>55</v>
      </c>
      <c r="H316" s="1" t="s">
        <v>73</v>
      </c>
      <c r="J316" s="1">
        <v>0</v>
      </c>
    </row>
    <row r="318" spans="1:12" x14ac:dyDescent="0.2">
      <c r="A318" s="1" t="s">
        <v>1</v>
      </c>
      <c r="B318" s="1" t="s">
        <v>76</v>
      </c>
    </row>
    <row r="319" spans="1:12" x14ac:dyDescent="0.2">
      <c r="A319" s="1" t="s">
        <v>2</v>
      </c>
      <c r="B319" s="1" t="s">
        <v>76</v>
      </c>
    </row>
    <row r="320" spans="1:12" x14ac:dyDescent="0.2">
      <c r="A320" s="1" t="s">
        <v>3</v>
      </c>
      <c r="B320" s="1" t="s">
        <v>77</v>
      </c>
    </row>
    <row r="321" spans="1:12" x14ac:dyDescent="0.2">
      <c r="A321" s="1" t="s">
        <v>4</v>
      </c>
      <c r="B321" s="1" t="s">
        <v>17</v>
      </c>
    </row>
    <row r="322" spans="1:12" x14ac:dyDescent="0.2">
      <c r="A322" s="1" t="s">
        <v>5</v>
      </c>
      <c r="B322" s="1">
        <v>1</v>
      </c>
    </row>
    <row r="323" spans="1:12" x14ac:dyDescent="0.2">
      <c r="A323" s="1" t="s">
        <v>6</v>
      </c>
      <c r="B323" s="1" t="s">
        <v>11</v>
      </c>
    </row>
    <row r="324" spans="1:12" x14ac:dyDescent="0.2">
      <c r="A324" s="1" t="s">
        <v>7</v>
      </c>
      <c r="B324" s="1">
        <v>1</v>
      </c>
    </row>
    <row r="325" spans="1:12" x14ac:dyDescent="0.2">
      <c r="A325" s="1" t="s">
        <v>8</v>
      </c>
    </row>
    <row r="326" spans="1:12" x14ac:dyDescent="0.2">
      <c r="A326" s="1" t="s">
        <v>9</v>
      </c>
      <c r="B326" s="1" t="s">
        <v>2</v>
      </c>
      <c r="C326" s="1" t="s">
        <v>4</v>
      </c>
      <c r="D326" s="1" t="s">
        <v>5</v>
      </c>
      <c r="E326" s="1" t="s">
        <v>6</v>
      </c>
      <c r="F326" s="1" t="s">
        <v>0</v>
      </c>
      <c r="G326" s="1" t="s">
        <v>19</v>
      </c>
      <c r="H326" s="1" t="s">
        <v>22</v>
      </c>
      <c r="I326" s="1" t="s">
        <v>35</v>
      </c>
      <c r="J326" s="1" t="s">
        <v>28</v>
      </c>
      <c r="K326" s="1" t="s">
        <v>29</v>
      </c>
      <c r="L326" s="1" t="s">
        <v>30</v>
      </c>
    </row>
    <row r="327" spans="1:12" x14ac:dyDescent="0.2">
      <c r="A327" s="1" t="str">
        <f>B318</f>
        <v>A4, pavement, transport to site</v>
      </c>
      <c r="B327" s="1" t="str">
        <f>B319</f>
        <v>A4, pavement, transport to site</v>
      </c>
      <c r="C327" s="1" t="s">
        <v>17</v>
      </c>
      <c r="D327" s="1">
        <v>1</v>
      </c>
      <c r="E327" s="1" t="s">
        <v>11</v>
      </c>
      <c r="F327" s="2" t="s">
        <v>23</v>
      </c>
      <c r="G327" s="1" t="s">
        <v>20</v>
      </c>
      <c r="H327" s="1" t="s">
        <v>105</v>
      </c>
      <c r="J327" s="1">
        <v>0</v>
      </c>
    </row>
    <row r="328" spans="1:12" x14ac:dyDescent="0.2">
      <c r="A328" s="1" t="s">
        <v>44</v>
      </c>
      <c r="B328" s="1" t="s">
        <v>44</v>
      </c>
      <c r="C328" s="1" t="s">
        <v>16</v>
      </c>
      <c r="D328" s="1">
        <f>1/1000*33.3</f>
        <v>3.3299999999999996E-2</v>
      </c>
      <c r="E328" s="1" t="s">
        <v>18</v>
      </c>
      <c r="F328" s="2" t="s">
        <v>23</v>
      </c>
      <c r="G328" s="1" t="s">
        <v>21</v>
      </c>
      <c r="H328" s="1" t="s">
        <v>105</v>
      </c>
      <c r="I328" s="1" t="s">
        <v>119</v>
      </c>
      <c r="J328" s="1">
        <v>2</v>
      </c>
      <c r="K328" s="1">
        <f t="shared" ref="K328:K329" si="35">LN(D328)</f>
        <v>-3.4021978819957388</v>
      </c>
      <c r="L328" s="1">
        <v>0.34745503306183378</v>
      </c>
    </row>
    <row r="329" spans="1:12" x14ac:dyDescent="0.2">
      <c r="A329" s="1" t="s">
        <v>43</v>
      </c>
      <c r="B329" s="1" t="s">
        <v>47</v>
      </c>
      <c r="C329" s="1" t="s">
        <v>16</v>
      </c>
      <c r="D329" s="1">
        <f>1/1000*11.1</f>
        <v>1.11E-2</v>
      </c>
      <c r="E329" s="1" t="s">
        <v>18</v>
      </c>
      <c r="F329" s="2" t="s">
        <v>23</v>
      </c>
      <c r="G329" s="1" t="s">
        <v>21</v>
      </c>
      <c r="H329" s="1" t="s">
        <v>105</v>
      </c>
      <c r="I329" s="1" t="s">
        <v>120</v>
      </c>
      <c r="J329" s="1">
        <v>2</v>
      </c>
      <c r="K329" s="1">
        <f t="shared" si="35"/>
        <v>-4.5008101706638488</v>
      </c>
      <c r="L329" s="1">
        <v>0.34745503306183378</v>
      </c>
    </row>
    <row r="331" spans="1:12" x14ac:dyDescent="0.2">
      <c r="A331" s="1" t="s">
        <v>1</v>
      </c>
      <c r="B331" s="1" t="s">
        <v>78</v>
      </c>
    </row>
    <row r="332" spans="1:12" x14ac:dyDescent="0.2">
      <c r="A332" s="1" t="s">
        <v>2</v>
      </c>
      <c r="B332" s="1" t="s">
        <v>78</v>
      </c>
    </row>
    <row r="333" spans="1:12" x14ac:dyDescent="0.2">
      <c r="A333" s="1" t="s">
        <v>3</v>
      </c>
      <c r="B333" s="1" t="s">
        <v>79</v>
      </c>
    </row>
    <row r="334" spans="1:12" x14ac:dyDescent="0.2">
      <c r="A334" s="1" t="s">
        <v>4</v>
      </c>
      <c r="B334" s="1" t="s">
        <v>17</v>
      </c>
    </row>
    <row r="335" spans="1:12" x14ac:dyDescent="0.2">
      <c r="A335" s="1" t="s">
        <v>5</v>
      </c>
      <c r="B335" s="1">
        <v>1</v>
      </c>
    </row>
    <row r="336" spans="1:12" x14ac:dyDescent="0.2">
      <c r="A336" s="1" t="s">
        <v>6</v>
      </c>
      <c r="B336" s="1" t="s">
        <v>11</v>
      </c>
    </row>
    <row r="337" spans="1:12" x14ac:dyDescent="0.2">
      <c r="A337" s="1" t="s">
        <v>7</v>
      </c>
      <c r="B337" s="1">
        <v>1</v>
      </c>
    </row>
    <row r="338" spans="1:12" x14ac:dyDescent="0.2">
      <c r="A338" s="1" t="s">
        <v>8</v>
      </c>
    </row>
    <row r="339" spans="1:12" x14ac:dyDescent="0.2">
      <c r="A339" s="1" t="s">
        <v>9</v>
      </c>
      <c r="B339" s="1" t="s">
        <v>2</v>
      </c>
      <c r="C339" s="1" t="s">
        <v>4</v>
      </c>
      <c r="D339" s="1" t="s">
        <v>5</v>
      </c>
      <c r="E339" s="1" t="s">
        <v>6</v>
      </c>
      <c r="F339" s="1" t="s">
        <v>0</v>
      </c>
      <c r="G339" s="1" t="s">
        <v>19</v>
      </c>
      <c r="H339" s="1" t="s">
        <v>22</v>
      </c>
      <c r="I339" s="1" t="s">
        <v>35</v>
      </c>
      <c r="J339" s="1" t="s">
        <v>28</v>
      </c>
      <c r="K339" s="1" t="s">
        <v>29</v>
      </c>
      <c r="L339" s="1" t="s">
        <v>30</v>
      </c>
    </row>
    <row r="340" spans="1:12" x14ac:dyDescent="0.2">
      <c r="A340" s="1" t="str">
        <f>B331</f>
        <v>A5, pavement, construction</v>
      </c>
      <c r="B340" s="1" t="str">
        <f>B332</f>
        <v>A5, pavement, construction</v>
      </c>
      <c r="C340" s="1" t="s">
        <v>17</v>
      </c>
      <c r="D340" s="1">
        <v>1</v>
      </c>
      <c r="E340" s="1" t="s">
        <v>11</v>
      </c>
      <c r="F340" s="2" t="s">
        <v>23</v>
      </c>
      <c r="G340" s="1" t="s">
        <v>20</v>
      </c>
      <c r="H340" s="1" t="s">
        <v>105</v>
      </c>
      <c r="J340" s="1">
        <v>0</v>
      </c>
    </row>
    <row r="341" spans="1:12" x14ac:dyDescent="0.2">
      <c r="A341" s="1" t="s">
        <v>87</v>
      </c>
      <c r="B341" s="1" t="s">
        <v>42</v>
      </c>
      <c r="C341" s="1" t="s">
        <v>15</v>
      </c>
      <c r="D341" s="1">
        <f>11.46/1000</f>
        <v>1.1460000000000001E-2</v>
      </c>
      <c r="E341" s="1" t="s">
        <v>14</v>
      </c>
      <c r="F341" s="2" t="s">
        <v>23</v>
      </c>
      <c r="G341" s="1" t="s">
        <v>21</v>
      </c>
      <c r="H341" s="1" t="s">
        <v>105</v>
      </c>
      <c r="I341" s="1" t="s">
        <v>124</v>
      </c>
      <c r="J341" s="1">
        <v>2</v>
      </c>
      <c r="K341" s="1">
        <f t="shared" ref="K341" si="36">LN(D341)</f>
        <v>-4.4688925676955433</v>
      </c>
      <c r="L341" s="1">
        <v>3.741657386773941E-2</v>
      </c>
    </row>
    <row r="343" spans="1:12" x14ac:dyDescent="0.2">
      <c r="A343" s="1" t="s">
        <v>1</v>
      </c>
      <c r="B343" s="1" t="s">
        <v>96</v>
      </c>
    </row>
    <row r="344" spans="1:12" x14ac:dyDescent="0.2">
      <c r="A344" s="1" t="s">
        <v>2</v>
      </c>
      <c r="B344" s="1" t="s">
        <v>96</v>
      </c>
    </row>
    <row r="345" spans="1:12" x14ac:dyDescent="0.2">
      <c r="A345" s="1" t="s">
        <v>3</v>
      </c>
      <c r="B345" s="1" t="s">
        <v>97</v>
      </c>
    </row>
    <row r="346" spans="1:12" x14ac:dyDescent="0.2">
      <c r="A346" s="1" t="s">
        <v>4</v>
      </c>
      <c r="B346" s="1" t="s">
        <v>17</v>
      </c>
    </row>
    <row r="347" spans="1:12" x14ac:dyDescent="0.2">
      <c r="A347" s="1" t="s">
        <v>5</v>
      </c>
      <c r="B347" s="1">
        <v>1</v>
      </c>
    </row>
    <row r="348" spans="1:12" x14ac:dyDescent="0.2">
      <c r="A348" s="1" t="s">
        <v>6</v>
      </c>
      <c r="B348" s="1" t="s">
        <v>11</v>
      </c>
    </row>
    <row r="349" spans="1:12" x14ac:dyDescent="0.2">
      <c r="A349" s="1" t="s">
        <v>7</v>
      </c>
      <c r="B349" s="1">
        <v>1</v>
      </c>
    </row>
    <row r="350" spans="1:12" x14ac:dyDescent="0.2">
      <c r="A350" s="1" t="s">
        <v>8</v>
      </c>
    </row>
    <row r="351" spans="1:12" x14ac:dyDescent="0.2">
      <c r="A351" s="1" t="s">
        <v>9</v>
      </c>
      <c r="B351" s="1" t="s">
        <v>2</v>
      </c>
      <c r="C351" s="1" t="s">
        <v>4</v>
      </c>
      <c r="D351" s="1" t="s">
        <v>5</v>
      </c>
      <c r="E351" s="1" t="s">
        <v>6</v>
      </c>
      <c r="F351" s="1" t="s">
        <v>0</v>
      </c>
      <c r="G351" s="1" t="s">
        <v>19</v>
      </c>
      <c r="H351" s="1" t="s">
        <v>22</v>
      </c>
      <c r="I351" s="1" t="s">
        <v>35</v>
      </c>
      <c r="J351" s="1" t="s">
        <v>28</v>
      </c>
      <c r="K351" s="1" t="s">
        <v>29</v>
      </c>
      <c r="L351" s="1" t="s">
        <v>30</v>
      </c>
    </row>
    <row r="352" spans="1:12" x14ac:dyDescent="0.2">
      <c r="A352" s="1" t="str">
        <f>B343</f>
        <v>B, pavement, use</v>
      </c>
      <c r="B352" s="1" t="str">
        <f>B344</f>
        <v>B, pavement, use</v>
      </c>
      <c r="C352" s="1" t="s">
        <v>17</v>
      </c>
      <c r="D352" s="1">
        <v>1</v>
      </c>
      <c r="E352" s="1" t="s">
        <v>11</v>
      </c>
      <c r="F352" s="2" t="s">
        <v>23</v>
      </c>
      <c r="G352" s="1" t="s">
        <v>20</v>
      </c>
      <c r="H352" s="1" t="s">
        <v>105</v>
      </c>
      <c r="J352" s="1">
        <v>0</v>
      </c>
    </row>
    <row r="353" spans="1:12" x14ac:dyDescent="0.2">
      <c r="A353" s="1" t="s">
        <v>114</v>
      </c>
      <c r="B353" s="1" t="s">
        <v>98</v>
      </c>
      <c r="C353" s="1" t="s">
        <v>16</v>
      </c>
      <c r="D353" s="1">
        <f>17728.99574/0.0563/1050/1000</f>
        <v>0.29990688894527606</v>
      </c>
      <c r="E353" s="1" t="s">
        <v>18</v>
      </c>
      <c r="F353" s="2" t="s">
        <v>23</v>
      </c>
      <c r="G353" s="1" t="s">
        <v>21</v>
      </c>
      <c r="H353" s="1" t="s">
        <v>105</v>
      </c>
      <c r="I353" s="1" t="s">
        <v>100</v>
      </c>
      <c r="J353" s="1">
        <v>1</v>
      </c>
    </row>
    <row r="354" spans="1:12" x14ac:dyDescent="0.2">
      <c r="A354" s="1" t="s">
        <v>114</v>
      </c>
      <c r="B354" s="1" t="s">
        <v>98</v>
      </c>
      <c r="C354" s="1" t="s">
        <v>16</v>
      </c>
      <c r="D354" s="1">
        <f>58536.78096/0.0563/1050/1000</f>
        <v>0.99021874245115438</v>
      </c>
      <c r="E354" s="1" t="s">
        <v>18</v>
      </c>
      <c r="F354" s="2" t="s">
        <v>23</v>
      </c>
      <c r="G354" s="1" t="s">
        <v>21</v>
      </c>
      <c r="H354" s="1" t="s">
        <v>105</v>
      </c>
      <c r="I354" s="1" t="s">
        <v>101</v>
      </c>
      <c r="J354" s="1">
        <v>1</v>
      </c>
    </row>
    <row r="355" spans="1:12" x14ac:dyDescent="0.2">
      <c r="A355" s="1" t="s">
        <v>115</v>
      </c>
      <c r="B355" s="1" t="s">
        <v>99</v>
      </c>
      <c r="C355" s="1" t="s">
        <v>16</v>
      </c>
      <c r="D355" s="1">
        <f>68967.83821/0.0833/1050/1000</f>
        <v>0.78851927296632951</v>
      </c>
      <c r="E355" s="1" t="s">
        <v>112</v>
      </c>
      <c r="F355" s="2" t="s">
        <v>23</v>
      </c>
      <c r="G355" s="1" t="s">
        <v>21</v>
      </c>
      <c r="H355" s="1" t="s">
        <v>105</v>
      </c>
      <c r="I355" s="1" t="s">
        <v>125</v>
      </c>
      <c r="J355" s="1">
        <v>1</v>
      </c>
    </row>
    <row r="356" spans="1:12" x14ac:dyDescent="0.2">
      <c r="F356" s="2"/>
    </row>
    <row r="357" spans="1:12" x14ac:dyDescent="0.2">
      <c r="A357" s="1" t="s">
        <v>1</v>
      </c>
      <c r="B357" s="1" t="s">
        <v>162</v>
      </c>
    </row>
    <row r="358" spans="1:12" x14ac:dyDescent="0.2">
      <c r="A358" s="1" t="s">
        <v>2</v>
      </c>
      <c r="B358" s="1" t="s">
        <v>162</v>
      </c>
    </row>
    <row r="359" spans="1:12" x14ac:dyDescent="0.2">
      <c r="A359" s="1" t="s">
        <v>3</v>
      </c>
      <c r="B359" s="1" t="s">
        <v>163</v>
      </c>
    </row>
    <row r="360" spans="1:12" x14ac:dyDescent="0.2">
      <c r="A360" s="1" t="s">
        <v>4</v>
      </c>
      <c r="B360" s="1" t="s">
        <v>17</v>
      </c>
    </row>
    <row r="361" spans="1:12" x14ac:dyDescent="0.2">
      <c r="A361" s="1" t="s">
        <v>5</v>
      </c>
      <c r="B361" s="1">
        <v>1</v>
      </c>
    </row>
    <row r="362" spans="1:12" x14ac:dyDescent="0.2">
      <c r="A362" s="1" t="s">
        <v>6</v>
      </c>
      <c r="B362" s="1" t="s">
        <v>11</v>
      </c>
    </row>
    <row r="363" spans="1:12" x14ac:dyDescent="0.2">
      <c r="A363" s="1" t="s">
        <v>7</v>
      </c>
      <c r="B363" s="1">
        <v>1</v>
      </c>
    </row>
    <row r="364" spans="1:12" x14ac:dyDescent="0.2">
      <c r="A364" s="1" t="s">
        <v>8</v>
      </c>
    </row>
    <row r="365" spans="1:12" x14ac:dyDescent="0.2">
      <c r="A365" s="1" t="s">
        <v>9</v>
      </c>
      <c r="B365" s="1" t="s">
        <v>2</v>
      </c>
      <c r="C365" s="1" t="s">
        <v>4</v>
      </c>
      <c r="D365" s="1" t="s">
        <v>5</v>
      </c>
      <c r="E365" s="1" t="s">
        <v>6</v>
      </c>
      <c r="F365" s="1" t="s">
        <v>0</v>
      </c>
      <c r="G365" s="1" t="s">
        <v>19</v>
      </c>
      <c r="H365" s="1" t="s">
        <v>22</v>
      </c>
      <c r="I365" s="1" t="s">
        <v>35</v>
      </c>
      <c r="J365" s="1" t="s">
        <v>28</v>
      </c>
      <c r="K365" s="1" t="s">
        <v>29</v>
      </c>
      <c r="L365" s="1" t="s">
        <v>30</v>
      </c>
    </row>
    <row r="366" spans="1:12" x14ac:dyDescent="0.2">
      <c r="A366" s="1" t="str">
        <f>B357</f>
        <v>B, pavement, use (car and HDV)</v>
      </c>
      <c r="B366" s="1" t="str">
        <f>B358</f>
        <v>B, pavement, use (car and HDV)</v>
      </c>
      <c r="C366" s="1" t="s">
        <v>17</v>
      </c>
      <c r="D366" s="1">
        <v>1</v>
      </c>
      <c r="E366" s="1" t="s">
        <v>11</v>
      </c>
      <c r="F366" s="2" t="s">
        <v>23</v>
      </c>
      <c r="G366" s="1" t="s">
        <v>20</v>
      </c>
      <c r="H366" s="1" t="s">
        <v>105</v>
      </c>
      <c r="J366" s="1">
        <v>0</v>
      </c>
    </row>
    <row r="367" spans="1:12" x14ac:dyDescent="0.2">
      <c r="A367" s="1" t="str">
        <f t="shared" ref="A367:J367" si="37">A353</f>
        <v>B, transport, freight, lorry 7.5-16 metric ton, EURO5</v>
      </c>
      <c r="B367" s="1" t="str">
        <f t="shared" si="37"/>
        <v>transport, freight, lorry 7.5-16 metric ton, EURO5</v>
      </c>
      <c r="C367" s="1" t="str">
        <f t="shared" si="37"/>
        <v>RER</v>
      </c>
      <c r="D367" s="1">
        <f t="shared" si="37"/>
        <v>0.29990688894527606</v>
      </c>
      <c r="E367" s="1" t="str">
        <f t="shared" si="37"/>
        <v>ton kilometer</v>
      </c>
      <c r="F367" s="2" t="str">
        <f t="shared" si="37"/>
        <v>ecoinvent-391-cutoff</v>
      </c>
      <c r="G367" s="1" t="str">
        <f t="shared" si="37"/>
        <v>technosphere</v>
      </c>
      <c r="H367" s="1" t="str">
        <f t="shared" si="37"/>
        <v>(unknown)</v>
      </c>
      <c r="I367" s="1" t="str">
        <f t="shared" si="37"/>
        <v>HDV</v>
      </c>
      <c r="J367" s="1">
        <f t="shared" si="37"/>
        <v>1</v>
      </c>
    </row>
    <row r="368" spans="1:12" x14ac:dyDescent="0.2">
      <c r="A368" s="1" t="str">
        <f t="shared" ref="A368:J368" si="38">A355</f>
        <v>B, transport, passenger car, medium size, petrol, EURO 5</v>
      </c>
      <c r="B368" s="1" t="str">
        <f t="shared" si="38"/>
        <v>transport, passenger car, medium size, petrol, EURO 5</v>
      </c>
      <c r="C368" s="1" t="str">
        <f t="shared" si="38"/>
        <v>RER</v>
      </c>
      <c r="D368" s="1">
        <f t="shared" si="38"/>
        <v>0.78851927296632951</v>
      </c>
      <c r="E368" s="1" t="str">
        <f t="shared" si="38"/>
        <v>kilometer</v>
      </c>
      <c r="F368" s="2" t="str">
        <f t="shared" si="38"/>
        <v>ecoinvent-391-cutoff</v>
      </c>
      <c r="G368" s="1" t="str">
        <f t="shared" si="38"/>
        <v>technosphere</v>
      </c>
      <c r="H368" s="1" t="str">
        <f t="shared" si="38"/>
        <v>(unknown)</v>
      </c>
      <c r="I368" s="1" t="str">
        <f t="shared" si="38"/>
        <v>car</v>
      </c>
      <c r="J368" s="1">
        <f t="shared" si="38"/>
        <v>1</v>
      </c>
    </row>
    <row r="369" spans="1:12" x14ac:dyDescent="0.2">
      <c r="F369" s="2"/>
    </row>
    <row r="370" spans="1:12" x14ac:dyDescent="0.2">
      <c r="A370" s="1" t="s">
        <v>1</v>
      </c>
      <c r="B370" s="1" t="s">
        <v>164</v>
      </c>
    </row>
    <row r="371" spans="1:12" x14ac:dyDescent="0.2">
      <c r="A371" s="1" t="s">
        <v>2</v>
      </c>
      <c r="B371" s="1" t="s">
        <v>164</v>
      </c>
    </row>
    <row r="372" spans="1:12" x14ac:dyDescent="0.2">
      <c r="A372" s="1" t="s">
        <v>3</v>
      </c>
      <c r="B372" s="1" t="s">
        <v>165</v>
      </c>
    </row>
    <row r="373" spans="1:12" x14ac:dyDescent="0.2">
      <c r="A373" s="1" t="s">
        <v>4</v>
      </c>
      <c r="B373" s="1" t="s">
        <v>17</v>
      </c>
    </row>
    <row r="374" spans="1:12" x14ac:dyDescent="0.2">
      <c r="A374" s="1" t="s">
        <v>5</v>
      </c>
      <c r="B374" s="1">
        <v>1</v>
      </c>
    </row>
    <row r="375" spans="1:12" x14ac:dyDescent="0.2">
      <c r="A375" s="1" t="s">
        <v>6</v>
      </c>
      <c r="B375" s="1" t="s">
        <v>11</v>
      </c>
    </row>
    <row r="376" spans="1:12" x14ac:dyDescent="0.2">
      <c r="A376" s="1" t="s">
        <v>7</v>
      </c>
      <c r="B376" s="1">
        <v>1</v>
      </c>
    </row>
    <row r="377" spans="1:12" x14ac:dyDescent="0.2">
      <c r="A377" s="1" t="s">
        <v>8</v>
      </c>
    </row>
    <row r="378" spans="1:12" x14ac:dyDescent="0.2">
      <c r="A378" s="1" t="s">
        <v>9</v>
      </c>
      <c r="B378" s="1" t="s">
        <v>2</v>
      </c>
      <c r="C378" s="1" t="s">
        <v>4</v>
      </c>
      <c r="D378" s="1" t="s">
        <v>5</v>
      </c>
      <c r="E378" s="1" t="s">
        <v>6</v>
      </c>
      <c r="F378" s="1" t="s">
        <v>0</v>
      </c>
      <c r="G378" s="1" t="s">
        <v>19</v>
      </c>
      <c r="H378" s="1" t="s">
        <v>22</v>
      </c>
      <c r="I378" s="1" t="s">
        <v>35</v>
      </c>
      <c r="J378" s="1" t="s">
        <v>28</v>
      </c>
      <c r="K378" s="1" t="s">
        <v>29</v>
      </c>
      <c r="L378" s="1" t="s">
        <v>30</v>
      </c>
    </row>
    <row r="379" spans="1:12" x14ac:dyDescent="0.2">
      <c r="A379" s="1" t="str">
        <f>B370</f>
        <v>B, pavement, use (HDV+)</v>
      </c>
      <c r="B379" s="1" t="str">
        <f>B371</f>
        <v>B, pavement, use (HDV+)</v>
      </c>
      <c r="C379" s="1" t="s">
        <v>17</v>
      </c>
      <c r="D379" s="1">
        <v>1</v>
      </c>
      <c r="E379" s="1" t="s">
        <v>11</v>
      </c>
      <c r="F379" s="2" t="s">
        <v>23</v>
      </c>
      <c r="G379" s="1" t="s">
        <v>20</v>
      </c>
      <c r="H379" s="1" t="s">
        <v>105</v>
      </c>
      <c r="J379" s="1">
        <v>0</v>
      </c>
    </row>
    <row r="380" spans="1:12" x14ac:dyDescent="0.2">
      <c r="A380" s="1" t="str">
        <f>A354</f>
        <v>B, transport, freight, lorry 7.5-16 metric ton, EURO5</v>
      </c>
      <c r="B380" s="1" t="str">
        <f>B354</f>
        <v>transport, freight, lorry 7.5-16 metric ton, EURO5</v>
      </c>
      <c r="C380" s="1" t="str">
        <f>C354</f>
        <v>RER</v>
      </c>
      <c r="D380" s="1">
        <f>D354</f>
        <v>0.99021874245115438</v>
      </c>
      <c r="E380" s="1" t="str">
        <f>E354</f>
        <v>ton kilometer</v>
      </c>
      <c r="F380" s="2" t="str">
        <f>F354</f>
        <v>ecoinvent-391-cutoff</v>
      </c>
      <c r="G380" s="1" t="str">
        <f>G354</f>
        <v>technosphere</v>
      </c>
      <c r="H380" s="1" t="str">
        <f>H354</f>
        <v>(unknown)</v>
      </c>
      <c r="I380" s="1" t="str">
        <f>I354</f>
        <v>HDV+</v>
      </c>
      <c r="J380" s="1">
        <f>J354</f>
        <v>1</v>
      </c>
    </row>
    <row r="382" spans="1:12" x14ac:dyDescent="0.2">
      <c r="A382" s="1" t="s">
        <v>1</v>
      </c>
      <c r="B382" s="1" t="s">
        <v>80</v>
      </c>
    </row>
    <row r="383" spans="1:12" x14ac:dyDescent="0.2">
      <c r="A383" s="1" t="s">
        <v>2</v>
      </c>
      <c r="B383" s="1" t="s">
        <v>80</v>
      </c>
    </row>
    <row r="384" spans="1:12" x14ac:dyDescent="0.2">
      <c r="A384" s="1" t="s">
        <v>3</v>
      </c>
      <c r="B384" s="1" t="s">
        <v>81</v>
      </c>
    </row>
    <row r="385" spans="1:12" x14ac:dyDescent="0.2">
      <c r="A385" s="1" t="s">
        <v>4</v>
      </c>
      <c r="B385" s="1" t="s">
        <v>17</v>
      </c>
    </row>
    <row r="386" spans="1:12" x14ac:dyDescent="0.2">
      <c r="A386" s="1" t="s">
        <v>5</v>
      </c>
      <c r="B386" s="1">
        <v>1</v>
      </c>
    </row>
    <row r="387" spans="1:12" x14ac:dyDescent="0.2">
      <c r="A387" s="1" t="s">
        <v>6</v>
      </c>
      <c r="B387" s="1" t="s">
        <v>11</v>
      </c>
    </row>
    <row r="388" spans="1:12" x14ac:dyDescent="0.2">
      <c r="A388" s="1" t="s">
        <v>7</v>
      </c>
      <c r="B388" s="1">
        <v>1</v>
      </c>
    </row>
    <row r="389" spans="1:12" x14ac:dyDescent="0.2">
      <c r="A389" s="1" t="s">
        <v>8</v>
      </c>
    </row>
    <row r="390" spans="1:12" x14ac:dyDescent="0.2">
      <c r="A390" s="1" t="s">
        <v>9</v>
      </c>
      <c r="B390" s="1" t="s">
        <v>2</v>
      </c>
      <c r="C390" s="1" t="s">
        <v>4</v>
      </c>
      <c r="D390" s="1" t="s">
        <v>5</v>
      </c>
      <c r="E390" s="1" t="s">
        <v>6</v>
      </c>
      <c r="F390" s="1" t="s">
        <v>0</v>
      </c>
      <c r="G390" s="1" t="s">
        <v>19</v>
      </c>
      <c r="H390" s="1" t="s">
        <v>22</v>
      </c>
      <c r="I390" s="1" t="s">
        <v>35</v>
      </c>
      <c r="J390" s="2" t="s">
        <v>28</v>
      </c>
      <c r="K390" s="1" t="s">
        <v>29</v>
      </c>
      <c r="L390" s="1" t="s">
        <v>30</v>
      </c>
    </row>
    <row r="391" spans="1:12" x14ac:dyDescent="0.2">
      <c r="A391" s="1" t="str">
        <f>B382</f>
        <v>C1, pavement, demolition</v>
      </c>
      <c r="B391" s="1" t="str">
        <f>B383</f>
        <v>C1, pavement, demolition</v>
      </c>
      <c r="C391" s="1" t="s">
        <v>17</v>
      </c>
      <c r="D391" s="1">
        <v>1</v>
      </c>
      <c r="E391" s="1" t="s">
        <v>11</v>
      </c>
      <c r="F391" s="2" t="s">
        <v>23</v>
      </c>
      <c r="G391" s="1" t="s">
        <v>20</v>
      </c>
      <c r="H391" s="1" t="s">
        <v>105</v>
      </c>
      <c r="J391" s="1">
        <v>0</v>
      </c>
    </row>
    <row r="392" spans="1:12" x14ac:dyDescent="0.2">
      <c r="A392" s="1" t="s">
        <v>86</v>
      </c>
      <c r="B392" s="1" t="s">
        <v>42</v>
      </c>
      <c r="C392" s="1" t="s">
        <v>15</v>
      </c>
      <c r="D392" s="1">
        <f>27.562/1000</f>
        <v>2.7562E-2</v>
      </c>
      <c r="E392" s="1" t="s">
        <v>14</v>
      </c>
      <c r="F392" s="2" t="s">
        <v>23</v>
      </c>
      <c r="G392" s="1" t="s">
        <v>21</v>
      </c>
      <c r="H392" s="1" t="s">
        <v>105</v>
      </c>
      <c r="I392" s="1" t="s">
        <v>126</v>
      </c>
      <c r="J392" s="1">
        <v>2</v>
      </c>
      <c r="K392" s="1">
        <f t="shared" ref="K392" si="39">LN(D392)</f>
        <v>-3.5913172665291841</v>
      </c>
      <c r="L392" s="1">
        <v>3.741657386773941E-2</v>
      </c>
    </row>
    <row r="394" spans="1:12" x14ac:dyDescent="0.2">
      <c r="A394" s="1" t="s">
        <v>1</v>
      </c>
      <c r="B394" s="1" t="s">
        <v>82</v>
      </c>
    </row>
    <row r="395" spans="1:12" x14ac:dyDescent="0.2">
      <c r="A395" s="1" t="s">
        <v>2</v>
      </c>
      <c r="B395" s="1" t="s">
        <v>82</v>
      </c>
    </row>
    <row r="396" spans="1:12" x14ac:dyDescent="0.2">
      <c r="A396" s="1" t="s">
        <v>3</v>
      </c>
      <c r="B396" s="1" t="s">
        <v>83</v>
      </c>
    </row>
    <row r="397" spans="1:12" x14ac:dyDescent="0.2">
      <c r="A397" s="1" t="s">
        <v>4</v>
      </c>
      <c r="B397" s="1" t="s">
        <v>17</v>
      </c>
    </row>
    <row r="398" spans="1:12" x14ac:dyDescent="0.2">
      <c r="A398" s="1" t="s">
        <v>5</v>
      </c>
      <c r="B398" s="1">
        <v>1</v>
      </c>
    </row>
    <row r="399" spans="1:12" x14ac:dyDescent="0.2">
      <c r="A399" s="1" t="s">
        <v>6</v>
      </c>
      <c r="B399" s="1" t="s">
        <v>11</v>
      </c>
    </row>
    <row r="400" spans="1:12" x14ac:dyDescent="0.2">
      <c r="A400" s="1" t="s">
        <v>7</v>
      </c>
      <c r="B400" s="1">
        <v>1</v>
      </c>
    </row>
    <row r="401" spans="1:12" x14ac:dyDescent="0.2">
      <c r="A401" s="1" t="s">
        <v>8</v>
      </c>
    </row>
    <row r="402" spans="1:12" x14ac:dyDescent="0.2">
      <c r="A402" s="1" t="s">
        <v>9</v>
      </c>
      <c r="B402" s="1" t="s">
        <v>2</v>
      </c>
      <c r="C402" s="1" t="s">
        <v>4</v>
      </c>
      <c r="D402" s="1" t="s">
        <v>5</v>
      </c>
      <c r="E402" s="1" t="s">
        <v>6</v>
      </c>
      <c r="F402" s="1" t="s">
        <v>0</v>
      </c>
      <c r="G402" s="1" t="s">
        <v>19</v>
      </c>
      <c r="H402" s="1" t="s">
        <v>22</v>
      </c>
      <c r="I402" s="1" t="s">
        <v>35</v>
      </c>
      <c r="J402" s="2" t="s">
        <v>28</v>
      </c>
      <c r="K402" s="1" t="s">
        <v>29</v>
      </c>
      <c r="L402" s="1" t="s">
        <v>30</v>
      </c>
    </row>
    <row r="403" spans="1:12" x14ac:dyDescent="0.2">
      <c r="A403" s="1" t="str">
        <f>B394</f>
        <v>C2, pavement, transport to processing</v>
      </c>
      <c r="B403" s="1" t="str">
        <f>B395</f>
        <v>C2, pavement, transport to processing</v>
      </c>
      <c r="C403" s="1" t="s">
        <v>17</v>
      </c>
      <c r="D403" s="1">
        <v>1</v>
      </c>
      <c r="E403" s="1" t="s">
        <v>11</v>
      </c>
      <c r="F403" s="2" t="s">
        <v>23</v>
      </c>
      <c r="G403" s="1" t="s">
        <v>20</v>
      </c>
      <c r="H403" s="1" t="s">
        <v>105</v>
      </c>
      <c r="J403" s="1">
        <v>0</v>
      </c>
    </row>
    <row r="404" spans="1:12" x14ac:dyDescent="0.2">
      <c r="A404" s="1" t="s">
        <v>44</v>
      </c>
      <c r="B404" s="1" t="s">
        <v>44</v>
      </c>
      <c r="C404" s="1" t="s">
        <v>16</v>
      </c>
      <c r="D404" s="1">
        <f>1/1000*33.3</f>
        <v>3.3299999999999996E-2</v>
      </c>
      <c r="E404" s="1" t="s">
        <v>18</v>
      </c>
      <c r="F404" s="2" t="s">
        <v>23</v>
      </c>
      <c r="G404" s="1" t="s">
        <v>21</v>
      </c>
      <c r="H404" s="1" t="s">
        <v>105</v>
      </c>
      <c r="I404" s="1" t="s">
        <v>119</v>
      </c>
      <c r="J404" s="1">
        <v>2</v>
      </c>
      <c r="K404" s="1">
        <f t="shared" ref="K404:K405" si="40">LN(D404)</f>
        <v>-3.4021978819957388</v>
      </c>
      <c r="L404" s="1">
        <v>0.34745503306183378</v>
      </c>
    </row>
    <row r="405" spans="1:12" x14ac:dyDescent="0.2">
      <c r="A405" s="1" t="s">
        <v>43</v>
      </c>
      <c r="B405" s="1" t="s">
        <v>47</v>
      </c>
      <c r="C405" s="1" t="s">
        <v>16</v>
      </c>
      <c r="D405" s="1">
        <f>1/1000*11.1</f>
        <v>1.11E-2</v>
      </c>
      <c r="E405" s="1" t="s">
        <v>18</v>
      </c>
      <c r="F405" s="2" t="s">
        <v>23</v>
      </c>
      <c r="G405" s="1" t="s">
        <v>21</v>
      </c>
      <c r="H405" s="1" t="s">
        <v>105</v>
      </c>
      <c r="I405" s="1" t="s">
        <v>120</v>
      </c>
      <c r="J405" s="1">
        <v>2</v>
      </c>
      <c r="K405" s="1">
        <f t="shared" si="40"/>
        <v>-4.5008101706638488</v>
      </c>
      <c r="L405" s="1">
        <v>0.34745503306183378</v>
      </c>
    </row>
    <row r="407" spans="1:12" x14ac:dyDescent="0.2">
      <c r="A407" s="1" t="s">
        <v>1</v>
      </c>
      <c r="B407" s="1" t="s">
        <v>84</v>
      </c>
    </row>
    <row r="408" spans="1:12" x14ac:dyDescent="0.2">
      <c r="A408" s="1" t="s">
        <v>2</v>
      </c>
      <c r="B408" s="1" t="s">
        <v>84</v>
      </c>
    </row>
    <row r="409" spans="1:12" x14ac:dyDescent="0.2">
      <c r="A409" s="1" t="s">
        <v>3</v>
      </c>
      <c r="B409" s="1" t="s">
        <v>85</v>
      </c>
    </row>
    <row r="410" spans="1:12" x14ac:dyDescent="0.2">
      <c r="A410" s="1" t="s">
        <v>4</v>
      </c>
      <c r="B410" s="1" t="s">
        <v>17</v>
      </c>
    </row>
    <row r="411" spans="1:12" x14ac:dyDescent="0.2">
      <c r="A411" s="1" t="s">
        <v>5</v>
      </c>
      <c r="B411" s="1">
        <v>1</v>
      </c>
    </row>
    <row r="412" spans="1:12" x14ac:dyDescent="0.2">
      <c r="A412" s="1" t="s">
        <v>6</v>
      </c>
      <c r="B412" s="1" t="s">
        <v>11</v>
      </c>
    </row>
    <row r="413" spans="1:12" x14ac:dyDescent="0.2">
      <c r="A413" s="1" t="s">
        <v>7</v>
      </c>
      <c r="B413" s="1">
        <v>1</v>
      </c>
    </row>
    <row r="414" spans="1:12" x14ac:dyDescent="0.2">
      <c r="A414" s="1" t="s">
        <v>8</v>
      </c>
    </row>
    <row r="415" spans="1:12" x14ac:dyDescent="0.2">
      <c r="A415" s="1" t="s">
        <v>9</v>
      </c>
      <c r="B415" s="1" t="s">
        <v>2</v>
      </c>
      <c r="C415" s="1" t="s">
        <v>4</v>
      </c>
      <c r="D415" s="1" t="s">
        <v>5</v>
      </c>
      <c r="E415" s="1" t="s">
        <v>6</v>
      </c>
      <c r="F415" s="1" t="s">
        <v>0</v>
      </c>
      <c r="G415" s="1" t="s">
        <v>19</v>
      </c>
      <c r="H415" s="1" t="s">
        <v>22</v>
      </c>
      <c r="I415" s="1" t="s">
        <v>35</v>
      </c>
      <c r="J415" s="2" t="s">
        <v>28</v>
      </c>
      <c r="K415" s="1" t="s">
        <v>29</v>
      </c>
      <c r="L415" s="1" t="s">
        <v>30</v>
      </c>
    </row>
    <row r="416" spans="1:12" x14ac:dyDescent="0.2">
      <c r="A416" s="1" t="str">
        <f>B407</f>
        <v>C3, pavement, processing</v>
      </c>
      <c r="B416" s="1" t="str">
        <f>B408</f>
        <v>C3, pavement, processing</v>
      </c>
      <c r="C416" s="1" t="s">
        <v>17</v>
      </c>
      <c r="D416" s="1">
        <v>1</v>
      </c>
      <c r="E416" s="1" t="s">
        <v>11</v>
      </c>
      <c r="F416" s="2" t="s">
        <v>23</v>
      </c>
      <c r="G416" s="1" t="s">
        <v>20</v>
      </c>
      <c r="H416" s="1" t="s">
        <v>105</v>
      </c>
      <c r="J416" s="1">
        <v>0</v>
      </c>
    </row>
    <row r="417" spans="1:12" x14ac:dyDescent="0.2">
      <c r="A417" s="1" t="s">
        <v>42</v>
      </c>
      <c r="B417" s="1" t="s">
        <v>42</v>
      </c>
      <c r="C417" s="1" t="s">
        <v>15</v>
      </c>
      <c r="D417" s="1">
        <f>6.623/1000</f>
        <v>6.6230000000000004E-3</v>
      </c>
      <c r="E417" s="1" t="s">
        <v>14</v>
      </c>
      <c r="F417" s="2" t="s">
        <v>23</v>
      </c>
      <c r="G417" s="1" t="s">
        <v>21</v>
      </c>
      <c r="H417" s="1" t="s">
        <v>105</v>
      </c>
      <c r="I417" s="1" t="s">
        <v>127</v>
      </c>
      <c r="J417" s="1">
        <v>2</v>
      </c>
      <c r="K417" s="1">
        <f t="shared" ref="K417:K418" si="41">LN(D417)</f>
        <v>-5.0172068394792948</v>
      </c>
      <c r="L417" s="1">
        <v>3.741657386773941E-2</v>
      </c>
    </row>
    <row r="418" spans="1:12" x14ac:dyDescent="0.2">
      <c r="A418" s="1" t="s">
        <v>42</v>
      </c>
      <c r="B418" s="1" t="s">
        <v>42</v>
      </c>
      <c r="C418" s="1" t="s">
        <v>15</v>
      </c>
      <c r="D418" s="1">
        <f>6.623/1000</f>
        <v>6.6230000000000004E-3</v>
      </c>
      <c r="E418" s="1" t="s">
        <v>14</v>
      </c>
      <c r="F418" s="2" t="s">
        <v>23</v>
      </c>
      <c r="G418" s="1" t="s">
        <v>21</v>
      </c>
      <c r="H418" s="1" t="s">
        <v>105</v>
      </c>
      <c r="I418" s="1" t="s">
        <v>128</v>
      </c>
      <c r="J418" s="1">
        <v>2</v>
      </c>
      <c r="K418" s="1">
        <f t="shared" si="41"/>
        <v>-5.0172068394792948</v>
      </c>
      <c r="L418" s="1">
        <v>3.741657386773941E-2</v>
      </c>
    </row>
    <row r="419" spans="1:12" x14ac:dyDescent="0.2">
      <c r="F419" s="2"/>
    </row>
    <row r="420" spans="1:12" x14ac:dyDescent="0.2">
      <c r="A420" s="1" t="s">
        <v>1</v>
      </c>
      <c r="B420" s="1" t="s">
        <v>166</v>
      </c>
    </row>
    <row r="421" spans="1:12" x14ac:dyDescent="0.2">
      <c r="A421" s="1" t="s">
        <v>2</v>
      </c>
      <c r="B421" s="1" t="s">
        <v>166</v>
      </c>
    </row>
    <row r="422" spans="1:12" x14ac:dyDescent="0.2">
      <c r="A422" s="1" t="s">
        <v>3</v>
      </c>
      <c r="B422" s="1" t="s">
        <v>167</v>
      </c>
    </row>
    <row r="423" spans="1:12" x14ac:dyDescent="0.2">
      <c r="A423" s="1" t="s">
        <v>4</v>
      </c>
      <c r="B423" s="1" t="s">
        <v>17</v>
      </c>
    </row>
    <row r="424" spans="1:12" x14ac:dyDescent="0.2">
      <c r="A424" s="1" t="s">
        <v>5</v>
      </c>
      <c r="B424" s="1">
        <v>1</v>
      </c>
    </row>
    <row r="425" spans="1:12" x14ac:dyDescent="0.2">
      <c r="A425" s="1" t="s">
        <v>6</v>
      </c>
      <c r="B425" s="1" t="s">
        <v>11</v>
      </c>
    </row>
    <row r="426" spans="1:12" x14ac:dyDescent="0.2">
      <c r="A426" s="1" t="s">
        <v>7</v>
      </c>
      <c r="B426" s="1">
        <v>1</v>
      </c>
    </row>
    <row r="427" spans="1:12" x14ac:dyDescent="0.2">
      <c r="A427" s="1" t="s">
        <v>8</v>
      </c>
    </row>
    <row r="428" spans="1:12" x14ac:dyDescent="0.2">
      <c r="A428" s="1" t="s">
        <v>9</v>
      </c>
      <c r="B428" s="1" t="s">
        <v>2</v>
      </c>
      <c r="C428" s="1" t="s">
        <v>4</v>
      </c>
      <c r="D428" s="1" t="s">
        <v>5</v>
      </c>
      <c r="E428" s="1" t="s">
        <v>6</v>
      </c>
      <c r="F428" s="1" t="s">
        <v>0</v>
      </c>
      <c r="G428" s="1" t="s">
        <v>19</v>
      </c>
      <c r="H428" s="1" t="s">
        <v>22</v>
      </c>
      <c r="I428" s="1" t="s">
        <v>35</v>
      </c>
      <c r="J428" s="2" t="s">
        <v>28</v>
      </c>
      <c r="K428" s="1" t="s">
        <v>29</v>
      </c>
      <c r="L428" s="1" t="s">
        <v>30</v>
      </c>
    </row>
    <row r="429" spans="1:12" x14ac:dyDescent="0.2">
      <c r="A429" s="1" t="str">
        <f>B420</f>
        <v>C3, pavement, processing (crane and shovel)</v>
      </c>
      <c r="B429" s="1" t="str">
        <f>B421</f>
        <v>C3, pavement, processing (crane and shovel)</v>
      </c>
      <c r="C429" s="1" t="s">
        <v>17</v>
      </c>
      <c r="D429" s="1">
        <v>1</v>
      </c>
      <c r="E429" s="1" t="s">
        <v>11</v>
      </c>
      <c r="F429" s="2" t="s">
        <v>23</v>
      </c>
      <c r="G429" s="1" t="s">
        <v>20</v>
      </c>
      <c r="H429" s="1" t="s">
        <v>105</v>
      </c>
      <c r="J429" s="1">
        <v>0</v>
      </c>
    </row>
    <row r="430" spans="1:12" x14ac:dyDescent="0.2">
      <c r="A430" s="1" t="str">
        <f t="shared" ref="A430:L430" si="42">A417</f>
        <v>diesel, burned in building machine</v>
      </c>
      <c r="B430" s="1" t="str">
        <f t="shared" si="42"/>
        <v>diesel, burned in building machine</v>
      </c>
      <c r="C430" s="1" t="str">
        <f t="shared" si="42"/>
        <v>GLO</v>
      </c>
      <c r="D430" s="1">
        <f t="shared" si="42"/>
        <v>6.6230000000000004E-3</v>
      </c>
      <c r="E430" s="1" t="str">
        <f t="shared" si="42"/>
        <v>megajoule</v>
      </c>
      <c r="F430" s="2" t="str">
        <f t="shared" si="42"/>
        <v>ecoinvent-391-cutoff</v>
      </c>
      <c r="G430" s="1" t="str">
        <f t="shared" si="42"/>
        <v>technosphere</v>
      </c>
      <c r="H430" s="1" t="str">
        <f t="shared" si="42"/>
        <v>(unknown)</v>
      </c>
      <c r="I430" s="1" t="str">
        <f t="shared" si="42"/>
        <v>shovel</v>
      </c>
      <c r="J430" s="1">
        <f t="shared" si="42"/>
        <v>2</v>
      </c>
      <c r="K430" s="1">
        <f t="shared" si="42"/>
        <v>-5.0172068394792948</v>
      </c>
      <c r="L430" s="1">
        <f t="shared" si="42"/>
        <v>3.741657386773941E-2</v>
      </c>
    </row>
    <row r="431" spans="1:12" x14ac:dyDescent="0.2">
      <c r="F431" s="2"/>
    </row>
    <row r="432" spans="1:12" x14ac:dyDescent="0.2">
      <c r="A432" s="1" t="s">
        <v>1</v>
      </c>
      <c r="B432" s="1" t="s">
        <v>168</v>
      </c>
    </row>
    <row r="433" spans="1:12" x14ac:dyDescent="0.2">
      <c r="A433" s="1" t="s">
        <v>2</v>
      </c>
      <c r="B433" s="1" t="s">
        <v>168</v>
      </c>
    </row>
    <row r="434" spans="1:12" x14ac:dyDescent="0.2">
      <c r="A434" s="1" t="s">
        <v>3</v>
      </c>
      <c r="B434" s="1" t="s">
        <v>169</v>
      </c>
    </row>
    <row r="435" spans="1:12" x14ac:dyDescent="0.2">
      <c r="A435" s="1" t="s">
        <v>4</v>
      </c>
      <c r="B435" s="1" t="s">
        <v>17</v>
      </c>
    </row>
    <row r="436" spans="1:12" x14ac:dyDescent="0.2">
      <c r="A436" s="1" t="s">
        <v>5</v>
      </c>
      <c r="B436" s="1">
        <v>1</v>
      </c>
    </row>
    <row r="437" spans="1:12" x14ac:dyDescent="0.2">
      <c r="A437" s="1" t="s">
        <v>6</v>
      </c>
      <c r="B437" s="1" t="s">
        <v>11</v>
      </c>
    </row>
    <row r="438" spans="1:12" x14ac:dyDescent="0.2">
      <c r="A438" s="1" t="s">
        <v>7</v>
      </c>
      <c r="B438" s="1">
        <v>1</v>
      </c>
    </row>
    <row r="439" spans="1:12" x14ac:dyDescent="0.2">
      <c r="A439" s="1" t="s">
        <v>8</v>
      </c>
    </row>
    <row r="440" spans="1:12" x14ac:dyDescent="0.2">
      <c r="A440" s="1" t="s">
        <v>9</v>
      </c>
      <c r="B440" s="1" t="s">
        <v>2</v>
      </c>
      <c r="C440" s="1" t="s">
        <v>4</v>
      </c>
      <c r="D440" s="1" t="s">
        <v>5</v>
      </c>
      <c r="E440" s="1" t="s">
        <v>6</v>
      </c>
      <c r="F440" s="1" t="s">
        <v>0</v>
      </c>
      <c r="G440" s="1" t="s">
        <v>19</v>
      </c>
      <c r="H440" s="1" t="s">
        <v>22</v>
      </c>
      <c r="I440" s="1" t="s">
        <v>35</v>
      </c>
      <c r="J440" s="2" t="s">
        <v>28</v>
      </c>
      <c r="K440" s="1" t="s">
        <v>29</v>
      </c>
      <c r="L440" s="1" t="s">
        <v>30</v>
      </c>
    </row>
    <row r="441" spans="1:12" x14ac:dyDescent="0.2">
      <c r="A441" s="1" t="str">
        <f>B432</f>
        <v>C3, pavement, processing (breaking)</v>
      </c>
      <c r="B441" s="1" t="str">
        <f>B433</f>
        <v>C3, pavement, processing (breaking)</v>
      </c>
      <c r="C441" s="1" t="s">
        <v>17</v>
      </c>
      <c r="D441" s="1">
        <v>1</v>
      </c>
      <c r="E441" s="1" t="s">
        <v>11</v>
      </c>
      <c r="F441" s="2" t="s">
        <v>23</v>
      </c>
      <c r="G441" s="1" t="s">
        <v>20</v>
      </c>
      <c r="H441" s="1" t="s">
        <v>105</v>
      </c>
      <c r="J441" s="1">
        <v>0</v>
      </c>
    </row>
    <row r="442" spans="1:12" x14ac:dyDescent="0.2">
      <c r="A442" s="1" t="str">
        <f t="shared" ref="A442:L442" si="43">A418</f>
        <v>diesel, burned in building machine</v>
      </c>
      <c r="B442" s="1" t="str">
        <f t="shared" si="43"/>
        <v>diesel, burned in building machine</v>
      </c>
      <c r="C442" s="1" t="str">
        <f t="shared" si="43"/>
        <v>GLO</v>
      </c>
      <c r="D442" s="1">
        <f t="shared" si="43"/>
        <v>6.6230000000000004E-3</v>
      </c>
      <c r="E442" s="1" t="str">
        <f t="shared" si="43"/>
        <v>megajoule</v>
      </c>
      <c r="F442" s="2" t="str">
        <f t="shared" si="43"/>
        <v>ecoinvent-391-cutoff</v>
      </c>
      <c r="G442" s="1" t="str">
        <f t="shared" si="43"/>
        <v>technosphere</v>
      </c>
      <c r="H442" s="1" t="str">
        <f t="shared" si="43"/>
        <v>(unknown)</v>
      </c>
      <c r="I442" s="1" t="str">
        <f t="shared" si="43"/>
        <v>breaking</v>
      </c>
      <c r="J442" s="1">
        <f t="shared" si="43"/>
        <v>2</v>
      </c>
      <c r="K442" s="1">
        <f t="shared" si="43"/>
        <v>-5.0172068394792948</v>
      </c>
      <c r="L442" s="1">
        <f t="shared" si="43"/>
        <v>3.741657386773941E-2</v>
      </c>
    </row>
    <row r="444" spans="1:12" x14ac:dyDescent="0.2">
      <c r="A444" s="1" t="s">
        <v>1</v>
      </c>
      <c r="B444" s="1" t="s">
        <v>103</v>
      </c>
    </row>
    <row r="445" spans="1:12" x14ac:dyDescent="0.2">
      <c r="A445" s="1" t="s">
        <v>2</v>
      </c>
      <c r="B445" s="1" t="s">
        <v>95</v>
      </c>
    </row>
    <row r="446" spans="1:12" x14ac:dyDescent="0.2">
      <c r="A446" s="1" t="s">
        <v>3</v>
      </c>
      <c r="B446" s="1" t="s">
        <v>103</v>
      </c>
    </row>
    <row r="447" spans="1:12" x14ac:dyDescent="0.2">
      <c r="A447" s="1" t="s">
        <v>4</v>
      </c>
      <c r="B447" s="1" t="s">
        <v>17</v>
      </c>
    </row>
    <row r="448" spans="1:12" x14ac:dyDescent="0.2">
      <c r="A448" s="1" t="s">
        <v>5</v>
      </c>
      <c r="B448" s="1">
        <v>1</v>
      </c>
    </row>
    <row r="449" spans="1:12" x14ac:dyDescent="0.2">
      <c r="A449" s="1" t="s">
        <v>6</v>
      </c>
      <c r="B449" s="1" t="s">
        <v>11</v>
      </c>
    </row>
    <row r="450" spans="1:12" x14ac:dyDescent="0.2">
      <c r="A450" s="1" t="s">
        <v>7</v>
      </c>
      <c r="B450" s="1">
        <v>1</v>
      </c>
    </row>
    <row r="451" spans="1:12" x14ac:dyDescent="0.2">
      <c r="A451" s="1" t="s">
        <v>8</v>
      </c>
    </row>
    <row r="452" spans="1:12" x14ac:dyDescent="0.2">
      <c r="A452" s="1" t="s">
        <v>9</v>
      </c>
      <c r="B452" s="1" t="s">
        <v>2</v>
      </c>
      <c r="C452" s="1" t="s">
        <v>4</v>
      </c>
      <c r="D452" s="1" t="s">
        <v>5</v>
      </c>
      <c r="E452" s="1" t="s">
        <v>6</v>
      </c>
      <c r="F452" s="1" t="s">
        <v>0</v>
      </c>
      <c r="G452" s="1" t="s">
        <v>19</v>
      </c>
      <c r="H452" s="1" t="s">
        <v>22</v>
      </c>
      <c r="I452" s="1" t="s">
        <v>35</v>
      </c>
      <c r="J452" s="2" t="s">
        <v>28</v>
      </c>
      <c r="K452" s="1" t="s">
        <v>29</v>
      </c>
      <c r="L452" s="1" t="s">
        <v>30</v>
      </c>
    </row>
    <row r="453" spans="1:12" x14ac:dyDescent="0.2">
      <c r="A453" s="1" t="str">
        <f>B444</f>
        <v>DZOAB, B, PVI</v>
      </c>
      <c r="B453" s="1" t="str">
        <f>B445</f>
        <v>pavement, complete</v>
      </c>
      <c r="C453" s="1" t="s">
        <v>17</v>
      </c>
      <c r="D453" s="1">
        <v>1</v>
      </c>
      <c r="E453" s="1" t="s">
        <v>11</v>
      </c>
      <c r="F453" s="2" t="s">
        <v>23</v>
      </c>
      <c r="G453" s="1" t="s">
        <v>20</v>
      </c>
      <c r="H453" s="1" t="s">
        <v>105</v>
      </c>
      <c r="J453" s="1">
        <v>0</v>
      </c>
    </row>
    <row r="454" spans="1:12" x14ac:dyDescent="0.2">
      <c r="A454" s="1" t="str">
        <f>A51</f>
        <v>A1, pavement, materials, B</v>
      </c>
      <c r="B454" s="1" t="str">
        <f>B51</f>
        <v>A1, pavement, materials</v>
      </c>
      <c r="C454" s="1" t="str">
        <f>C51</f>
        <v>NL</v>
      </c>
      <c r="D454" s="1">
        <v>1</v>
      </c>
      <c r="E454" s="1" t="s">
        <v>11</v>
      </c>
      <c r="F454" s="2" t="s">
        <v>23</v>
      </c>
      <c r="G454" s="1" t="s">
        <v>21</v>
      </c>
      <c r="H454" s="1" t="s">
        <v>105</v>
      </c>
      <c r="J454" s="1">
        <v>0</v>
      </c>
    </row>
    <row r="455" spans="1:12" x14ac:dyDescent="0.2">
      <c r="A455" s="1" t="str">
        <f>A86</f>
        <v>A2, pavement, transport to plant, B (bitumen)</v>
      </c>
      <c r="B455" s="1" t="str">
        <f>B86</f>
        <v>A2, pavement, transport to plant (bitumen)</v>
      </c>
      <c r="C455" s="1" t="str">
        <f>C67</f>
        <v>NL</v>
      </c>
      <c r="D455" s="1">
        <v>1</v>
      </c>
      <c r="E455" s="1" t="s">
        <v>11</v>
      </c>
      <c r="F455" s="2" t="s">
        <v>23</v>
      </c>
      <c r="G455" s="1" t="s">
        <v>21</v>
      </c>
      <c r="H455" s="1" t="s">
        <v>105</v>
      </c>
      <c r="J455" s="1">
        <v>0</v>
      </c>
    </row>
    <row r="456" spans="1:12" x14ac:dyDescent="0.2">
      <c r="A456" s="1" t="str">
        <f>A98</f>
        <v>A2, pavement, transport to plant, B (crushed stone)</v>
      </c>
      <c r="B456" s="1" t="str">
        <f t="shared" ref="B456:H456" si="44">B98</f>
        <v>A2, pavement, transport to plant (crushed stone)</v>
      </c>
      <c r="C456" s="1" t="str">
        <f t="shared" si="44"/>
        <v>NL</v>
      </c>
      <c r="D456" s="1">
        <f t="shared" si="44"/>
        <v>1</v>
      </c>
      <c r="E456" s="1" t="str">
        <f t="shared" si="44"/>
        <v>kilogram</v>
      </c>
      <c r="F456" s="1" t="str">
        <f t="shared" si="44"/>
        <v>ecoinvent-391-cutoff</v>
      </c>
      <c r="G456" s="1" t="s">
        <v>21</v>
      </c>
      <c r="H456" s="1" t="str">
        <f t="shared" si="44"/>
        <v>(unknown)</v>
      </c>
      <c r="J456" s="1">
        <v>0</v>
      </c>
    </row>
    <row r="457" spans="1:12" x14ac:dyDescent="0.2">
      <c r="A457" s="1" t="str">
        <f>A112</f>
        <v>A2, pavement, transport to plant, B (crushed sand)</v>
      </c>
      <c r="B457" s="1" t="str">
        <f t="shared" ref="B457:H457" si="45">B112</f>
        <v>A2, pavement, transport to plant (crushed sand)</v>
      </c>
      <c r="C457" s="1" t="str">
        <f t="shared" si="45"/>
        <v>NL</v>
      </c>
      <c r="D457" s="1">
        <f t="shared" si="45"/>
        <v>1</v>
      </c>
      <c r="E457" s="1" t="str">
        <f t="shared" si="45"/>
        <v>kilogram</v>
      </c>
      <c r="F457" s="1" t="str">
        <f t="shared" si="45"/>
        <v>ecoinvent-391-cutoff</v>
      </c>
      <c r="G457" s="1" t="s">
        <v>21</v>
      </c>
      <c r="H457" s="1" t="str">
        <f t="shared" si="45"/>
        <v>(unknown)</v>
      </c>
      <c r="J457" s="1">
        <v>0</v>
      </c>
    </row>
    <row r="458" spans="1:12" x14ac:dyDescent="0.2">
      <c r="A458" s="1" t="str">
        <f>A125</f>
        <v>A2, pavement, transport to plant, B (drip resistant material)</v>
      </c>
      <c r="B458" s="1" t="str">
        <f t="shared" ref="B458:H458" si="46">B125</f>
        <v>A2, pavement, transport to plant (drip resistant material)</v>
      </c>
      <c r="C458" s="1" t="str">
        <f t="shared" si="46"/>
        <v>NL</v>
      </c>
      <c r="D458" s="1">
        <f t="shared" si="46"/>
        <v>1</v>
      </c>
      <c r="E458" s="1" t="str">
        <f t="shared" si="46"/>
        <v>kilogram</v>
      </c>
      <c r="F458" s="1" t="str">
        <f t="shared" si="46"/>
        <v>ecoinvent-391-cutoff</v>
      </c>
      <c r="G458" s="1" t="s">
        <v>21</v>
      </c>
      <c r="H458" s="1" t="str">
        <f t="shared" si="46"/>
        <v>(unknown)</v>
      </c>
      <c r="J458" s="1">
        <v>0</v>
      </c>
    </row>
    <row r="459" spans="1:12" x14ac:dyDescent="0.2">
      <c r="A459" s="1" t="str">
        <f>A137</f>
        <v>A2, pavement, transport to plant, B (filler)</v>
      </c>
      <c r="B459" s="1" t="str">
        <f t="shared" ref="B459:H459" si="47">B137</f>
        <v>A2, pavement, transport to plant (filler)</v>
      </c>
      <c r="C459" s="1" t="str">
        <f t="shared" si="47"/>
        <v>NL</v>
      </c>
      <c r="D459" s="1">
        <f t="shared" si="47"/>
        <v>1</v>
      </c>
      <c r="E459" s="1" t="str">
        <f t="shared" si="47"/>
        <v>kilogram</v>
      </c>
      <c r="F459" s="1" t="str">
        <f t="shared" si="47"/>
        <v>ecoinvent-391-cutoff</v>
      </c>
      <c r="G459" s="1" t="s">
        <v>21</v>
      </c>
      <c r="H459" s="1" t="str">
        <f t="shared" si="47"/>
        <v>(unknown)</v>
      </c>
      <c r="J459" s="1">
        <v>0</v>
      </c>
    </row>
    <row r="460" spans="1:12" x14ac:dyDescent="0.2">
      <c r="A460" s="1" t="str">
        <f>A149</f>
        <v>A3, pavement, production, B</v>
      </c>
      <c r="B460" s="1" t="str">
        <f>B149</f>
        <v>A3, pavement, production</v>
      </c>
      <c r="C460" s="1" t="str">
        <f>C149</f>
        <v>NL</v>
      </c>
      <c r="D460" s="1">
        <v>1</v>
      </c>
      <c r="E460" s="1" t="s">
        <v>11</v>
      </c>
      <c r="F460" s="2" t="s">
        <v>23</v>
      </c>
      <c r="G460" s="1" t="s">
        <v>21</v>
      </c>
      <c r="H460" s="1" t="s">
        <v>105</v>
      </c>
      <c r="J460" s="1">
        <v>0</v>
      </c>
    </row>
    <row r="461" spans="1:12" x14ac:dyDescent="0.2">
      <c r="A461" s="1" t="str">
        <f>A327</f>
        <v>A4, pavement, transport to site</v>
      </c>
      <c r="B461" s="1" t="str">
        <f>B327</f>
        <v>A4, pavement, transport to site</v>
      </c>
      <c r="C461" s="1" t="str">
        <f>C327</f>
        <v>NL</v>
      </c>
      <c r="D461" s="1">
        <v>1</v>
      </c>
      <c r="E461" s="1" t="s">
        <v>11</v>
      </c>
      <c r="F461" s="2" t="s">
        <v>23</v>
      </c>
      <c r="G461" s="1" t="s">
        <v>21</v>
      </c>
      <c r="H461" s="1" t="s">
        <v>105</v>
      </c>
      <c r="J461" s="1">
        <v>0</v>
      </c>
    </row>
    <row r="462" spans="1:12" x14ac:dyDescent="0.2">
      <c r="A462" s="1" t="str">
        <f>A340</f>
        <v>A5, pavement, construction</v>
      </c>
      <c r="B462" s="1" t="str">
        <f>B340</f>
        <v>A5, pavement, construction</v>
      </c>
      <c r="C462" s="1" t="str">
        <f>C340</f>
        <v>NL</v>
      </c>
      <c r="D462" s="1">
        <v>1</v>
      </c>
      <c r="E462" s="1" t="s">
        <v>11</v>
      </c>
      <c r="F462" s="2" t="s">
        <v>23</v>
      </c>
      <c r="G462" s="1" t="s">
        <v>21</v>
      </c>
      <c r="H462" s="1" t="s">
        <v>105</v>
      </c>
      <c r="J462" s="1">
        <v>0</v>
      </c>
    </row>
    <row r="463" spans="1:12" x14ac:dyDescent="0.2">
      <c r="A463" s="1" t="str">
        <f>A366</f>
        <v>B, pavement, use (car and HDV)</v>
      </c>
      <c r="B463" s="1" t="str">
        <f>B366</f>
        <v>B, pavement, use (car and HDV)</v>
      </c>
      <c r="C463" s="1" t="str">
        <f>C352</f>
        <v>NL</v>
      </c>
      <c r="D463" s="1">
        <v>1</v>
      </c>
      <c r="E463" s="1" t="s">
        <v>11</v>
      </c>
      <c r="F463" s="2" t="s">
        <v>23</v>
      </c>
      <c r="G463" s="1" t="s">
        <v>21</v>
      </c>
      <c r="H463" s="1" t="s">
        <v>105</v>
      </c>
      <c r="J463" s="1">
        <v>0</v>
      </c>
    </row>
    <row r="464" spans="1:12" x14ac:dyDescent="0.2">
      <c r="A464" s="1" t="str">
        <f>A379</f>
        <v>B, pavement, use (HDV+)</v>
      </c>
      <c r="B464" s="1" t="str">
        <f>B379</f>
        <v>B, pavement, use (HDV+)</v>
      </c>
      <c r="C464" s="1" t="str">
        <f t="shared" ref="C464:H464" si="48">C379</f>
        <v>NL</v>
      </c>
      <c r="D464" s="1">
        <f t="shared" si="48"/>
        <v>1</v>
      </c>
      <c r="E464" s="1" t="str">
        <f t="shared" si="48"/>
        <v>kilogram</v>
      </c>
      <c r="F464" s="1" t="str">
        <f t="shared" si="48"/>
        <v>ecoinvent-391-cutoff</v>
      </c>
      <c r="G464" s="1" t="s">
        <v>21</v>
      </c>
      <c r="H464" s="1" t="str">
        <f t="shared" si="48"/>
        <v>(unknown)</v>
      </c>
      <c r="J464" s="1">
        <v>0</v>
      </c>
    </row>
    <row r="465" spans="1:12" x14ac:dyDescent="0.2">
      <c r="A465" s="1" t="str">
        <f>A391</f>
        <v>C1, pavement, demolition</v>
      </c>
      <c r="B465" s="1" t="str">
        <f>B391</f>
        <v>C1, pavement, demolition</v>
      </c>
      <c r="C465" s="1" t="str">
        <f>C391</f>
        <v>NL</v>
      </c>
      <c r="D465" s="1">
        <v>1</v>
      </c>
      <c r="E465" s="1" t="s">
        <v>11</v>
      </c>
      <c r="F465" s="2" t="s">
        <v>23</v>
      </c>
      <c r="G465" s="1" t="s">
        <v>21</v>
      </c>
      <c r="H465" s="1" t="s">
        <v>105</v>
      </c>
      <c r="J465" s="1">
        <v>0</v>
      </c>
    </row>
    <row r="466" spans="1:12" x14ac:dyDescent="0.2">
      <c r="A466" s="1" t="str">
        <f>A403</f>
        <v>C2, pavement, transport to processing</v>
      </c>
      <c r="B466" s="1" t="str">
        <f>B403</f>
        <v>C2, pavement, transport to processing</v>
      </c>
      <c r="C466" s="1" t="str">
        <f>C403</f>
        <v>NL</v>
      </c>
      <c r="D466" s="1">
        <v>1</v>
      </c>
      <c r="E466" s="1" t="s">
        <v>11</v>
      </c>
      <c r="F466" s="2" t="s">
        <v>23</v>
      </c>
      <c r="G466" s="1" t="s">
        <v>21</v>
      </c>
      <c r="H466" s="1" t="s">
        <v>105</v>
      </c>
      <c r="J466" s="1">
        <v>0</v>
      </c>
    </row>
    <row r="467" spans="1:12" x14ac:dyDescent="0.2">
      <c r="A467" s="1" t="str">
        <f>A429</f>
        <v>C3, pavement, processing (crane and shovel)</v>
      </c>
      <c r="B467" s="1" t="str">
        <f>B429</f>
        <v>C3, pavement, processing (crane and shovel)</v>
      </c>
      <c r="C467" s="1" t="str">
        <f>C416</f>
        <v>NL</v>
      </c>
      <c r="D467" s="1">
        <f t="shared" ref="D467:H467" si="49">D416</f>
        <v>1</v>
      </c>
      <c r="E467" s="1" t="str">
        <f t="shared" si="49"/>
        <v>kilogram</v>
      </c>
      <c r="F467" s="1" t="str">
        <f t="shared" si="49"/>
        <v>ecoinvent-391-cutoff</v>
      </c>
      <c r="G467" s="1" t="s">
        <v>21</v>
      </c>
      <c r="H467" s="1" t="str">
        <f t="shared" si="49"/>
        <v>(unknown)</v>
      </c>
      <c r="J467" s="1">
        <v>0</v>
      </c>
    </row>
    <row r="468" spans="1:12" x14ac:dyDescent="0.2">
      <c r="A468" s="1" t="str">
        <f>A441</f>
        <v>C3, pavement, processing (breaking)</v>
      </c>
      <c r="B468" s="1" t="str">
        <f>B441</f>
        <v>C3, pavement, processing (breaking)</v>
      </c>
      <c r="C468" s="1" t="str">
        <f t="shared" ref="C468:H468" si="50">C441</f>
        <v>NL</v>
      </c>
      <c r="D468" s="1">
        <f t="shared" si="50"/>
        <v>1</v>
      </c>
      <c r="E468" s="1" t="str">
        <f t="shared" si="50"/>
        <v>kilogram</v>
      </c>
      <c r="F468" s="1" t="str">
        <f t="shared" si="50"/>
        <v>ecoinvent-391-cutoff</v>
      </c>
      <c r="G468" s="1" t="s">
        <v>21</v>
      </c>
      <c r="H468" s="1" t="str">
        <f t="shared" si="50"/>
        <v>(unknown)</v>
      </c>
      <c r="J468" s="1">
        <v>0</v>
      </c>
    </row>
    <row r="470" spans="1:12" x14ac:dyDescent="0.2">
      <c r="A470" s="1" t="s">
        <v>1</v>
      </c>
      <c r="B470" s="1" t="s">
        <v>104</v>
      </c>
    </row>
    <row r="471" spans="1:12" x14ac:dyDescent="0.2">
      <c r="A471" s="1" t="s">
        <v>2</v>
      </c>
      <c r="B471" s="1" t="s">
        <v>95</v>
      </c>
    </row>
    <row r="472" spans="1:12" x14ac:dyDescent="0.2">
      <c r="A472" s="1" t="s">
        <v>3</v>
      </c>
      <c r="B472" s="1" t="s">
        <v>104</v>
      </c>
    </row>
    <row r="473" spans="1:12" x14ac:dyDescent="0.2">
      <c r="A473" s="1" t="s">
        <v>4</v>
      </c>
      <c r="B473" s="1" t="s">
        <v>17</v>
      </c>
    </row>
    <row r="474" spans="1:12" x14ac:dyDescent="0.2">
      <c r="A474" s="1" t="s">
        <v>5</v>
      </c>
      <c r="B474" s="1">
        <v>1</v>
      </c>
    </row>
    <row r="475" spans="1:12" x14ac:dyDescent="0.2">
      <c r="A475" s="1" t="s">
        <v>6</v>
      </c>
      <c r="B475" s="1" t="s">
        <v>11</v>
      </c>
    </row>
    <row r="476" spans="1:12" x14ac:dyDescent="0.2">
      <c r="A476" s="1" t="s">
        <v>7</v>
      </c>
      <c r="B476" s="1">
        <v>1</v>
      </c>
    </row>
    <row r="477" spans="1:12" x14ac:dyDescent="0.2">
      <c r="A477" s="1" t="s">
        <v>8</v>
      </c>
    </row>
    <row r="478" spans="1:12" x14ac:dyDescent="0.2">
      <c r="A478" s="1" t="s">
        <v>9</v>
      </c>
      <c r="B478" s="1" t="s">
        <v>2</v>
      </c>
      <c r="C478" s="1" t="s">
        <v>4</v>
      </c>
      <c r="D478" s="1" t="s">
        <v>5</v>
      </c>
      <c r="E478" s="1" t="s">
        <v>6</v>
      </c>
      <c r="F478" s="1" t="s">
        <v>0</v>
      </c>
      <c r="G478" s="1" t="s">
        <v>19</v>
      </c>
      <c r="H478" s="1" t="s">
        <v>22</v>
      </c>
      <c r="I478" s="1" t="s">
        <v>35</v>
      </c>
      <c r="J478" s="2" t="s">
        <v>28</v>
      </c>
      <c r="K478" s="1" t="s">
        <v>29</v>
      </c>
      <c r="L478" s="1" t="s">
        <v>30</v>
      </c>
    </row>
    <row r="479" spans="1:12" x14ac:dyDescent="0.2">
      <c r="A479" s="1" t="str">
        <f>B470</f>
        <v>DZOAB, A, PVI</v>
      </c>
      <c r="B479" s="1" t="str">
        <f>B471</f>
        <v>pavement, complete</v>
      </c>
      <c r="C479" s="1" t="s">
        <v>17</v>
      </c>
      <c r="D479" s="1">
        <v>1</v>
      </c>
      <c r="E479" s="1" t="s">
        <v>11</v>
      </c>
      <c r="F479" s="2" t="s">
        <v>23</v>
      </c>
      <c r="G479" s="1" t="s">
        <v>20</v>
      </c>
      <c r="H479" s="1" t="s">
        <v>105</v>
      </c>
      <c r="J479" s="1">
        <v>0</v>
      </c>
    </row>
    <row r="480" spans="1:12" x14ac:dyDescent="0.2">
      <c r="A480" s="1" t="str">
        <f>A184</f>
        <v>A1, pavement, materials, A (excl. own material)</v>
      </c>
      <c r="B480" s="1" t="str">
        <f t="shared" ref="B480:H480" si="51">B184</f>
        <v>A1, pavement, materials (excl. own material)</v>
      </c>
      <c r="C480" s="1" t="str">
        <f t="shared" si="51"/>
        <v>NL</v>
      </c>
      <c r="D480" s="1">
        <f t="shared" si="51"/>
        <v>1</v>
      </c>
      <c r="E480" s="1" t="str">
        <f t="shared" si="51"/>
        <v>kilogram</v>
      </c>
      <c r="F480" s="1" t="str">
        <f t="shared" si="51"/>
        <v>ecoinvent-391-cutoff</v>
      </c>
      <c r="G480" s="1" t="s">
        <v>21</v>
      </c>
      <c r="H480" s="1" t="str">
        <f t="shared" si="51"/>
        <v>(unknown)</v>
      </c>
      <c r="J480" s="1">
        <v>0</v>
      </c>
    </row>
    <row r="481" spans="1:10" x14ac:dyDescent="0.2">
      <c r="A481" s="1" t="str">
        <f>A201</f>
        <v>A1, pavement, materials, A (own material)</v>
      </c>
      <c r="B481" s="1" t="str">
        <f t="shared" ref="B481:H481" si="52">B201</f>
        <v>A1, pavement, materials (own material)</v>
      </c>
      <c r="C481" s="1" t="str">
        <f t="shared" si="52"/>
        <v>NL</v>
      </c>
      <c r="D481" s="1">
        <f t="shared" si="52"/>
        <v>1</v>
      </c>
      <c r="E481" s="1" t="str">
        <f t="shared" si="52"/>
        <v>kilogram</v>
      </c>
      <c r="F481" s="1" t="str">
        <f t="shared" si="52"/>
        <v>ecoinvent-391-cutoff</v>
      </c>
      <c r="G481" s="1" t="s">
        <v>21</v>
      </c>
      <c r="H481" s="1" t="str">
        <f t="shared" si="52"/>
        <v>(unknown)</v>
      </c>
      <c r="J481" s="1">
        <v>0</v>
      </c>
    </row>
    <row r="482" spans="1:10" x14ac:dyDescent="0.2">
      <c r="A482" s="1" t="str">
        <f>A234</f>
        <v>A2, pavement, transport to plant, A (bitumen)</v>
      </c>
      <c r="B482" s="1" t="str">
        <f t="shared" ref="B482:H482" si="53">B234</f>
        <v>A2, pavement, transport to plant (bitumen)</v>
      </c>
      <c r="C482" s="1" t="str">
        <f t="shared" si="53"/>
        <v>NL</v>
      </c>
      <c r="D482" s="1">
        <f t="shared" si="53"/>
        <v>1</v>
      </c>
      <c r="E482" s="1" t="str">
        <f t="shared" si="53"/>
        <v>kilogram</v>
      </c>
      <c r="F482" s="1" t="str">
        <f t="shared" si="53"/>
        <v>ecoinvent-391-cutoff</v>
      </c>
      <c r="G482" s="1" t="s">
        <v>21</v>
      </c>
      <c r="H482" s="1" t="str">
        <f t="shared" si="53"/>
        <v>(unknown)</v>
      </c>
      <c r="J482" s="1">
        <v>0</v>
      </c>
    </row>
    <row r="483" spans="1:10" x14ac:dyDescent="0.2">
      <c r="A483" s="1" t="str">
        <f>A246</f>
        <v>A2, pavement, transport to plant, A (crushed stone)</v>
      </c>
      <c r="B483" s="1" t="str">
        <f t="shared" ref="B483:H483" si="54">B246</f>
        <v>A2, pavement, transport to plant (crushed stone)</v>
      </c>
      <c r="C483" s="1" t="str">
        <f t="shared" si="54"/>
        <v>NL</v>
      </c>
      <c r="D483" s="1">
        <f t="shared" si="54"/>
        <v>1</v>
      </c>
      <c r="E483" s="1" t="str">
        <f t="shared" si="54"/>
        <v>kilogram</v>
      </c>
      <c r="F483" s="1" t="str">
        <f t="shared" si="54"/>
        <v>ecoinvent-391-cutoff</v>
      </c>
      <c r="G483" s="1" t="s">
        <v>21</v>
      </c>
      <c r="H483" s="1" t="str">
        <f t="shared" si="54"/>
        <v>(unknown)</v>
      </c>
      <c r="J483" s="1">
        <v>0</v>
      </c>
    </row>
    <row r="484" spans="1:10" x14ac:dyDescent="0.2">
      <c r="A484" s="1" t="str">
        <f>A260</f>
        <v>A2, pavement, transport to plant, A (own material)</v>
      </c>
      <c r="B484" s="1" t="str">
        <f t="shared" ref="B484:H484" si="55">B260</f>
        <v>A2, pavement, transport to plant (own material)</v>
      </c>
      <c r="C484" s="1" t="str">
        <f t="shared" si="55"/>
        <v>NL</v>
      </c>
      <c r="D484" s="1">
        <f t="shared" si="55"/>
        <v>1</v>
      </c>
      <c r="E484" s="1" t="str">
        <f t="shared" si="55"/>
        <v>kilogram</v>
      </c>
      <c r="F484" s="1" t="str">
        <f t="shared" si="55"/>
        <v>ecoinvent-391-cutoff</v>
      </c>
      <c r="G484" s="1" t="s">
        <v>21</v>
      </c>
      <c r="H484" s="1" t="str">
        <f t="shared" si="55"/>
        <v>(unknown)</v>
      </c>
      <c r="J484" s="1">
        <v>0</v>
      </c>
    </row>
    <row r="485" spans="1:10" x14ac:dyDescent="0.2">
      <c r="A485" s="1" t="str">
        <f>A273</f>
        <v>A2, pavement, transport to plant, A (crushed sand)</v>
      </c>
      <c r="B485" s="1" t="str">
        <f t="shared" ref="B485:H485" si="56">B273</f>
        <v>A2, pavement, transport to plant (crushed sand)</v>
      </c>
      <c r="C485" s="1" t="str">
        <f t="shared" si="56"/>
        <v>NL</v>
      </c>
      <c r="D485" s="1">
        <f t="shared" si="56"/>
        <v>1</v>
      </c>
      <c r="E485" s="1" t="str">
        <f t="shared" si="56"/>
        <v>kilogram</v>
      </c>
      <c r="F485" s="1" t="str">
        <f t="shared" si="56"/>
        <v>ecoinvent-391-cutoff</v>
      </c>
      <c r="G485" s="1" t="s">
        <v>21</v>
      </c>
      <c r="H485" s="1" t="str">
        <f t="shared" si="56"/>
        <v>(unknown)</v>
      </c>
      <c r="J485" s="1">
        <v>0</v>
      </c>
    </row>
    <row r="486" spans="1:10" x14ac:dyDescent="0.2">
      <c r="A486" s="1" t="str">
        <f>A286</f>
        <v>A2, pavement, transport to plant, A (drip resistant material)</v>
      </c>
      <c r="B486" s="1" t="str">
        <f t="shared" ref="B486:H486" si="57">B286</f>
        <v>A2, pavement, transport to plant (drip resistant material)</v>
      </c>
      <c r="C486" s="1" t="str">
        <f t="shared" si="57"/>
        <v>NL</v>
      </c>
      <c r="D486" s="1">
        <f t="shared" si="57"/>
        <v>1</v>
      </c>
      <c r="E486" s="1" t="str">
        <f t="shared" si="57"/>
        <v>kilogram</v>
      </c>
      <c r="F486" s="1" t="str">
        <f t="shared" si="57"/>
        <v>ecoinvent-391-cutoff</v>
      </c>
      <c r="G486" s="1" t="s">
        <v>21</v>
      </c>
      <c r="H486" s="1" t="str">
        <f t="shared" si="57"/>
        <v>(unknown)</v>
      </c>
      <c r="J486" s="1">
        <v>0</v>
      </c>
    </row>
    <row r="487" spans="1:10" x14ac:dyDescent="0.2">
      <c r="A487" s="1" t="str">
        <f>A298</f>
        <v>A2, pavement, transport to plant, A (filler)</v>
      </c>
      <c r="B487" s="1" t="str">
        <f t="shared" ref="B487:H487" si="58">B298</f>
        <v>A2, pavement, transport to plant (filler)</v>
      </c>
      <c r="C487" s="1" t="str">
        <f t="shared" si="58"/>
        <v>NL</v>
      </c>
      <c r="D487" s="1">
        <f t="shared" si="58"/>
        <v>1</v>
      </c>
      <c r="E487" s="1" t="str">
        <f t="shared" si="58"/>
        <v>kilogram</v>
      </c>
      <c r="F487" s="1" t="str">
        <f t="shared" si="58"/>
        <v>ecoinvent-391-cutoff</v>
      </c>
      <c r="G487" s="1" t="s">
        <v>21</v>
      </c>
      <c r="H487" s="1" t="str">
        <f t="shared" si="58"/>
        <v>(unknown)</v>
      </c>
      <c r="J487" s="1">
        <v>0</v>
      </c>
    </row>
    <row r="488" spans="1:10" x14ac:dyDescent="0.2">
      <c r="A488" s="1" t="str">
        <f>A310</f>
        <v>A3, pavement, production, A</v>
      </c>
      <c r="B488" s="1" t="str">
        <f>B310</f>
        <v>A3, pavement, production</v>
      </c>
      <c r="C488" s="1" t="str">
        <f>C310</f>
        <v>NL</v>
      </c>
      <c r="D488" s="1">
        <f>D460</f>
        <v>1</v>
      </c>
      <c r="E488" s="1" t="str">
        <f>E460</f>
        <v>kilogram</v>
      </c>
      <c r="F488" s="2" t="str">
        <f>F460</f>
        <v>ecoinvent-391-cutoff</v>
      </c>
      <c r="G488" s="1" t="str">
        <f>G460</f>
        <v>technosphere</v>
      </c>
      <c r="H488" s="1" t="str">
        <f>H460</f>
        <v>(unknown)</v>
      </c>
      <c r="J488" s="1">
        <v>0</v>
      </c>
    </row>
    <row r="489" spans="1:10" x14ac:dyDescent="0.2">
      <c r="A489" s="1" t="str">
        <f t="shared" ref="A489:J489" si="59">A461</f>
        <v>A4, pavement, transport to site</v>
      </c>
      <c r="B489" s="1" t="str">
        <f t="shared" si="59"/>
        <v>A4, pavement, transport to site</v>
      </c>
      <c r="C489" s="1" t="str">
        <f t="shared" si="59"/>
        <v>NL</v>
      </c>
      <c r="D489" s="1">
        <f t="shared" si="59"/>
        <v>1</v>
      </c>
      <c r="E489" s="1" t="str">
        <f t="shared" si="59"/>
        <v>kilogram</v>
      </c>
      <c r="F489" s="2" t="str">
        <f t="shared" si="59"/>
        <v>ecoinvent-391-cutoff</v>
      </c>
      <c r="G489" s="1" t="str">
        <f t="shared" si="59"/>
        <v>technosphere</v>
      </c>
      <c r="H489" s="1" t="str">
        <f t="shared" si="59"/>
        <v>(unknown)</v>
      </c>
      <c r="J489" s="1">
        <f t="shared" si="59"/>
        <v>0</v>
      </c>
    </row>
    <row r="490" spans="1:10" x14ac:dyDescent="0.2">
      <c r="A490" s="1" t="str">
        <f t="shared" ref="A490:J490" si="60">A462</f>
        <v>A5, pavement, construction</v>
      </c>
      <c r="B490" s="1" t="str">
        <f t="shared" si="60"/>
        <v>A5, pavement, construction</v>
      </c>
      <c r="C490" s="1" t="str">
        <f t="shared" si="60"/>
        <v>NL</v>
      </c>
      <c r="D490" s="1">
        <f t="shared" si="60"/>
        <v>1</v>
      </c>
      <c r="E490" s="1" t="str">
        <f t="shared" si="60"/>
        <v>kilogram</v>
      </c>
      <c r="F490" s="2" t="str">
        <f t="shared" si="60"/>
        <v>ecoinvent-391-cutoff</v>
      </c>
      <c r="G490" s="1" t="str">
        <f t="shared" si="60"/>
        <v>technosphere</v>
      </c>
      <c r="H490" s="1" t="str">
        <f t="shared" si="60"/>
        <v>(unknown)</v>
      </c>
      <c r="J490" s="1">
        <f t="shared" si="60"/>
        <v>0</v>
      </c>
    </row>
    <row r="491" spans="1:10" x14ac:dyDescent="0.2">
      <c r="A491" s="1" t="str">
        <f t="shared" ref="A491:J491" si="61">A463</f>
        <v>B, pavement, use (car and HDV)</v>
      </c>
      <c r="B491" s="1" t="str">
        <f t="shared" si="61"/>
        <v>B, pavement, use (car and HDV)</v>
      </c>
      <c r="C491" s="1" t="str">
        <f t="shared" si="61"/>
        <v>NL</v>
      </c>
      <c r="D491" s="1">
        <f t="shared" si="61"/>
        <v>1</v>
      </c>
      <c r="E491" s="1" t="str">
        <f t="shared" si="61"/>
        <v>kilogram</v>
      </c>
      <c r="F491" s="2" t="str">
        <f t="shared" si="61"/>
        <v>ecoinvent-391-cutoff</v>
      </c>
      <c r="G491" s="1" t="str">
        <f t="shared" si="61"/>
        <v>technosphere</v>
      </c>
      <c r="H491" s="1" t="str">
        <f t="shared" si="61"/>
        <v>(unknown)</v>
      </c>
      <c r="J491" s="1">
        <f t="shared" si="61"/>
        <v>0</v>
      </c>
    </row>
    <row r="492" spans="1:10" x14ac:dyDescent="0.2">
      <c r="A492" s="1" t="str">
        <f t="shared" ref="A492:B492" si="62">A464</f>
        <v>B, pavement, use (HDV+)</v>
      </c>
      <c r="B492" s="1" t="str">
        <f t="shared" si="62"/>
        <v>B, pavement, use (HDV+)</v>
      </c>
      <c r="C492" s="1" t="str">
        <f t="shared" ref="C492:J492" si="63">C465</f>
        <v>NL</v>
      </c>
      <c r="D492" s="1">
        <f t="shared" si="63"/>
        <v>1</v>
      </c>
      <c r="E492" s="1" t="str">
        <f t="shared" si="63"/>
        <v>kilogram</v>
      </c>
      <c r="F492" s="2" t="str">
        <f t="shared" si="63"/>
        <v>ecoinvent-391-cutoff</v>
      </c>
      <c r="G492" s="1" t="str">
        <f t="shared" si="63"/>
        <v>technosphere</v>
      </c>
      <c r="H492" s="1" t="str">
        <f t="shared" si="63"/>
        <v>(unknown)</v>
      </c>
      <c r="J492" s="1">
        <f t="shared" si="63"/>
        <v>0</v>
      </c>
    </row>
    <row r="493" spans="1:10" x14ac:dyDescent="0.2">
      <c r="A493" s="1" t="str">
        <f t="shared" ref="A493:B493" si="64">A465</f>
        <v>C1, pavement, demolition</v>
      </c>
      <c r="B493" s="1" t="str">
        <f t="shared" si="64"/>
        <v>C1, pavement, demolition</v>
      </c>
      <c r="C493" s="1" t="str">
        <f t="shared" ref="C493:J493" si="65">C466</f>
        <v>NL</v>
      </c>
      <c r="D493" s="1">
        <f t="shared" si="65"/>
        <v>1</v>
      </c>
      <c r="E493" s="1" t="str">
        <f t="shared" si="65"/>
        <v>kilogram</v>
      </c>
      <c r="F493" s="2" t="str">
        <f t="shared" si="65"/>
        <v>ecoinvent-391-cutoff</v>
      </c>
      <c r="G493" s="1" t="str">
        <f t="shared" si="65"/>
        <v>technosphere</v>
      </c>
      <c r="H493" s="1" t="str">
        <f t="shared" si="65"/>
        <v>(unknown)</v>
      </c>
      <c r="J493" s="1">
        <f t="shared" si="65"/>
        <v>0</v>
      </c>
    </row>
    <row r="494" spans="1:10" x14ac:dyDescent="0.2">
      <c r="A494" s="1" t="str">
        <f t="shared" ref="A494:B494" si="66">A466</f>
        <v>C2, pavement, transport to processing</v>
      </c>
      <c r="B494" s="1" t="str">
        <f t="shared" si="66"/>
        <v>C2, pavement, transport to processing</v>
      </c>
      <c r="C494" s="1" t="str">
        <f t="shared" ref="C494:J494" si="67">C467</f>
        <v>NL</v>
      </c>
      <c r="D494" s="1">
        <f t="shared" si="67"/>
        <v>1</v>
      </c>
      <c r="E494" s="1" t="str">
        <f t="shared" si="67"/>
        <v>kilogram</v>
      </c>
      <c r="F494" s="2" t="str">
        <f t="shared" si="67"/>
        <v>ecoinvent-391-cutoff</v>
      </c>
      <c r="G494" s="1" t="str">
        <f t="shared" si="67"/>
        <v>technosphere</v>
      </c>
      <c r="H494" s="1" t="str">
        <f t="shared" si="67"/>
        <v>(unknown)</v>
      </c>
      <c r="J494" s="1">
        <f t="shared" si="67"/>
        <v>0</v>
      </c>
    </row>
    <row r="495" spans="1:10" x14ac:dyDescent="0.2">
      <c r="A495" s="1" t="str">
        <f t="shared" ref="A495:B495" si="68">A467</f>
        <v>C3, pavement, processing (crane and shovel)</v>
      </c>
      <c r="B495" s="1" t="str">
        <f t="shared" si="68"/>
        <v>C3, pavement, processing (crane and shovel)</v>
      </c>
      <c r="C495" s="1" t="str">
        <f t="shared" ref="C495:H495" si="69">C467</f>
        <v>NL</v>
      </c>
      <c r="D495" s="1">
        <f t="shared" si="69"/>
        <v>1</v>
      </c>
      <c r="E495" s="1" t="str">
        <f t="shared" si="69"/>
        <v>kilogram</v>
      </c>
      <c r="F495" s="1" t="str">
        <f t="shared" si="69"/>
        <v>ecoinvent-391-cutoff</v>
      </c>
      <c r="G495" s="1" t="str">
        <f t="shared" si="69"/>
        <v>technosphere</v>
      </c>
      <c r="H495" s="1" t="str">
        <f t="shared" si="69"/>
        <v>(unknown)</v>
      </c>
      <c r="J495" s="1">
        <f t="shared" ref="J495" si="70">J468</f>
        <v>0</v>
      </c>
    </row>
    <row r="496" spans="1:10" x14ac:dyDescent="0.2">
      <c r="A496" s="1" t="str">
        <f t="shared" ref="A496:B496" si="71">A468</f>
        <v>C3, pavement, processing (breaking)</v>
      </c>
      <c r="B496" s="1" t="str">
        <f t="shared" si="71"/>
        <v>C3, pavement, processing (breaking)</v>
      </c>
      <c r="C496" s="1" t="str">
        <f t="shared" ref="C496:H496" si="72">C468</f>
        <v>NL</v>
      </c>
      <c r="D496" s="1">
        <f t="shared" si="72"/>
        <v>1</v>
      </c>
      <c r="E496" s="1" t="str">
        <f t="shared" si="72"/>
        <v>kilogram</v>
      </c>
      <c r="F496" s="1" t="str">
        <f t="shared" si="72"/>
        <v>ecoinvent-391-cutoff</v>
      </c>
      <c r="G496" s="1" t="str">
        <f t="shared" si="72"/>
        <v>technosphere</v>
      </c>
      <c r="H496" s="1" t="str">
        <f t="shared" si="72"/>
        <v>(unknown)</v>
      </c>
      <c r="J496" s="1">
        <f t="shared" ref="J496" si="73">J469</f>
        <v>0</v>
      </c>
    </row>
    <row r="498" spans="1:12" x14ac:dyDescent="0.2">
      <c r="A498" s="1" t="s">
        <v>1</v>
      </c>
      <c r="B498" s="1" t="s">
        <v>94</v>
      </c>
    </row>
    <row r="499" spans="1:12" x14ac:dyDescent="0.2">
      <c r="A499" s="1" t="s">
        <v>2</v>
      </c>
      <c r="B499" s="1" t="s">
        <v>95</v>
      </c>
    </row>
    <row r="500" spans="1:12" x14ac:dyDescent="0.2">
      <c r="A500" s="1" t="s">
        <v>3</v>
      </c>
      <c r="B500" s="1" t="s">
        <v>94</v>
      </c>
    </row>
    <row r="501" spans="1:12" x14ac:dyDescent="0.2">
      <c r="A501" s="1" t="s">
        <v>4</v>
      </c>
      <c r="B501" s="1" t="s">
        <v>17</v>
      </c>
    </row>
    <row r="502" spans="1:12" x14ac:dyDescent="0.2">
      <c r="A502" s="1" t="s">
        <v>5</v>
      </c>
      <c r="B502" s="1">
        <v>1</v>
      </c>
    </row>
    <row r="503" spans="1:12" x14ac:dyDescent="0.2">
      <c r="A503" s="1" t="s">
        <v>6</v>
      </c>
      <c r="B503" s="1" t="s">
        <v>11</v>
      </c>
    </row>
    <row r="504" spans="1:12" x14ac:dyDescent="0.2">
      <c r="A504" s="1" t="s">
        <v>7</v>
      </c>
      <c r="B504" s="1">
        <v>1</v>
      </c>
    </row>
    <row r="505" spans="1:12" x14ac:dyDescent="0.2">
      <c r="A505" s="1" t="s">
        <v>8</v>
      </c>
    </row>
    <row r="506" spans="1:12" x14ac:dyDescent="0.2">
      <c r="A506" s="1" t="s">
        <v>9</v>
      </c>
      <c r="B506" s="1" t="s">
        <v>2</v>
      </c>
      <c r="C506" s="1" t="s">
        <v>4</v>
      </c>
      <c r="D506" s="1" t="s">
        <v>5</v>
      </c>
      <c r="E506" s="1" t="s">
        <v>6</v>
      </c>
      <c r="F506" s="1" t="s">
        <v>0</v>
      </c>
      <c r="G506" s="1" t="s">
        <v>19</v>
      </c>
      <c r="H506" s="1" t="s">
        <v>22</v>
      </c>
      <c r="I506" s="1" t="s">
        <v>35</v>
      </c>
      <c r="J506" s="2" t="s">
        <v>28</v>
      </c>
      <c r="K506" s="1" t="s">
        <v>29</v>
      </c>
      <c r="L506" s="1" t="s">
        <v>30</v>
      </c>
    </row>
    <row r="507" spans="1:12" x14ac:dyDescent="0.2">
      <c r="A507" s="1" t="str">
        <f>B498</f>
        <v>DZOAB, B</v>
      </c>
      <c r="B507" s="1" t="str">
        <f>B499</f>
        <v>pavement, complete</v>
      </c>
      <c r="C507" s="1" t="s">
        <v>17</v>
      </c>
      <c r="D507" s="1">
        <v>1</v>
      </c>
      <c r="E507" s="1" t="s">
        <v>11</v>
      </c>
      <c r="F507" s="2" t="s">
        <v>23</v>
      </c>
      <c r="G507" s="1" t="s">
        <v>20</v>
      </c>
      <c r="H507" s="1" t="s">
        <v>105</v>
      </c>
      <c r="J507" s="1">
        <v>0</v>
      </c>
    </row>
    <row r="508" spans="1:12" x14ac:dyDescent="0.2">
      <c r="A508" s="1" t="str">
        <f t="shared" ref="A508:J508" si="74">A454</f>
        <v>A1, pavement, materials, B</v>
      </c>
      <c r="B508" s="1" t="str">
        <f t="shared" si="74"/>
        <v>A1, pavement, materials</v>
      </c>
      <c r="C508" s="1" t="str">
        <f t="shared" si="74"/>
        <v>NL</v>
      </c>
      <c r="D508" s="1">
        <f t="shared" si="74"/>
        <v>1</v>
      </c>
      <c r="E508" s="1" t="str">
        <f t="shared" si="74"/>
        <v>kilogram</v>
      </c>
      <c r="F508" s="2" t="str">
        <f t="shared" si="74"/>
        <v>ecoinvent-391-cutoff</v>
      </c>
      <c r="G508" s="1" t="str">
        <f t="shared" si="74"/>
        <v>technosphere</v>
      </c>
      <c r="H508" s="1" t="str">
        <f t="shared" si="74"/>
        <v>(unknown)</v>
      </c>
      <c r="J508" s="1">
        <f t="shared" si="74"/>
        <v>0</v>
      </c>
    </row>
    <row r="509" spans="1:12" x14ac:dyDescent="0.2">
      <c r="A509" s="1" t="str">
        <f t="shared" ref="A509:J509" si="75">A455</f>
        <v>A2, pavement, transport to plant, B (bitumen)</v>
      </c>
      <c r="B509" s="1" t="str">
        <f t="shared" si="75"/>
        <v>A2, pavement, transport to plant (bitumen)</v>
      </c>
      <c r="C509" s="1" t="str">
        <f t="shared" si="75"/>
        <v>NL</v>
      </c>
      <c r="D509" s="1">
        <f t="shared" si="75"/>
        <v>1</v>
      </c>
      <c r="E509" s="1" t="str">
        <f t="shared" si="75"/>
        <v>kilogram</v>
      </c>
      <c r="F509" s="2" t="str">
        <f t="shared" si="75"/>
        <v>ecoinvent-391-cutoff</v>
      </c>
      <c r="G509" s="1" t="str">
        <f t="shared" si="75"/>
        <v>technosphere</v>
      </c>
      <c r="H509" s="1" t="str">
        <f t="shared" si="75"/>
        <v>(unknown)</v>
      </c>
      <c r="J509" s="1">
        <f t="shared" si="75"/>
        <v>0</v>
      </c>
    </row>
    <row r="510" spans="1:12" x14ac:dyDescent="0.2">
      <c r="A510" s="1" t="str">
        <f t="shared" ref="A510:H510" si="76">A456</f>
        <v>A2, pavement, transport to plant, B (crushed stone)</v>
      </c>
      <c r="B510" s="1" t="str">
        <f t="shared" si="76"/>
        <v>A2, pavement, transport to plant (crushed stone)</v>
      </c>
      <c r="C510" s="1" t="str">
        <f t="shared" si="76"/>
        <v>NL</v>
      </c>
      <c r="D510" s="1">
        <f t="shared" si="76"/>
        <v>1</v>
      </c>
      <c r="E510" s="1" t="str">
        <f t="shared" si="76"/>
        <v>kilogram</v>
      </c>
      <c r="F510" s="2" t="str">
        <f t="shared" si="76"/>
        <v>ecoinvent-391-cutoff</v>
      </c>
      <c r="G510" s="1" t="str">
        <f t="shared" si="76"/>
        <v>technosphere</v>
      </c>
      <c r="H510" s="1" t="str">
        <f t="shared" si="76"/>
        <v>(unknown)</v>
      </c>
      <c r="J510" s="1">
        <f t="shared" ref="J510" si="77">J456</f>
        <v>0</v>
      </c>
    </row>
    <row r="511" spans="1:12" x14ac:dyDescent="0.2">
      <c r="A511" s="1" t="str">
        <f t="shared" ref="A511:H511" si="78">A457</f>
        <v>A2, pavement, transport to plant, B (crushed sand)</v>
      </c>
      <c r="B511" s="1" t="str">
        <f t="shared" si="78"/>
        <v>A2, pavement, transport to plant (crushed sand)</v>
      </c>
      <c r="C511" s="1" t="str">
        <f t="shared" si="78"/>
        <v>NL</v>
      </c>
      <c r="D511" s="1">
        <f t="shared" si="78"/>
        <v>1</v>
      </c>
      <c r="E511" s="1" t="str">
        <f t="shared" si="78"/>
        <v>kilogram</v>
      </c>
      <c r="F511" s="2" t="str">
        <f t="shared" si="78"/>
        <v>ecoinvent-391-cutoff</v>
      </c>
      <c r="G511" s="1" t="str">
        <f t="shared" si="78"/>
        <v>technosphere</v>
      </c>
      <c r="H511" s="1" t="str">
        <f t="shared" si="78"/>
        <v>(unknown)</v>
      </c>
      <c r="J511" s="1">
        <f t="shared" ref="J511" si="79">J457</f>
        <v>0</v>
      </c>
    </row>
    <row r="512" spans="1:12" x14ac:dyDescent="0.2">
      <c r="A512" s="1" t="str">
        <f t="shared" ref="A512:H512" si="80">A458</f>
        <v>A2, pavement, transport to plant, B (drip resistant material)</v>
      </c>
      <c r="B512" s="1" t="str">
        <f t="shared" si="80"/>
        <v>A2, pavement, transport to plant (drip resistant material)</v>
      </c>
      <c r="C512" s="1" t="str">
        <f t="shared" si="80"/>
        <v>NL</v>
      </c>
      <c r="D512" s="1">
        <f t="shared" si="80"/>
        <v>1</v>
      </c>
      <c r="E512" s="1" t="str">
        <f t="shared" si="80"/>
        <v>kilogram</v>
      </c>
      <c r="F512" s="2" t="str">
        <f t="shared" si="80"/>
        <v>ecoinvent-391-cutoff</v>
      </c>
      <c r="G512" s="1" t="str">
        <f t="shared" si="80"/>
        <v>technosphere</v>
      </c>
      <c r="H512" s="1" t="str">
        <f t="shared" si="80"/>
        <v>(unknown)</v>
      </c>
      <c r="J512" s="1">
        <f t="shared" ref="J512" si="81">J458</f>
        <v>0</v>
      </c>
    </row>
    <row r="513" spans="1:10" x14ac:dyDescent="0.2">
      <c r="A513" s="1" t="str">
        <f t="shared" ref="A513:H513" si="82">A459</f>
        <v>A2, pavement, transport to plant, B (filler)</v>
      </c>
      <c r="B513" s="1" t="str">
        <f t="shared" si="82"/>
        <v>A2, pavement, transport to plant (filler)</v>
      </c>
      <c r="C513" s="1" t="str">
        <f t="shared" si="82"/>
        <v>NL</v>
      </c>
      <c r="D513" s="1">
        <f t="shared" si="82"/>
        <v>1</v>
      </c>
      <c r="E513" s="1" t="str">
        <f t="shared" si="82"/>
        <v>kilogram</v>
      </c>
      <c r="F513" s="2" t="str">
        <f t="shared" si="82"/>
        <v>ecoinvent-391-cutoff</v>
      </c>
      <c r="G513" s="1" t="str">
        <f t="shared" si="82"/>
        <v>technosphere</v>
      </c>
      <c r="H513" s="1" t="str">
        <f t="shared" si="82"/>
        <v>(unknown)</v>
      </c>
      <c r="J513" s="1">
        <f t="shared" ref="J513" si="83">J459</f>
        <v>0</v>
      </c>
    </row>
    <row r="514" spans="1:10" x14ac:dyDescent="0.2">
      <c r="A514" s="1" t="str">
        <f>A460</f>
        <v>A3, pavement, production, B</v>
      </c>
      <c r="B514" s="1" t="str">
        <f>B460</f>
        <v>A3, pavement, production</v>
      </c>
      <c r="C514" s="1" t="str">
        <f>C460</f>
        <v>NL</v>
      </c>
      <c r="D514" s="1">
        <f>D460</f>
        <v>1</v>
      </c>
      <c r="E514" s="1" t="str">
        <f>E460</f>
        <v>kilogram</v>
      </c>
      <c r="F514" s="2" t="str">
        <f>F460</f>
        <v>ecoinvent-391-cutoff</v>
      </c>
      <c r="G514" s="1" t="str">
        <f>G460</f>
        <v>technosphere</v>
      </c>
      <c r="H514" s="1" t="str">
        <f>H460</f>
        <v>(unknown)</v>
      </c>
      <c r="J514" s="1">
        <f>J460</f>
        <v>0</v>
      </c>
    </row>
    <row r="515" spans="1:10" x14ac:dyDescent="0.2">
      <c r="A515" s="1" t="str">
        <f t="shared" ref="A515:J515" si="84">A461</f>
        <v>A4, pavement, transport to site</v>
      </c>
      <c r="B515" s="1" t="str">
        <f t="shared" si="84"/>
        <v>A4, pavement, transport to site</v>
      </c>
      <c r="C515" s="1" t="str">
        <f t="shared" si="84"/>
        <v>NL</v>
      </c>
      <c r="D515" s="1">
        <f t="shared" si="84"/>
        <v>1</v>
      </c>
      <c r="E515" s="1" t="str">
        <f t="shared" si="84"/>
        <v>kilogram</v>
      </c>
      <c r="F515" s="2" t="str">
        <f t="shared" si="84"/>
        <v>ecoinvent-391-cutoff</v>
      </c>
      <c r="G515" s="1" t="str">
        <f t="shared" si="84"/>
        <v>technosphere</v>
      </c>
      <c r="H515" s="1" t="str">
        <f t="shared" si="84"/>
        <v>(unknown)</v>
      </c>
      <c r="J515" s="1">
        <f t="shared" si="84"/>
        <v>0</v>
      </c>
    </row>
    <row r="516" spans="1:10" x14ac:dyDescent="0.2">
      <c r="A516" s="1" t="str">
        <f t="shared" ref="A516:J516" si="85">A462</f>
        <v>A5, pavement, construction</v>
      </c>
      <c r="B516" s="1" t="str">
        <f t="shared" si="85"/>
        <v>A5, pavement, construction</v>
      </c>
      <c r="C516" s="1" t="str">
        <f t="shared" si="85"/>
        <v>NL</v>
      </c>
      <c r="D516" s="1">
        <f t="shared" si="85"/>
        <v>1</v>
      </c>
      <c r="E516" s="1" t="str">
        <f t="shared" si="85"/>
        <v>kilogram</v>
      </c>
      <c r="F516" s="2" t="str">
        <f t="shared" si="85"/>
        <v>ecoinvent-391-cutoff</v>
      </c>
      <c r="G516" s="1" t="str">
        <f t="shared" si="85"/>
        <v>technosphere</v>
      </c>
      <c r="H516" s="1" t="str">
        <f t="shared" si="85"/>
        <v>(unknown)</v>
      </c>
      <c r="J516" s="1">
        <f t="shared" si="85"/>
        <v>0</v>
      </c>
    </row>
    <row r="517" spans="1:10" x14ac:dyDescent="0.2">
      <c r="A517" s="1" t="str">
        <f t="shared" ref="A517:J517" si="86">A465</f>
        <v>C1, pavement, demolition</v>
      </c>
      <c r="B517" s="1" t="str">
        <f t="shared" si="86"/>
        <v>C1, pavement, demolition</v>
      </c>
      <c r="C517" s="1" t="str">
        <f t="shared" si="86"/>
        <v>NL</v>
      </c>
      <c r="D517" s="1">
        <f t="shared" si="86"/>
        <v>1</v>
      </c>
      <c r="E517" s="1" t="str">
        <f t="shared" si="86"/>
        <v>kilogram</v>
      </c>
      <c r="F517" s="2" t="str">
        <f t="shared" si="86"/>
        <v>ecoinvent-391-cutoff</v>
      </c>
      <c r="G517" s="1" t="str">
        <f t="shared" si="86"/>
        <v>technosphere</v>
      </c>
      <c r="H517" s="1" t="str">
        <f t="shared" si="86"/>
        <v>(unknown)</v>
      </c>
      <c r="J517" s="1">
        <f t="shared" si="86"/>
        <v>0</v>
      </c>
    </row>
    <row r="518" spans="1:10" x14ac:dyDescent="0.2">
      <c r="A518" s="1" t="str">
        <f t="shared" ref="A518:J518" si="87">A466</f>
        <v>C2, pavement, transport to processing</v>
      </c>
      <c r="B518" s="1" t="str">
        <f t="shared" si="87"/>
        <v>C2, pavement, transport to processing</v>
      </c>
      <c r="C518" s="1" t="str">
        <f t="shared" si="87"/>
        <v>NL</v>
      </c>
      <c r="D518" s="1">
        <f t="shared" si="87"/>
        <v>1</v>
      </c>
      <c r="E518" s="1" t="str">
        <f t="shared" si="87"/>
        <v>kilogram</v>
      </c>
      <c r="F518" s="2" t="str">
        <f t="shared" si="87"/>
        <v>ecoinvent-391-cutoff</v>
      </c>
      <c r="G518" s="1" t="str">
        <f t="shared" si="87"/>
        <v>technosphere</v>
      </c>
      <c r="H518" s="1" t="str">
        <f t="shared" si="87"/>
        <v>(unknown)</v>
      </c>
      <c r="J518" s="1">
        <f t="shared" si="87"/>
        <v>0</v>
      </c>
    </row>
    <row r="519" spans="1:10" x14ac:dyDescent="0.2">
      <c r="A519" s="1" t="str">
        <f t="shared" ref="A519:J520" si="88">A467</f>
        <v>C3, pavement, processing (crane and shovel)</v>
      </c>
      <c r="B519" s="1" t="str">
        <f t="shared" si="88"/>
        <v>C3, pavement, processing (crane and shovel)</v>
      </c>
      <c r="C519" s="1" t="str">
        <f t="shared" si="88"/>
        <v>NL</v>
      </c>
      <c r="D519" s="1">
        <f t="shared" si="88"/>
        <v>1</v>
      </c>
      <c r="E519" s="1" t="str">
        <f t="shared" si="88"/>
        <v>kilogram</v>
      </c>
      <c r="F519" s="2" t="str">
        <f t="shared" si="88"/>
        <v>ecoinvent-391-cutoff</v>
      </c>
      <c r="G519" s="1" t="str">
        <f t="shared" si="88"/>
        <v>technosphere</v>
      </c>
      <c r="H519" s="1" t="str">
        <f t="shared" si="88"/>
        <v>(unknown)</v>
      </c>
      <c r="J519" s="1">
        <f t="shared" si="88"/>
        <v>0</v>
      </c>
    </row>
    <row r="520" spans="1:10" x14ac:dyDescent="0.2">
      <c r="A520" s="1" t="str">
        <f t="shared" si="88"/>
        <v>C3, pavement, processing (breaking)</v>
      </c>
      <c r="B520" s="1" t="str">
        <f t="shared" si="88"/>
        <v>C3, pavement, processing (breaking)</v>
      </c>
      <c r="C520" s="1" t="str">
        <f t="shared" si="88"/>
        <v>NL</v>
      </c>
      <c r="D520" s="1">
        <f t="shared" si="88"/>
        <v>1</v>
      </c>
      <c r="E520" s="1" t="str">
        <f t="shared" si="88"/>
        <v>kilogram</v>
      </c>
      <c r="F520" s="2" t="str">
        <f t="shared" si="88"/>
        <v>ecoinvent-391-cutoff</v>
      </c>
      <c r="G520" s="1" t="str">
        <f t="shared" si="88"/>
        <v>technosphere</v>
      </c>
      <c r="H520" s="1" t="str">
        <f t="shared" si="88"/>
        <v>(unknown)</v>
      </c>
      <c r="J520" s="1">
        <f t="shared" si="88"/>
        <v>0</v>
      </c>
    </row>
    <row r="522" spans="1:10" x14ac:dyDescent="0.2">
      <c r="A522" s="1" t="s">
        <v>1</v>
      </c>
      <c r="B522" s="1" t="s">
        <v>102</v>
      </c>
    </row>
    <row r="523" spans="1:10" x14ac:dyDescent="0.2">
      <c r="A523" s="1" t="s">
        <v>2</v>
      </c>
      <c r="B523" s="1" t="s">
        <v>95</v>
      </c>
    </row>
    <row r="524" spans="1:10" x14ac:dyDescent="0.2">
      <c r="A524" s="1" t="s">
        <v>3</v>
      </c>
      <c r="B524" s="1" t="s">
        <v>102</v>
      </c>
    </row>
    <row r="525" spans="1:10" x14ac:dyDescent="0.2">
      <c r="A525" s="1" t="s">
        <v>4</v>
      </c>
      <c r="B525" s="1" t="s">
        <v>17</v>
      </c>
    </row>
    <row r="526" spans="1:10" x14ac:dyDescent="0.2">
      <c r="A526" s="1" t="s">
        <v>5</v>
      </c>
      <c r="B526" s="1">
        <v>1</v>
      </c>
    </row>
    <row r="527" spans="1:10" x14ac:dyDescent="0.2">
      <c r="A527" s="1" t="s">
        <v>6</v>
      </c>
      <c r="B527" s="1" t="s">
        <v>11</v>
      </c>
    </row>
    <row r="528" spans="1:10" x14ac:dyDescent="0.2">
      <c r="A528" s="1" t="s">
        <v>7</v>
      </c>
      <c r="B528" s="1">
        <v>1</v>
      </c>
    </row>
    <row r="529" spans="1:12" x14ac:dyDescent="0.2">
      <c r="A529" s="1" t="s">
        <v>8</v>
      </c>
    </row>
    <row r="530" spans="1:12" x14ac:dyDescent="0.2">
      <c r="A530" s="1" t="s">
        <v>9</v>
      </c>
      <c r="B530" s="1" t="s">
        <v>2</v>
      </c>
      <c r="C530" s="1" t="s">
        <v>4</v>
      </c>
      <c r="D530" s="1" t="s">
        <v>5</v>
      </c>
      <c r="E530" s="1" t="s">
        <v>6</v>
      </c>
      <c r="F530" s="1" t="s">
        <v>0</v>
      </c>
      <c r="G530" s="1" t="s">
        <v>19</v>
      </c>
      <c r="H530" s="1" t="s">
        <v>22</v>
      </c>
      <c r="I530" s="1" t="s">
        <v>35</v>
      </c>
      <c r="J530" s="2" t="s">
        <v>28</v>
      </c>
      <c r="K530" s="1" t="s">
        <v>29</v>
      </c>
      <c r="L530" s="1" t="s">
        <v>30</v>
      </c>
    </row>
    <row r="531" spans="1:12" x14ac:dyDescent="0.2">
      <c r="A531" s="1" t="str">
        <f>B522</f>
        <v>DZOAB, A</v>
      </c>
      <c r="B531" s="1" t="str">
        <f>B523</f>
        <v>pavement, complete</v>
      </c>
      <c r="C531" s="1" t="s">
        <v>17</v>
      </c>
      <c r="D531" s="1">
        <v>1</v>
      </c>
      <c r="E531" s="1" t="s">
        <v>11</v>
      </c>
      <c r="F531" s="2" t="s">
        <v>23</v>
      </c>
      <c r="G531" s="1" t="s">
        <v>20</v>
      </c>
      <c r="H531" s="1" t="s">
        <v>105</v>
      </c>
      <c r="J531" s="1">
        <v>0</v>
      </c>
    </row>
    <row r="532" spans="1:12" x14ac:dyDescent="0.2">
      <c r="A532" s="1" t="str">
        <f t="shared" ref="A532:J533" si="89">A480</f>
        <v>A1, pavement, materials, A (excl. own material)</v>
      </c>
      <c r="B532" s="1" t="str">
        <f t="shared" si="89"/>
        <v>A1, pavement, materials (excl. own material)</v>
      </c>
      <c r="C532" s="1" t="str">
        <f t="shared" si="89"/>
        <v>NL</v>
      </c>
      <c r="D532" s="1">
        <f t="shared" si="89"/>
        <v>1</v>
      </c>
      <c r="E532" s="1" t="str">
        <f t="shared" si="89"/>
        <v>kilogram</v>
      </c>
      <c r="F532" s="2" t="str">
        <f t="shared" si="89"/>
        <v>ecoinvent-391-cutoff</v>
      </c>
      <c r="G532" s="1" t="str">
        <f t="shared" si="89"/>
        <v>technosphere</v>
      </c>
      <c r="H532" s="1" t="str">
        <f t="shared" si="89"/>
        <v>(unknown)</v>
      </c>
      <c r="J532" s="1">
        <f t="shared" si="89"/>
        <v>0</v>
      </c>
    </row>
    <row r="533" spans="1:12" x14ac:dyDescent="0.2">
      <c r="A533" s="1" t="str">
        <f t="shared" si="89"/>
        <v>A1, pavement, materials, A (own material)</v>
      </c>
      <c r="B533" s="1" t="str">
        <f t="shared" si="89"/>
        <v>A1, pavement, materials (own material)</v>
      </c>
      <c r="C533" s="1" t="str">
        <f t="shared" si="89"/>
        <v>NL</v>
      </c>
      <c r="D533" s="1">
        <f t="shared" si="89"/>
        <v>1</v>
      </c>
      <c r="E533" s="1" t="str">
        <f t="shared" si="89"/>
        <v>kilogram</v>
      </c>
      <c r="F533" s="2" t="str">
        <f t="shared" si="89"/>
        <v>ecoinvent-391-cutoff</v>
      </c>
      <c r="G533" s="1" t="str">
        <f t="shared" si="89"/>
        <v>technosphere</v>
      </c>
      <c r="H533" s="1" t="str">
        <f t="shared" si="89"/>
        <v>(unknown)</v>
      </c>
      <c r="J533" s="1">
        <f t="shared" si="89"/>
        <v>0</v>
      </c>
    </row>
    <row r="534" spans="1:12" x14ac:dyDescent="0.2">
      <c r="A534" s="1" t="str">
        <f t="shared" ref="A534:J534" si="90">A482</f>
        <v>A2, pavement, transport to plant, A (bitumen)</v>
      </c>
      <c r="B534" s="1" t="str">
        <f t="shared" si="90"/>
        <v>A2, pavement, transport to plant (bitumen)</v>
      </c>
      <c r="C534" s="1" t="str">
        <f t="shared" si="90"/>
        <v>NL</v>
      </c>
      <c r="D534" s="1">
        <f t="shared" si="90"/>
        <v>1</v>
      </c>
      <c r="E534" s="1" t="str">
        <f t="shared" si="90"/>
        <v>kilogram</v>
      </c>
      <c r="F534" s="2" t="str">
        <f t="shared" si="90"/>
        <v>ecoinvent-391-cutoff</v>
      </c>
      <c r="G534" s="1" t="str">
        <f t="shared" si="90"/>
        <v>technosphere</v>
      </c>
      <c r="H534" s="1" t="str">
        <f t="shared" si="90"/>
        <v>(unknown)</v>
      </c>
      <c r="J534" s="1">
        <f t="shared" si="90"/>
        <v>0</v>
      </c>
    </row>
    <row r="535" spans="1:12" x14ac:dyDescent="0.2">
      <c r="A535" s="1" t="str">
        <f t="shared" ref="A535:J535" si="91">A483</f>
        <v>A2, pavement, transport to plant, A (crushed stone)</v>
      </c>
      <c r="B535" s="1" t="str">
        <f t="shared" si="91"/>
        <v>A2, pavement, transport to plant (crushed stone)</v>
      </c>
      <c r="C535" s="1" t="str">
        <f t="shared" si="91"/>
        <v>NL</v>
      </c>
      <c r="D535" s="1">
        <f t="shared" si="91"/>
        <v>1</v>
      </c>
      <c r="E535" s="1" t="str">
        <f t="shared" si="91"/>
        <v>kilogram</v>
      </c>
      <c r="F535" s="2" t="str">
        <f t="shared" si="91"/>
        <v>ecoinvent-391-cutoff</v>
      </c>
      <c r="G535" s="1" t="str">
        <f t="shared" si="91"/>
        <v>technosphere</v>
      </c>
      <c r="H535" s="1" t="str">
        <f t="shared" si="91"/>
        <v>(unknown)</v>
      </c>
      <c r="J535" s="1">
        <f t="shared" ref="J535" si="92">J483</f>
        <v>0</v>
      </c>
    </row>
    <row r="536" spans="1:12" x14ac:dyDescent="0.2">
      <c r="A536" s="1" t="str">
        <f t="shared" ref="A536:J536" si="93">A484</f>
        <v>A2, pavement, transport to plant, A (own material)</v>
      </c>
      <c r="B536" s="1" t="str">
        <f t="shared" si="93"/>
        <v>A2, pavement, transport to plant (own material)</v>
      </c>
      <c r="C536" s="1" t="str">
        <f t="shared" si="93"/>
        <v>NL</v>
      </c>
      <c r="D536" s="1">
        <f t="shared" si="93"/>
        <v>1</v>
      </c>
      <c r="E536" s="1" t="str">
        <f t="shared" si="93"/>
        <v>kilogram</v>
      </c>
      <c r="F536" s="2" t="str">
        <f t="shared" si="93"/>
        <v>ecoinvent-391-cutoff</v>
      </c>
      <c r="G536" s="1" t="str">
        <f t="shared" si="93"/>
        <v>technosphere</v>
      </c>
      <c r="H536" s="1" t="str">
        <f t="shared" si="93"/>
        <v>(unknown)</v>
      </c>
      <c r="J536" s="1">
        <f t="shared" ref="J536" si="94">J484</f>
        <v>0</v>
      </c>
    </row>
    <row r="537" spans="1:12" x14ac:dyDescent="0.2">
      <c r="A537" s="1" t="str">
        <f t="shared" ref="A537:J537" si="95">A485</f>
        <v>A2, pavement, transport to plant, A (crushed sand)</v>
      </c>
      <c r="B537" s="1" t="str">
        <f t="shared" si="95"/>
        <v>A2, pavement, transport to plant (crushed sand)</v>
      </c>
      <c r="C537" s="1" t="str">
        <f t="shared" si="95"/>
        <v>NL</v>
      </c>
      <c r="D537" s="1">
        <f t="shared" si="95"/>
        <v>1</v>
      </c>
      <c r="E537" s="1" t="str">
        <f t="shared" si="95"/>
        <v>kilogram</v>
      </c>
      <c r="F537" s="2" t="str">
        <f t="shared" si="95"/>
        <v>ecoinvent-391-cutoff</v>
      </c>
      <c r="G537" s="1" t="str">
        <f t="shared" si="95"/>
        <v>technosphere</v>
      </c>
      <c r="H537" s="1" t="str">
        <f t="shared" si="95"/>
        <v>(unknown)</v>
      </c>
      <c r="J537" s="1">
        <f t="shared" ref="J537" si="96">J485</f>
        <v>0</v>
      </c>
    </row>
    <row r="538" spans="1:12" x14ac:dyDescent="0.2">
      <c r="A538" s="1" t="str">
        <f t="shared" ref="A538:J538" si="97">A486</f>
        <v>A2, pavement, transport to plant, A (drip resistant material)</v>
      </c>
      <c r="B538" s="1" t="str">
        <f t="shared" si="97"/>
        <v>A2, pavement, transport to plant (drip resistant material)</v>
      </c>
      <c r="C538" s="1" t="str">
        <f t="shared" si="97"/>
        <v>NL</v>
      </c>
      <c r="D538" s="1">
        <f t="shared" si="97"/>
        <v>1</v>
      </c>
      <c r="E538" s="1" t="str">
        <f t="shared" si="97"/>
        <v>kilogram</v>
      </c>
      <c r="F538" s="2" t="str">
        <f t="shared" si="97"/>
        <v>ecoinvent-391-cutoff</v>
      </c>
      <c r="G538" s="1" t="str">
        <f t="shared" si="97"/>
        <v>technosphere</v>
      </c>
      <c r="H538" s="1" t="str">
        <f t="shared" si="97"/>
        <v>(unknown)</v>
      </c>
      <c r="J538" s="1">
        <f t="shared" ref="J538" si="98">J486</f>
        <v>0</v>
      </c>
    </row>
    <row r="539" spans="1:12" x14ac:dyDescent="0.2">
      <c r="A539" s="1" t="str">
        <f t="shared" ref="A539:J539" si="99">A487</f>
        <v>A2, pavement, transport to plant, A (filler)</v>
      </c>
      <c r="B539" s="1" t="str">
        <f t="shared" si="99"/>
        <v>A2, pavement, transport to plant (filler)</v>
      </c>
      <c r="C539" s="1" t="str">
        <f t="shared" si="99"/>
        <v>NL</v>
      </c>
      <c r="D539" s="1">
        <f t="shared" si="99"/>
        <v>1</v>
      </c>
      <c r="E539" s="1" t="str">
        <f t="shared" si="99"/>
        <v>kilogram</v>
      </c>
      <c r="F539" s="2" t="str">
        <f t="shared" si="99"/>
        <v>ecoinvent-391-cutoff</v>
      </c>
      <c r="G539" s="1" t="str">
        <f t="shared" si="99"/>
        <v>technosphere</v>
      </c>
      <c r="H539" s="1" t="str">
        <f t="shared" si="99"/>
        <v>(unknown)</v>
      </c>
      <c r="J539" s="1">
        <f t="shared" ref="J539" si="100">J487</f>
        <v>0</v>
      </c>
    </row>
    <row r="540" spans="1:12" x14ac:dyDescent="0.2">
      <c r="A540" s="1" t="str">
        <f t="shared" ref="A540:J540" si="101">A488</f>
        <v>A3, pavement, production, A</v>
      </c>
      <c r="B540" s="1" t="str">
        <f t="shared" si="101"/>
        <v>A3, pavement, production</v>
      </c>
      <c r="C540" s="1" t="str">
        <f t="shared" si="101"/>
        <v>NL</v>
      </c>
      <c r="D540" s="1">
        <f t="shared" si="101"/>
        <v>1</v>
      </c>
      <c r="E540" s="1" t="str">
        <f t="shared" si="101"/>
        <v>kilogram</v>
      </c>
      <c r="F540" s="2" t="str">
        <f t="shared" si="101"/>
        <v>ecoinvent-391-cutoff</v>
      </c>
      <c r="G540" s="1" t="str">
        <f t="shared" si="101"/>
        <v>technosphere</v>
      </c>
      <c r="H540" s="1" t="str">
        <f t="shared" si="101"/>
        <v>(unknown)</v>
      </c>
      <c r="J540" s="1">
        <f t="shared" si="101"/>
        <v>0</v>
      </c>
    </row>
    <row r="541" spans="1:12" x14ac:dyDescent="0.2">
      <c r="A541" s="1" t="str">
        <f t="shared" ref="A541:J541" si="102">A489</f>
        <v>A4, pavement, transport to site</v>
      </c>
      <c r="B541" s="1" t="str">
        <f t="shared" si="102"/>
        <v>A4, pavement, transport to site</v>
      </c>
      <c r="C541" s="1" t="str">
        <f t="shared" si="102"/>
        <v>NL</v>
      </c>
      <c r="D541" s="1">
        <f t="shared" si="102"/>
        <v>1</v>
      </c>
      <c r="E541" s="1" t="str">
        <f t="shared" si="102"/>
        <v>kilogram</v>
      </c>
      <c r="F541" s="2" t="str">
        <f t="shared" si="102"/>
        <v>ecoinvent-391-cutoff</v>
      </c>
      <c r="G541" s="1" t="str">
        <f t="shared" si="102"/>
        <v>technosphere</v>
      </c>
      <c r="H541" s="1" t="str">
        <f t="shared" si="102"/>
        <v>(unknown)</v>
      </c>
      <c r="J541" s="1">
        <f t="shared" si="102"/>
        <v>0</v>
      </c>
    </row>
    <row r="542" spans="1:12" x14ac:dyDescent="0.2">
      <c r="A542" s="1" t="str">
        <f t="shared" ref="A542:J542" si="103">A490</f>
        <v>A5, pavement, construction</v>
      </c>
      <c r="B542" s="1" t="str">
        <f t="shared" si="103"/>
        <v>A5, pavement, construction</v>
      </c>
      <c r="C542" s="1" t="str">
        <f t="shared" si="103"/>
        <v>NL</v>
      </c>
      <c r="D542" s="1">
        <f t="shared" si="103"/>
        <v>1</v>
      </c>
      <c r="E542" s="1" t="str">
        <f t="shared" si="103"/>
        <v>kilogram</v>
      </c>
      <c r="F542" s="2" t="str">
        <f t="shared" si="103"/>
        <v>ecoinvent-391-cutoff</v>
      </c>
      <c r="G542" s="1" t="str">
        <f t="shared" si="103"/>
        <v>technosphere</v>
      </c>
      <c r="H542" s="1" t="str">
        <f t="shared" si="103"/>
        <v>(unknown)</v>
      </c>
      <c r="J542" s="1">
        <f t="shared" si="103"/>
        <v>0</v>
      </c>
    </row>
    <row r="543" spans="1:12" x14ac:dyDescent="0.2">
      <c r="A543" s="1" t="str">
        <f t="shared" ref="A543:J543" si="104">A493</f>
        <v>C1, pavement, demolition</v>
      </c>
      <c r="B543" s="1" t="str">
        <f t="shared" si="104"/>
        <v>C1, pavement, demolition</v>
      </c>
      <c r="C543" s="1" t="str">
        <f t="shared" si="104"/>
        <v>NL</v>
      </c>
      <c r="D543" s="1">
        <f t="shared" si="104"/>
        <v>1</v>
      </c>
      <c r="E543" s="1" t="str">
        <f t="shared" si="104"/>
        <v>kilogram</v>
      </c>
      <c r="F543" s="2" t="str">
        <f t="shared" si="104"/>
        <v>ecoinvent-391-cutoff</v>
      </c>
      <c r="G543" s="1" t="str">
        <f t="shared" si="104"/>
        <v>technosphere</v>
      </c>
      <c r="H543" s="1" t="str">
        <f t="shared" si="104"/>
        <v>(unknown)</v>
      </c>
      <c r="J543" s="1">
        <f t="shared" si="104"/>
        <v>0</v>
      </c>
    </row>
    <row r="544" spans="1:12" x14ac:dyDescent="0.2">
      <c r="A544" s="1" t="str">
        <f t="shared" ref="A544:J544" si="105">A494</f>
        <v>C2, pavement, transport to processing</v>
      </c>
      <c r="B544" s="1" t="str">
        <f t="shared" si="105"/>
        <v>C2, pavement, transport to processing</v>
      </c>
      <c r="C544" s="1" t="str">
        <f t="shared" si="105"/>
        <v>NL</v>
      </c>
      <c r="D544" s="1">
        <f t="shared" si="105"/>
        <v>1</v>
      </c>
      <c r="E544" s="1" t="str">
        <f t="shared" si="105"/>
        <v>kilogram</v>
      </c>
      <c r="F544" s="2" t="str">
        <f t="shared" si="105"/>
        <v>ecoinvent-391-cutoff</v>
      </c>
      <c r="G544" s="1" t="str">
        <f t="shared" si="105"/>
        <v>technosphere</v>
      </c>
      <c r="H544" s="1" t="str">
        <f t="shared" si="105"/>
        <v>(unknown)</v>
      </c>
      <c r="J544" s="1">
        <f t="shared" si="105"/>
        <v>0</v>
      </c>
    </row>
    <row r="545" spans="1:10" x14ac:dyDescent="0.2">
      <c r="A545" s="1" t="str">
        <f t="shared" ref="A545:J545" si="106">A495</f>
        <v>C3, pavement, processing (crane and shovel)</v>
      </c>
      <c r="B545" s="1" t="str">
        <f t="shared" si="106"/>
        <v>C3, pavement, processing (crane and shovel)</v>
      </c>
      <c r="C545" s="1" t="str">
        <f t="shared" si="106"/>
        <v>NL</v>
      </c>
      <c r="D545" s="1">
        <f t="shared" si="106"/>
        <v>1</v>
      </c>
      <c r="E545" s="1" t="str">
        <f t="shared" si="106"/>
        <v>kilogram</v>
      </c>
      <c r="F545" s="2" t="str">
        <f t="shared" si="106"/>
        <v>ecoinvent-391-cutoff</v>
      </c>
      <c r="G545" s="1" t="str">
        <f t="shared" si="106"/>
        <v>technosphere</v>
      </c>
      <c r="H545" s="1" t="str">
        <f t="shared" si="106"/>
        <v>(unknown)</v>
      </c>
      <c r="J545" s="1">
        <f t="shared" ref="J545" si="107">J495</f>
        <v>0</v>
      </c>
    </row>
    <row r="546" spans="1:10" x14ac:dyDescent="0.2">
      <c r="A546" s="1" t="str">
        <f t="shared" ref="A546:J546" si="108">A496</f>
        <v>C3, pavement, processing (breaking)</v>
      </c>
      <c r="B546" s="1" t="str">
        <f t="shared" si="108"/>
        <v>C3, pavement, processing (breaking)</v>
      </c>
      <c r="C546" s="1" t="str">
        <f t="shared" si="108"/>
        <v>NL</v>
      </c>
      <c r="D546" s="1">
        <f t="shared" si="108"/>
        <v>1</v>
      </c>
      <c r="E546" s="1" t="str">
        <f t="shared" si="108"/>
        <v>kilogram</v>
      </c>
      <c r="F546" s="2" t="str">
        <f t="shared" si="108"/>
        <v>ecoinvent-391-cutoff</v>
      </c>
      <c r="G546" s="1" t="str">
        <f t="shared" si="108"/>
        <v>technosphere</v>
      </c>
      <c r="H546" s="1" t="str">
        <f t="shared" si="108"/>
        <v>(unknown)</v>
      </c>
      <c r="J546" s="1">
        <f t="shared" ref="J546" si="109">J496</f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Vargas </cp:lastModifiedBy>
  <dcterms:created xsi:type="dcterms:W3CDTF">2022-11-21T15:52:33Z</dcterms:created>
  <dcterms:modified xsi:type="dcterms:W3CDTF">2024-04-02T21:04:30Z</dcterms:modified>
</cp:coreProperties>
</file>