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versiteittwente-my.sharepoint.com/personal/a_vargasfarias_utwente_nl/Documents/My Drive/OLCA conference/Inventories/"/>
    </mc:Choice>
  </mc:AlternateContent>
  <xr:revisionPtr revIDLastSave="1525" documentId="8_{CFA0D1B8-A6D8-8544-AA85-722A407424C9}" xr6:coauthVersionLast="47" xr6:coauthVersionMax="47" xr10:uidLastSave="{2B077E22-4B29-C04C-A1C2-CD8F99DEBE21}"/>
  <bookViews>
    <workbookView xWindow="0" yWindow="760" windowWidth="27280" windowHeight="17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3" i="1" l="1"/>
  <c r="E293" i="1"/>
  <c r="F293" i="1"/>
  <c r="G293" i="1"/>
  <c r="H293" i="1"/>
  <c r="J293" i="1"/>
  <c r="D294" i="1"/>
  <c r="E294" i="1"/>
  <c r="F294" i="1"/>
  <c r="G294" i="1"/>
  <c r="H294" i="1"/>
  <c r="J294" i="1"/>
  <c r="D295" i="1"/>
  <c r="E295" i="1"/>
  <c r="F295" i="1"/>
  <c r="G295" i="1"/>
  <c r="H295" i="1"/>
  <c r="J295" i="1"/>
  <c r="D296" i="1"/>
  <c r="E296" i="1"/>
  <c r="F296" i="1"/>
  <c r="G296" i="1"/>
  <c r="H296" i="1"/>
  <c r="J296" i="1"/>
  <c r="D297" i="1"/>
  <c r="E297" i="1"/>
  <c r="F297" i="1"/>
  <c r="G297" i="1"/>
  <c r="H297" i="1"/>
  <c r="J297" i="1"/>
  <c r="D298" i="1"/>
  <c r="E298" i="1"/>
  <c r="F298" i="1"/>
  <c r="G298" i="1"/>
  <c r="H298" i="1"/>
  <c r="J298" i="1"/>
  <c r="D299" i="1"/>
  <c r="E299" i="1"/>
  <c r="F299" i="1"/>
  <c r="G299" i="1"/>
  <c r="H299" i="1"/>
  <c r="J299" i="1"/>
  <c r="D300" i="1"/>
  <c r="E300" i="1"/>
  <c r="F300" i="1"/>
  <c r="G300" i="1"/>
  <c r="H300" i="1"/>
  <c r="J300" i="1"/>
  <c r="B311" i="1"/>
  <c r="A311" i="1"/>
  <c r="B292" i="1"/>
  <c r="A292" i="1"/>
  <c r="C275" i="1"/>
  <c r="C314" i="1" s="1"/>
  <c r="C274" i="1"/>
  <c r="C313" i="1" s="1"/>
  <c r="C254" i="1"/>
  <c r="C294" i="1" s="1"/>
  <c r="C255" i="1"/>
  <c r="C295" i="1" s="1"/>
  <c r="D273" i="1"/>
  <c r="D312" i="1" s="1"/>
  <c r="E273" i="1"/>
  <c r="E312" i="1" s="1"/>
  <c r="F273" i="1"/>
  <c r="F312" i="1" s="1"/>
  <c r="G273" i="1"/>
  <c r="G312" i="1" s="1"/>
  <c r="H273" i="1"/>
  <c r="H312" i="1" s="1"/>
  <c r="I273" i="1"/>
  <c r="J273" i="1"/>
  <c r="J312" i="1" s="1"/>
  <c r="D274" i="1"/>
  <c r="D313" i="1" s="1"/>
  <c r="E274" i="1"/>
  <c r="E313" i="1" s="1"/>
  <c r="F274" i="1"/>
  <c r="F313" i="1" s="1"/>
  <c r="G274" i="1"/>
  <c r="G313" i="1" s="1"/>
  <c r="H274" i="1"/>
  <c r="H313" i="1" s="1"/>
  <c r="I274" i="1"/>
  <c r="J274" i="1"/>
  <c r="J313" i="1" s="1"/>
  <c r="D275" i="1"/>
  <c r="D314" i="1" s="1"/>
  <c r="E275" i="1"/>
  <c r="E314" i="1" s="1"/>
  <c r="F275" i="1"/>
  <c r="F314" i="1" s="1"/>
  <c r="G275" i="1"/>
  <c r="G314" i="1" s="1"/>
  <c r="H275" i="1"/>
  <c r="H314" i="1" s="1"/>
  <c r="I275" i="1"/>
  <c r="J275" i="1"/>
  <c r="J314" i="1" s="1"/>
  <c r="D276" i="1"/>
  <c r="D315" i="1" s="1"/>
  <c r="E276" i="1"/>
  <c r="E315" i="1" s="1"/>
  <c r="F276" i="1"/>
  <c r="F315" i="1" s="1"/>
  <c r="G276" i="1"/>
  <c r="G315" i="1" s="1"/>
  <c r="H276" i="1"/>
  <c r="H315" i="1" s="1"/>
  <c r="I276" i="1"/>
  <c r="J276" i="1"/>
  <c r="J315" i="1" s="1"/>
  <c r="D277" i="1"/>
  <c r="D316" i="1" s="1"/>
  <c r="E277" i="1"/>
  <c r="E316" i="1" s="1"/>
  <c r="F277" i="1"/>
  <c r="F316" i="1" s="1"/>
  <c r="G277" i="1"/>
  <c r="G316" i="1" s="1"/>
  <c r="H277" i="1"/>
  <c r="H316" i="1" s="1"/>
  <c r="I277" i="1"/>
  <c r="J277" i="1"/>
  <c r="J316" i="1" s="1"/>
  <c r="D278" i="1"/>
  <c r="E278" i="1"/>
  <c r="F278" i="1"/>
  <c r="G278" i="1"/>
  <c r="H278" i="1"/>
  <c r="I278" i="1"/>
  <c r="J278" i="1"/>
  <c r="D279" i="1"/>
  <c r="D317" i="1" s="1"/>
  <c r="E279" i="1"/>
  <c r="E317" i="1" s="1"/>
  <c r="F279" i="1"/>
  <c r="F317" i="1" s="1"/>
  <c r="G279" i="1"/>
  <c r="G317" i="1" s="1"/>
  <c r="H279" i="1"/>
  <c r="H317" i="1" s="1"/>
  <c r="I279" i="1"/>
  <c r="J279" i="1"/>
  <c r="J317" i="1" s="1"/>
  <c r="D280" i="1"/>
  <c r="D318" i="1" s="1"/>
  <c r="E280" i="1"/>
  <c r="E318" i="1" s="1"/>
  <c r="F280" i="1"/>
  <c r="F318" i="1" s="1"/>
  <c r="G280" i="1"/>
  <c r="G318" i="1" s="1"/>
  <c r="H280" i="1"/>
  <c r="H318" i="1" s="1"/>
  <c r="I280" i="1"/>
  <c r="J280" i="1"/>
  <c r="J318" i="1" s="1"/>
  <c r="D281" i="1"/>
  <c r="D319" i="1" s="1"/>
  <c r="E281" i="1"/>
  <c r="E319" i="1" s="1"/>
  <c r="F281" i="1"/>
  <c r="F319" i="1" s="1"/>
  <c r="G281" i="1"/>
  <c r="G319" i="1" s="1"/>
  <c r="H281" i="1"/>
  <c r="H319" i="1" s="1"/>
  <c r="I281" i="1"/>
  <c r="J281" i="1"/>
  <c r="J319" i="1" s="1"/>
  <c r="B272" i="1"/>
  <c r="A272" i="1"/>
  <c r="C256" i="1"/>
  <c r="C276" i="1" s="1"/>
  <c r="C315" i="1" s="1"/>
  <c r="C257" i="1"/>
  <c r="C277" i="1" s="1"/>
  <c r="C316" i="1" s="1"/>
  <c r="C258" i="1"/>
  <c r="C278" i="1" s="1"/>
  <c r="C259" i="1"/>
  <c r="C298" i="1" s="1"/>
  <c r="C260" i="1"/>
  <c r="C299" i="1" s="1"/>
  <c r="C261" i="1"/>
  <c r="C300" i="1" s="1"/>
  <c r="D203" i="1"/>
  <c r="D202" i="1"/>
  <c r="D201" i="1"/>
  <c r="B200" i="1"/>
  <c r="B258" i="1" s="1"/>
  <c r="A200" i="1"/>
  <c r="A258" i="1" s="1"/>
  <c r="A278" i="1" s="1"/>
  <c r="B252" i="1"/>
  <c r="A252" i="1"/>
  <c r="D159" i="1"/>
  <c r="K159" i="1" s="1"/>
  <c r="D160" i="1"/>
  <c r="K160" i="1" s="1"/>
  <c r="D126" i="1"/>
  <c r="D147" i="1" s="1"/>
  <c r="K147" i="1" s="1"/>
  <c r="D125" i="1"/>
  <c r="K125" i="1" s="1"/>
  <c r="D124" i="1"/>
  <c r="D145" i="1" s="1"/>
  <c r="K145" i="1" s="1"/>
  <c r="D123" i="1"/>
  <c r="K123" i="1" s="1"/>
  <c r="D122" i="1"/>
  <c r="D140" i="1" s="1"/>
  <c r="K140" i="1" s="1"/>
  <c r="D120" i="1"/>
  <c r="K120" i="1" s="1"/>
  <c r="D121" i="1"/>
  <c r="D138" i="1" s="1"/>
  <c r="K138" i="1" s="1"/>
  <c r="D164" i="1"/>
  <c r="D163" i="1"/>
  <c r="D162" i="1"/>
  <c r="D161" i="1"/>
  <c r="K161" i="1" s="1"/>
  <c r="B158" i="1"/>
  <c r="B275" i="1" s="1"/>
  <c r="B314" i="1" s="1"/>
  <c r="A158" i="1"/>
  <c r="A275" i="1" s="1"/>
  <c r="A314" i="1" s="1"/>
  <c r="B137" i="1"/>
  <c r="B274" i="1" s="1"/>
  <c r="B313" i="1" s="1"/>
  <c r="A137" i="1"/>
  <c r="A274" i="1" s="1"/>
  <c r="A313" i="1" s="1"/>
  <c r="D119" i="1"/>
  <c r="C119" i="1"/>
  <c r="C273" i="1" s="1"/>
  <c r="C312" i="1" s="1"/>
  <c r="B119" i="1"/>
  <c r="B273" i="1" s="1"/>
  <c r="B312" i="1" s="1"/>
  <c r="A119" i="1"/>
  <c r="A273" i="1" s="1"/>
  <c r="A312" i="1" s="1"/>
  <c r="D104" i="1"/>
  <c r="D103" i="1"/>
  <c r="D240" i="1"/>
  <c r="K240" i="1" s="1"/>
  <c r="D241" i="1"/>
  <c r="K241" i="1" s="1"/>
  <c r="B226" i="1"/>
  <c r="B260" i="1" s="1"/>
  <c r="B239" i="1"/>
  <c r="B261" i="1" s="1"/>
  <c r="A239" i="1"/>
  <c r="A261" i="1" s="1"/>
  <c r="D228" i="1"/>
  <c r="K228" i="1" s="1"/>
  <c r="D227" i="1"/>
  <c r="K227" i="1" s="1"/>
  <c r="A226" i="1"/>
  <c r="A260" i="1" s="1"/>
  <c r="A280" i="1" s="1"/>
  <c r="A318" i="1" s="1"/>
  <c r="D108" i="1"/>
  <c r="D107" i="1"/>
  <c r="D106" i="1"/>
  <c r="D70" i="1"/>
  <c r="D91" i="1" s="1"/>
  <c r="K91" i="1" s="1"/>
  <c r="D69" i="1"/>
  <c r="D90" i="1" s="1"/>
  <c r="K90" i="1" s="1"/>
  <c r="D68" i="1"/>
  <c r="D89" i="1" s="1"/>
  <c r="K89" i="1" s="1"/>
  <c r="D67" i="1"/>
  <c r="D87" i="1" s="1"/>
  <c r="D66" i="1"/>
  <c r="D85" i="1" s="1"/>
  <c r="D65" i="1"/>
  <c r="K65" i="1" s="1"/>
  <c r="D64" i="1"/>
  <c r="D63" i="1"/>
  <c r="K63" i="1" s="1"/>
  <c r="B50" i="1"/>
  <c r="A50" i="1"/>
  <c r="C12" i="1"/>
  <c r="C23" i="1"/>
  <c r="C63" i="1"/>
  <c r="C253" i="1" s="1"/>
  <c r="C293" i="1" s="1"/>
  <c r="B35" i="1"/>
  <c r="A35" i="1"/>
  <c r="B12" i="1"/>
  <c r="A12" i="1"/>
  <c r="B214" i="1"/>
  <c r="B259" i="1" s="1"/>
  <c r="B279" i="1" s="1"/>
  <c r="B317" i="1" s="1"/>
  <c r="A214" i="1"/>
  <c r="A259" i="1" s="1"/>
  <c r="A279" i="1" s="1"/>
  <c r="A317" i="1" s="1"/>
  <c r="B188" i="1"/>
  <c r="B257" i="1" s="1"/>
  <c r="A188" i="1"/>
  <c r="A257" i="1" s="1"/>
  <c r="B175" i="1"/>
  <c r="B256" i="1" s="1"/>
  <c r="B296" i="1" s="1"/>
  <c r="A175" i="1"/>
  <c r="A256" i="1" s="1"/>
  <c r="B102" i="1"/>
  <c r="B255" i="1" s="1"/>
  <c r="B295" i="1" s="1"/>
  <c r="A102" i="1"/>
  <c r="A255" i="1" s="1"/>
  <c r="A295" i="1" s="1"/>
  <c r="B81" i="1"/>
  <c r="B254" i="1" s="1"/>
  <c r="B294" i="1" s="1"/>
  <c r="A81" i="1"/>
  <c r="A254" i="1" s="1"/>
  <c r="A294" i="1" s="1"/>
  <c r="B63" i="1"/>
  <c r="B253" i="1" s="1"/>
  <c r="B293" i="1" s="1"/>
  <c r="A63" i="1"/>
  <c r="A253" i="1" s="1"/>
  <c r="A293" i="1" s="1"/>
  <c r="B23" i="1"/>
  <c r="A23" i="1"/>
  <c r="D189" i="1"/>
  <c r="K189" i="1" s="1"/>
  <c r="C281" i="1" l="1"/>
  <c r="C319" i="1" s="1"/>
  <c r="D142" i="1"/>
  <c r="K142" i="1" s="1"/>
  <c r="C279" i="1"/>
  <c r="C317" i="1" s="1"/>
  <c r="B276" i="1"/>
  <c r="B315" i="1" s="1"/>
  <c r="C296" i="1"/>
  <c r="A281" i="1"/>
  <c r="A319" i="1" s="1"/>
  <c r="A300" i="1"/>
  <c r="B281" i="1"/>
  <c r="B319" i="1" s="1"/>
  <c r="B300" i="1"/>
  <c r="B299" i="1"/>
  <c r="B280" i="1"/>
  <c r="B318" i="1" s="1"/>
  <c r="A297" i="1"/>
  <c r="A277" i="1"/>
  <c r="A316" i="1" s="1"/>
  <c r="B297" i="1"/>
  <c r="B277" i="1"/>
  <c r="B316" i="1" s="1"/>
  <c r="A296" i="1"/>
  <c r="A276" i="1"/>
  <c r="A315" i="1" s="1"/>
  <c r="A299" i="1"/>
  <c r="B278" i="1"/>
  <c r="B298" i="1"/>
  <c r="A298" i="1"/>
  <c r="C280" i="1"/>
  <c r="C318" i="1" s="1"/>
  <c r="C297" i="1"/>
  <c r="D143" i="1"/>
  <c r="K143" i="1" s="1"/>
  <c r="D144" i="1"/>
  <c r="K144" i="1" s="1"/>
  <c r="D141" i="1"/>
  <c r="K141" i="1" s="1"/>
  <c r="K124" i="1"/>
  <c r="K121" i="1"/>
  <c r="K122" i="1"/>
  <c r="D139" i="1"/>
  <c r="K139" i="1" s="1"/>
  <c r="D146" i="1"/>
  <c r="K146" i="1" s="1"/>
  <c r="K126" i="1"/>
  <c r="D88" i="1"/>
  <c r="K88" i="1" s="1"/>
  <c r="K70" i="1"/>
  <c r="K69" i="1"/>
  <c r="D86" i="1"/>
  <c r="D82" i="1"/>
  <c r="K68" i="1"/>
  <c r="D84" i="1"/>
  <c r="D83" i="1"/>
  <c r="K66" i="1"/>
  <c r="D215" i="1" l="1"/>
  <c r="K215" i="1" s="1"/>
  <c r="D177" i="1"/>
  <c r="K177" i="1" s="1"/>
  <c r="D176" i="1"/>
  <c r="K176" i="1" s="1"/>
  <c r="D105" i="1"/>
  <c r="K105" i="1" s="1"/>
  <c r="K104" i="1"/>
  <c r="K103" i="1"/>
  <c r="K82" i="1" l="1"/>
  <c r="K83" i="1"/>
  <c r="K84" i="1"/>
  <c r="K85" i="1"/>
</calcChain>
</file>

<file path=xl/sharedStrings.xml><?xml version="1.0" encoding="utf-8"?>
<sst xmlns="http://schemas.openxmlformats.org/spreadsheetml/2006/main" count="1121" uniqueCount="121">
  <si>
    <t>database</t>
  </si>
  <si>
    <t>Activity</t>
  </si>
  <si>
    <t>reference product</t>
  </si>
  <si>
    <t>code</t>
  </si>
  <si>
    <t>location</t>
  </si>
  <si>
    <t>amount</t>
  </si>
  <si>
    <t>unit</t>
  </si>
  <si>
    <t>original_ConversionDem2FU</t>
  </si>
  <si>
    <t>Exchanges</t>
  </si>
  <si>
    <t>name</t>
  </si>
  <si>
    <t>market for electricity, low voltage</t>
  </si>
  <si>
    <t>kilogram</t>
  </si>
  <si>
    <t>kilowatt hour</t>
  </si>
  <si>
    <t>electricity, low voltage</t>
  </si>
  <si>
    <t>megajoule</t>
  </si>
  <si>
    <t>GLO</t>
  </si>
  <si>
    <t>RER</t>
  </si>
  <si>
    <t>NL</t>
  </si>
  <si>
    <t>ton kilometer</t>
  </si>
  <si>
    <t>type</t>
  </si>
  <si>
    <t>production</t>
  </si>
  <si>
    <t>technosphere</t>
  </si>
  <si>
    <t>categories</t>
  </si>
  <si>
    <t>ecoinvent-391-cutoff</t>
  </si>
  <si>
    <t>asphalt</t>
  </si>
  <si>
    <t>bitumen adhesive compound, hot</t>
  </si>
  <si>
    <t>gravel production, crushed</t>
  </si>
  <si>
    <t>gravel, crushed</t>
  </si>
  <si>
    <t>uncertainty_type</t>
  </si>
  <si>
    <t>loc</t>
  </si>
  <si>
    <t>scale</t>
  </si>
  <si>
    <t xml:space="preserve">market for transport, freight, inland waterways, barge </t>
  </si>
  <si>
    <t xml:space="preserve">market for transport, freight, lorry, unspecified </t>
  </si>
  <si>
    <t xml:space="preserve">transport, freight, inland waterways, barge </t>
  </si>
  <si>
    <t xml:space="preserve">transport, freight, lorry, unspecified </t>
  </si>
  <si>
    <t>comments</t>
  </si>
  <si>
    <t>bitumen</t>
  </si>
  <si>
    <t>market for transport, freight, sea, ferry</t>
  </si>
  <si>
    <t>crushed stone</t>
  </si>
  <si>
    <t>heat production, natural gas, at industrial furnace &gt;100kW</t>
  </si>
  <si>
    <t>heat, district or industrial, natural gas</t>
  </si>
  <si>
    <t>Europe without Switzerland</t>
  </si>
  <si>
    <t>diesel, burned in building machine</t>
  </si>
  <si>
    <t xml:space="preserve">transport, freight, lorry &gt;32 metric ton, EURO6 </t>
  </si>
  <si>
    <t xml:space="preserve">transport, freight, lorry &gt;32 metric ton, EURO5 </t>
  </si>
  <si>
    <t>Removal</t>
  </si>
  <si>
    <t>Breaking</t>
  </si>
  <si>
    <t>Shovel</t>
  </si>
  <si>
    <t>lime</t>
  </si>
  <si>
    <t>bitumen adhesive compound production, hot</t>
  </si>
  <si>
    <t>transport, freight, lorry &gt;32 metric ton, EURO6</t>
  </si>
  <si>
    <t>rap</t>
  </si>
  <si>
    <t>transport, freight, sea, ferry</t>
  </si>
  <si>
    <t>asphalt granulate, secondary material</t>
  </si>
  <si>
    <t>asphalt granulate, free of burden</t>
  </si>
  <si>
    <t>asphalt_granulate</t>
  </si>
  <si>
    <t>basalt</t>
  </si>
  <si>
    <t>basalt_crushedstone</t>
  </si>
  <si>
    <t>basalt quarry operation (for crushed stone)</t>
  </si>
  <si>
    <t>biosphere</t>
  </si>
  <si>
    <t>biosphere3</t>
  </si>
  <si>
    <t>crushed stone, from quarry in Europe, excluding transport to the Netherlands</t>
  </si>
  <si>
    <t>crushed_stone</t>
  </si>
  <si>
    <t>medium filler</t>
  </si>
  <si>
    <t>medium_filler</t>
  </si>
  <si>
    <t>RoW</t>
  </si>
  <si>
    <t>lime production, milled, loose</t>
  </si>
  <si>
    <t>market for lime, hydrated, packed</t>
  </si>
  <si>
    <t>A1, pavement, materials</t>
  </si>
  <si>
    <t>cellulose fibre production</t>
  </si>
  <si>
    <t>cellulose fibre</t>
  </si>
  <si>
    <t>drip resistant material</t>
  </si>
  <si>
    <t>own material</t>
  </si>
  <si>
    <t>filler</t>
  </si>
  <si>
    <t>crushed sand</t>
  </si>
  <si>
    <t>A2, pavement, transport to plant</t>
  </si>
  <si>
    <t>A3, pavement, production</t>
  </si>
  <si>
    <t>Benzo(a)pyrene</t>
  </si>
  <si>
    <t>air</t>
  </si>
  <si>
    <t>Naphthalene</t>
  </si>
  <si>
    <t>PAH, polycyclic aromatic hydrocarbons</t>
  </si>
  <si>
    <t>A4, pavement, transport to site</t>
  </si>
  <si>
    <t>A4_transport_to_site</t>
  </si>
  <si>
    <t>A5, pavement, construction</t>
  </si>
  <si>
    <t>A5_construction</t>
  </si>
  <si>
    <t>C1, pavement, demolition</t>
  </si>
  <si>
    <t>C1_demolition</t>
  </si>
  <si>
    <t>C2, pavement, transport to processing</t>
  </si>
  <si>
    <t>C2_transport</t>
  </si>
  <si>
    <t>C3, pavement, processing</t>
  </si>
  <si>
    <t>C3_processing</t>
  </si>
  <si>
    <t>C1, diesel, burned in building machine</t>
  </si>
  <si>
    <t>A5, diesel, burned in building machine</t>
  </si>
  <si>
    <t>A1, pavement, materials, B</t>
  </si>
  <si>
    <t>A2, pavement, transport to plant, B</t>
  </si>
  <si>
    <t>A3, pavement, production, B</t>
  </si>
  <si>
    <t>A1, pavement, materials, A</t>
  </si>
  <si>
    <t>A2, pavement, transport to plant, A</t>
  </si>
  <si>
    <t>A3, pavement, production, A</t>
  </si>
  <si>
    <t>DZOAB, B</t>
  </si>
  <si>
    <t>pavement, complete</t>
  </si>
  <si>
    <t>B, pavement, use</t>
  </si>
  <si>
    <t>B_use</t>
  </si>
  <si>
    <t>transport, freight, lorry 7.5-16 metric ton, EURO5</t>
  </si>
  <si>
    <t>transport, passenger car, medium size, petrol, EURO 5</t>
  </si>
  <si>
    <t>HDV</t>
  </si>
  <si>
    <t>HDV+</t>
  </si>
  <si>
    <t>Car</t>
  </si>
  <si>
    <t>DZOAB, A</t>
  </si>
  <si>
    <t>DZOAB, B, PVI</t>
  </si>
  <si>
    <t>DZOAB, A, PVI</t>
  </si>
  <si>
    <t>(unknown)</t>
  </si>
  <si>
    <t>A3_production_A</t>
  </si>
  <si>
    <t>A1_materials_A</t>
  </si>
  <si>
    <t>A2_transport_to_plant_A</t>
  </si>
  <si>
    <t>A2_transport_to_plant_B</t>
  </si>
  <si>
    <t>A3_production_B</t>
  </si>
  <si>
    <t>A1_materials_B</t>
  </si>
  <si>
    <t>basalt quarry operation</t>
  </si>
  <si>
    <t>kilometer</t>
  </si>
  <si>
    <t>lime, hydrated, packed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</si>
</sst>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1A202C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11" fontId="4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2"/>
  <sheetViews>
    <sheetView tabSelected="1" topLeftCell="A30" workbookViewId="0">
      <selection activeCell="B56" sqref="B56"/>
    </sheetView>
  </sheetViews>
  <sheetFormatPr baseColWidth="10" defaultColWidth="8.83203125" defaultRowHeight="14" x14ac:dyDescent="0.2"/>
  <cols>
    <col min="1" max="1" width="48.83203125" style="1" bestFit="1" customWidth="1"/>
    <col min="2" max="2" width="41" style="1" customWidth="1"/>
    <col min="3" max="3" width="22.5" style="1" customWidth="1"/>
    <col min="4" max="5" width="8.83203125" style="1" customWidth="1"/>
    <col min="6" max="6" width="18.5" style="1" customWidth="1"/>
    <col min="7" max="7" width="13.5" style="1" customWidth="1"/>
    <col min="8" max="8" width="19.1640625" style="1" bestFit="1" customWidth="1"/>
    <col min="9" max="9" width="8.83203125" style="1" customWidth="1"/>
    <col min="10" max="10" width="14.1640625" style="1" customWidth="1"/>
    <col min="11" max="16384" width="8.83203125" style="1"/>
  </cols>
  <sheetData>
    <row r="1" spans="1:12" x14ac:dyDescent="0.2">
      <c r="A1" s="1" t="s">
        <v>0</v>
      </c>
      <c r="B1" s="1" t="s">
        <v>24</v>
      </c>
    </row>
    <row r="3" spans="1:12" x14ac:dyDescent="0.2">
      <c r="A3" s="1" t="s">
        <v>1</v>
      </c>
      <c r="B3" s="1" t="s">
        <v>54</v>
      </c>
    </row>
    <row r="4" spans="1:12" x14ac:dyDescent="0.2">
      <c r="A4" s="1" t="s">
        <v>2</v>
      </c>
      <c r="B4" s="1" t="s">
        <v>53</v>
      </c>
    </row>
    <row r="5" spans="1:12" x14ac:dyDescent="0.2">
      <c r="A5" s="1" t="s">
        <v>3</v>
      </c>
      <c r="B5" s="1" t="s">
        <v>55</v>
      </c>
    </row>
    <row r="6" spans="1:12" x14ac:dyDescent="0.2">
      <c r="A6" s="1" t="s">
        <v>4</v>
      </c>
      <c r="B6" s="1" t="s">
        <v>17</v>
      </c>
    </row>
    <row r="7" spans="1:12" x14ac:dyDescent="0.2">
      <c r="A7" s="1" t="s">
        <v>5</v>
      </c>
      <c r="B7" s="1">
        <v>1</v>
      </c>
    </row>
    <row r="8" spans="1:12" x14ac:dyDescent="0.2">
      <c r="A8" s="1" t="s">
        <v>6</v>
      </c>
      <c r="B8" s="1" t="s">
        <v>11</v>
      </c>
    </row>
    <row r="9" spans="1:12" x14ac:dyDescent="0.2">
      <c r="A9" s="1" t="s">
        <v>7</v>
      </c>
      <c r="B9" s="1">
        <v>1</v>
      </c>
    </row>
    <row r="10" spans="1:12" x14ac:dyDescent="0.2">
      <c r="A10" s="1" t="s">
        <v>8</v>
      </c>
    </row>
    <row r="11" spans="1:12" x14ac:dyDescent="0.2">
      <c r="A11" s="1" t="s">
        <v>9</v>
      </c>
      <c r="B11" s="1" t="s">
        <v>2</v>
      </c>
      <c r="C11" s="1" t="s">
        <v>4</v>
      </c>
      <c r="D11" s="1" t="s">
        <v>5</v>
      </c>
      <c r="E11" s="1" t="s">
        <v>6</v>
      </c>
      <c r="F11" s="1" t="s">
        <v>0</v>
      </c>
      <c r="G11" s="1" t="s">
        <v>19</v>
      </c>
      <c r="H11" s="1" t="s">
        <v>22</v>
      </c>
      <c r="I11" s="1" t="s">
        <v>35</v>
      </c>
      <c r="J11" s="1" t="s">
        <v>28</v>
      </c>
      <c r="K11" s="1" t="s">
        <v>29</v>
      </c>
      <c r="L11" s="1" t="s">
        <v>30</v>
      </c>
    </row>
    <row r="12" spans="1:12" x14ac:dyDescent="0.2">
      <c r="A12" s="1" t="str">
        <f>B3</f>
        <v>asphalt granulate, free of burden</v>
      </c>
      <c r="B12" s="1" t="str">
        <f>B4</f>
        <v>asphalt granulate, secondary material</v>
      </c>
      <c r="C12" s="1" t="str">
        <f>B6</f>
        <v>NL</v>
      </c>
      <c r="D12" s="1">
        <v>1</v>
      </c>
      <c r="E12" s="1" t="s">
        <v>11</v>
      </c>
      <c r="F12" s="1" t="s">
        <v>23</v>
      </c>
      <c r="G12" s="1" t="s">
        <v>20</v>
      </c>
      <c r="H12" s="1" t="s">
        <v>111</v>
      </c>
      <c r="J12" s="1">
        <v>0</v>
      </c>
    </row>
    <row r="14" spans="1:12" x14ac:dyDescent="0.2">
      <c r="A14" s="1" t="s">
        <v>1</v>
      </c>
      <c r="B14" s="1" t="s">
        <v>58</v>
      </c>
    </row>
    <row r="15" spans="1:12" x14ac:dyDescent="0.2">
      <c r="A15" s="1" t="s">
        <v>2</v>
      </c>
      <c r="B15" s="1" t="s">
        <v>56</v>
      </c>
    </row>
    <row r="16" spans="1:12" x14ac:dyDescent="0.2">
      <c r="A16" s="1" t="s">
        <v>3</v>
      </c>
      <c r="B16" s="1" t="s">
        <v>57</v>
      </c>
    </row>
    <row r="17" spans="1:12" x14ac:dyDescent="0.2">
      <c r="A17" s="1" t="s">
        <v>4</v>
      </c>
      <c r="B17" s="1" t="s">
        <v>16</v>
      </c>
    </row>
    <row r="18" spans="1:12" x14ac:dyDescent="0.2">
      <c r="A18" s="1" t="s">
        <v>5</v>
      </c>
      <c r="B18" s="1">
        <v>1</v>
      </c>
    </row>
    <row r="19" spans="1:12" x14ac:dyDescent="0.2">
      <c r="A19" s="1" t="s">
        <v>6</v>
      </c>
      <c r="B19" s="1" t="s">
        <v>11</v>
      </c>
    </row>
    <row r="20" spans="1:12" x14ac:dyDescent="0.2">
      <c r="A20" s="1" t="s">
        <v>7</v>
      </c>
      <c r="B20" s="1">
        <v>1</v>
      </c>
    </row>
    <row r="21" spans="1:12" x14ac:dyDescent="0.2">
      <c r="A21" s="1" t="s">
        <v>8</v>
      </c>
    </row>
    <row r="22" spans="1:12" x14ac:dyDescent="0.2">
      <c r="A22" s="1" t="s">
        <v>9</v>
      </c>
      <c r="B22" s="1" t="s">
        <v>2</v>
      </c>
      <c r="C22" s="1" t="s">
        <v>4</v>
      </c>
      <c r="D22" s="1" t="s">
        <v>5</v>
      </c>
      <c r="E22" s="1" t="s">
        <v>6</v>
      </c>
      <c r="F22" s="1" t="s">
        <v>0</v>
      </c>
      <c r="G22" s="1" t="s">
        <v>19</v>
      </c>
      <c r="H22" s="1" t="s">
        <v>22</v>
      </c>
      <c r="I22" s="1" t="s">
        <v>35</v>
      </c>
      <c r="J22" s="1" t="s">
        <v>28</v>
      </c>
      <c r="K22" s="1" t="s">
        <v>29</v>
      </c>
      <c r="L22" s="1" t="s">
        <v>30</v>
      </c>
    </row>
    <row r="23" spans="1:12" x14ac:dyDescent="0.2">
      <c r="A23" s="1" t="str">
        <f>B14</f>
        <v>basalt quarry operation (for crushed stone)</v>
      </c>
      <c r="B23" s="1" t="str">
        <f>B15</f>
        <v>basalt</v>
      </c>
      <c r="C23" s="1" t="str">
        <f>B17</f>
        <v>RER</v>
      </c>
      <c r="D23" s="1">
        <v>1</v>
      </c>
      <c r="E23" s="1" t="s">
        <v>11</v>
      </c>
      <c r="F23" s="1" t="s">
        <v>23</v>
      </c>
      <c r="G23" s="1" t="s">
        <v>20</v>
      </c>
      <c r="H23" s="1" t="s">
        <v>111</v>
      </c>
      <c r="J23" s="1">
        <v>0</v>
      </c>
    </row>
    <row r="24" spans="1:12" x14ac:dyDescent="0.2">
      <c r="A24" s="4" t="s">
        <v>118</v>
      </c>
      <c r="B24" s="4" t="s">
        <v>56</v>
      </c>
      <c r="C24" s="1" t="s">
        <v>16</v>
      </c>
      <c r="D24" s="3">
        <v>1.04</v>
      </c>
      <c r="E24" s="1" t="s">
        <v>11</v>
      </c>
      <c r="F24" s="1" t="s">
        <v>23</v>
      </c>
      <c r="G24" s="1" t="s">
        <v>21</v>
      </c>
      <c r="H24" s="1" t="s">
        <v>111</v>
      </c>
      <c r="J24" s="1">
        <v>0</v>
      </c>
    </row>
    <row r="26" spans="1:12" x14ac:dyDescent="0.2">
      <c r="A26" s="1" t="s">
        <v>1</v>
      </c>
      <c r="B26" s="1" t="s">
        <v>61</v>
      </c>
    </row>
    <row r="27" spans="1:12" x14ac:dyDescent="0.2">
      <c r="A27" s="1" t="s">
        <v>2</v>
      </c>
      <c r="B27" s="1" t="s">
        <v>38</v>
      </c>
    </row>
    <row r="28" spans="1:12" x14ac:dyDescent="0.2">
      <c r="A28" s="1" t="s">
        <v>3</v>
      </c>
      <c r="B28" s="1" t="s">
        <v>62</v>
      </c>
    </row>
    <row r="29" spans="1:12" x14ac:dyDescent="0.2">
      <c r="A29" s="1" t="s">
        <v>4</v>
      </c>
      <c r="B29" s="1" t="s">
        <v>17</v>
      </c>
    </row>
    <row r="30" spans="1:12" x14ac:dyDescent="0.2">
      <c r="A30" s="1" t="s">
        <v>5</v>
      </c>
      <c r="B30" s="1">
        <v>1</v>
      </c>
    </row>
    <row r="31" spans="1:12" x14ac:dyDescent="0.2">
      <c r="A31" s="1" t="s">
        <v>6</v>
      </c>
      <c r="B31" s="1" t="s">
        <v>11</v>
      </c>
    </row>
    <row r="32" spans="1:12" x14ac:dyDescent="0.2">
      <c r="A32" s="1" t="s">
        <v>7</v>
      </c>
      <c r="B32" s="1">
        <v>1</v>
      </c>
    </row>
    <row r="33" spans="1:12" x14ac:dyDescent="0.2">
      <c r="A33" s="1" t="s">
        <v>8</v>
      </c>
    </row>
    <row r="34" spans="1:12" x14ac:dyDescent="0.2">
      <c r="A34" s="1" t="s">
        <v>9</v>
      </c>
      <c r="B34" s="1" t="s">
        <v>2</v>
      </c>
      <c r="C34" s="1" t="s">
        <v>4</v>
      </c>
      <c r="D34" s="1" t="s">
        <v>5</v>
      </c>
      <c r="E34" s="1" t="s">
        <v>6</v>
      </c>
      <c r="F34" s="1" t="s">
        <v>0</v>
      </c>
      <c r="G34" s="1" t="s">
        <v>19</v>
      </c>
      <c r="H34" s="1" t="s">
        <v>22</v>
      </c>
      <c r="I34" s="1" t="s">
        <v>35</v>
      </c>
      <c r="J34" s="1" t="s">
        <v>28</v>
      </c>
      <c r="K34" s="1" t="s">
        <v>29</v>
      </c>
      <c r="L34" s="1" t="s">
        <v>30</v>
      </c>
    </row>
    <row r="35" spans="1:12" x14ac:dyDescent="0.2">
      <c r="A35" s="1" t="str">
        <f>B26</f>
        <v>crushed stone, from quarry in Europe, excluding transport to the Netherlands</v>
      </c>
      <c r="B35" s="1" t="str">
        <f>B27</f>
        <v>crushed stone</v>
      </c>
      <c r="C35" s="1" t="s">
        <v>17</v>
      </c>
      <c r="D35" s="1">
        <v>1</v>
      </c>
      <c r="E35" s="1" t="s">
        <v>11</v>
      </c>
      <c r="F35" s="1" t="s">
        <v>23</v>
      </c>
      <c r="G35" s="1" t="s">
        <v>20</v>
      </c>
      <c r="H35" s="1" t="s">
        <v>111</v>
      </c>
      <c r="J35" s="1">
        <v>0</v>
      </c>
    </row>
    <row r="36" spans="1:12" x14ac:dyDescent="0.2">
      <c r="A36" s="1" t="s">
        <v>42</v>
      </c>
      <c r="B36" s="1" t="s">
        <v>42</v>
      </c>
      <c r="C36" s="1" t="s">
        <v>15</v>
      </c>
      <c r="D36" s="1">
        <v>2.4840000000000001E-3</v>
      </c>
      <c r="E36" s="1" t="s">
        <v>14</v>
      </c>
      <c r="F36" s="1" t="s">
        <v>23</v>
      </c>
      <c r="G36" s="1" t="s">
        <v>21</v>
      </c>
      <c r="H36" s="1" t="s">
        <v>111</v>
      </c>
      <c r="J36" s="1">
        <v>0</v>
      </c>
    </row>
    <row r="37" spans="1:12" x14ac:dyDescent="0.2">
      <c r="A37" s="1" t="s">
        <v>42</v>
      </c>
      <c r="B37" s="1" t="s">
        <v>42</v>
      </c>
      <c r="C37" s="1" t="s">
        <v>15</v>
      </c>
      <c r="D37" s="1">
        <v>2.4840000000000001E-3</v>
      </c>
      <c r="E37" s="1" t="s">
        <v>14</v>
      </c>
      <c r="F37" s="1" t="s">
        <v>23</v>
      </c>
      <c r="G37" s="1" t="s">
        <v>21</v>
      </c>
      <c r="H37" s="1" t="s">
        <v>111</v>
      </c>
      <c r="J37" s="1">
        <v>0</v>
      </c>
    </row>
    <row r="38" spans="1:12" x14ac:dyDescent="0.2">
      <c r="A38" s="1" t="s">
        <v>26</v>
      </c>
      <c r="B38" s="1" t="s">
        <v>27</v>
      </c>
      <c r="C38" s="1" t="s">
        <v>65</v>
      </c>
      <c r="D38" s="1">
        <v>1</v>
      </c>
      <c r="E38" s="1" t="s">
        <v>11</v>
      </c>
      <c r="F38" s="1" t="s">
        <v>23</v>
      </c>
      <c r="G38" s="1" t="s">
        <v>21</v>
      </c>
      <c r="H38" s="1" t="s">
        <v>111</v>
      </c>
      <c r="J38" s="1">
        <v>0</v>
      </c>
    </row>
    <row r="39" spans="1:12" x14ac:dyDescent="0.2">
      <c r="A39" s="1" t="s">
        <v>58</v>
      </c>
      <c r="B39" s="1" t="s">
        <v>56</v>
      </c>
      <c r="C39" s="1" t="s">
        <v>16</v>
      </c>
      <c r="D39" s="1">
        <v>1</v>
      </c>
      <c r="E39" s="1" t="s">
        <v>11</v>
      </c>
      <c r="F39" s="1" t="s">
        <v>23</v>
      </c>
      <c r="G39" s="1" t="s">
        <v>21</v>
      </c>
      <c r="H39" s="1" t="s">
        <v>111</v>
      </c>
      <c r="J39" s="1">
        <v>0</v>
      </c>
    </row>
    <row r="41" spans="1:12" x14ac:dyDescent="0.2">
      <c r="A41" s="1" t="s">
        <v>1</v>
      </c>
      <c r="B41" s="1" t="s">
        <v>63</v>
      </c>
    </row>
    <row r="42" spans="1:12" x14ac:dyDescent="0.2">
      <c r="A42" s="1" t="s">
        <v>2</v>
      </c>
      <c r="B42" s="1" t="s">
        <v>63</v>
      </c>
    </row>
    <row r="43" spans="1:12" x14ac:dyDescent="0.2">
      <c r="A43" s="1" t="s">
        <v>3</v>
      </c>
      <c r="B43" s="1" t="s">
        <v>64</v>
      </c>
    </row>
    <row r="44" spans="1:12" x14ac:dyDescent="0.2">
      <c r="A44" s="1" t="s">
        <v>4</v>
      </c>
      <c r="B44" s="1" t="s">
        <v>17</v>
      </c>
    </row>
    <row r="45" spans="1:12" x14ac:dyDescent="0.2">
      <c r="A45" s="1" t="s">
        <v>5</v>
      </c>
      <c r="B45" s="1">
        <v>1</v>
      </c>
    </row>
    <row r="46" spans="1:12" x14ac:dyDescent="0.2">
      <c r="A46" s="1" t="s">
        <v>6</v>
      </c>
      <c r="B46" s="1" t="s">
        <v>11</v>
      </c>
    </row>
    <row r="47" spans="1:12" x14ac:dyDescent="0.2">
      <c r="A47" s="1" t="s">
        <v>7</v>
      </c>
      <c r="B47" s="1">
        <v>1</v>
      </c>
    </row>
    <row r="48" spans="1:12" x14ac:dyDescent="0.2">
      <c r="A48" s="1" t="s">
        <v>8</v>
      </c>
    </row>
    <row r="49" spans="1:12" x14ac:dyDescent="0.2">
      <c r="A49" s="1" t="s">
        <v>9</v>
      </c>
      <c r="B49" s="1" t="s">
        <v>2</v>
      </c>
      <c r="C49" s="1" t="s">
        <v>4</v>
      </c>
      <c r="D49" s="1" t="s">
        <v>5</v>
      </c>
      <c r="E49" s="1" t="s">
        <v>6</v>
      </c>
      <c r="F49" s="1" t="s">
        <v>0</v>
      </c>
      <c r="G49" s="1" t="s">
        <v>19</v>
      </c>
      <c r="H49" s="1" t="s">
        <v>22</v>
      </c>
      <c r="I49" s="1" t="s">
        <v>35</v>
      </c>
      <c r="J49" s="1" t="s">
        <v>28</v>
      </c>
      <c r="K49" s="1" t="s">
        <v>29</v>
      </c>
      <c r="L49" s="1" t="s">
        <v>30</v>
      </c>
    </row>
    <row r="50" spans="1:12" x14ac:dyDescent="0.2">
      <c r="A50" s="1" t="str">
        <f>B41</f>
        <v>medium filler</v>
      </c>
      <c r="B50" s="1" t="str">
        <f>B42</f>
        <v>medium filler</v>
      </c>
      <c r="C50" s="1" t="s">
        <v>17</v>
      </c>
      <c r="D50" s="1">
        <v>1</v>
      </c>
      <c r="E50" s="1" t="s">
        <v>11</v>
      </c>
      <c r="F50" s="1" t="s">
        <v>23</v>
      </c>
      <c r="G50" s="1" t="s">
        <v>20</v>
      </c>
      <c r="H50" s="1" t="s">
        <v>111</v>
      </c>
      <c r="J50" s="1">
        <v>0</v>
      </c>
    </row>
    <row r="51" spans="1:12" x14ac:dyDescent="0.2">
      <c r="A51" s="1" t="s">
        <v>66</v>
      </c>
      <c r="B51" s="1" t="s">
        <v>48</v>
      </c>
      <c r="C51" s="1" t="s">
        <v>65</v>
      </c>
      <c r="D51" s="1">
        <v>0.7</v>
      </c>
      <c r="E51" s="1" t="s">
        <v>11</v>
      </c>
      <c r="F51" s="1" t="s">
        <v>23</v>
      </c>
      <c r="G51" s="1" t="s">
        <v>21</v>
      </c>
      <c r="H51" s="1" t="s">
        <v>111</v>
      </c>
      <c r="J51" s="1">
        <v>0</v>
      </c>
    </row>
    <row r="52" spans="1:12" x14ac:dyDescent="0.2">
      <c r="A52" s="1" t="s">
        <v>67</v>
      </c>
      <c r="B52" s="1" t="s">
        <v>120</v>
      </c>
      <c r="C52" s="1" t="s">
        <v>65</v>
      </c>
      <c r="D52" s="1">
        <v>0.3</v>
      </c>
      <c r="E52" s="1" t="s">
        <v>11</v>
      </c>
      <c r="F52" s="1" t="s">
        <v>23</v>
      </c>
      <c r="G52" s="1" t="s">
        <v>21</v>
      </c>
      <c r="H52" s="1" t="s">
        <v>111</v>
      </c>
      <c r="J52" s="1">
        <v>0</v>
      </c>
    </row>
    <row r="54" spans="1:12" x14ac:dyDescent="0.2">
      <c r="A54" s="1" t="s">
        <v>1</v>
      </c>
      <c r="B54" s="1" t="s">
        <v>93</v>
      </c>
    </row>
    <row r="55" spans="1:12" x14ac:dyDescent="0.2">
      <c r="A55" s="1" t="s">
        <v>2</v>
      </c>
      <c r="B55" s="1" t="s">
        <v>68</v>
      </c>
    </row>
    <row r="56" spans="1:12" x14ac:dyDescent="0.2">
      <c r="A56" s="1" t="s">
        <v>3</v>
      </c>
      <c r="B56" s="1" t="s">
        <v>117</v>
      </c>
    </row>
    <row r="57" spans="1:12" x14ac:dyDescent="0.2">
      <c r="A57" s="1" t="s">
        <v>4</v>
      </c>
      <c r="B57" s="1" t="s">
        <v>17</v>
      </c>
    </row>
    <row r="58" spans="1:12" x14ac:dyDescent="0.2">
      <c r="A58" s="1" t="s">
        <v>5</v>
      </c>
      <c r="B58" s="1">
        <v>1</v>
      </c>
    </row>
    <row r="59" spans="1:12" x14ac:dyDescent="0.2">
      <c r="A59" s="1" t="s">
        <v>6</v>
      </c>
      <c r="B59" s="1" t="s">
        <v>11</v>
      </c>
    </row>
    <row r="60" spans="1:12" x14ac:dyDescent="0.2">
      <c r="A60" s="1" t="s">
        <v>7</v>
      </c>
      <c r="B60" s="1">
        <v>1</v>
      </c>
    </row>
    <row r="61" spans="1:12" x14ac:dyDescent="0.2">
      <c r="A61" s="1" t="s">
        <v>8</v>
      </c>
    </row>
    <row r="62" spans="1:12" x14ac:dyDescent="0.2">
      <c r="A62" s="1" t="s">
        <v>9</v>
      </c>
      <c r="B62" s="1" t="s">
        <v>2</v>
      </c>
      <c r="C62" s="1" t="s">
        <v>4</v>
      </c>
      <c r="D62" s="1" t="s">
        <v>5</v>
      </c>
      <c r="E62" s="1" t="s">
        <v>6</v>
      </c>
      <c r="F62" s="1" t="s">
        <v>0</v>
      </c>
      <c r="G62" s="1" t="s">
        <v>19</v>
      </c>
      <c r="H62" s="1" t="s">
        <v>22</v>
      </c>
      <c r="I62" s="1" t="s">
        <v>35</v>
      </c>
      <c r="J62" s="1" t="s">
        <v>28</v>
      </c>
      <c r="K62" s="1" t="s">
        <v>29</v>
      </c>
      <c r="L62" s="1" t="s">
        <v>30</v>
      </c>
    </row>
    <row r="63" spans="1:12" x14ac:dyDescent="0.2">
      <c r="A63" s="1" t="str">
        <f>B54</f>
        <v>A1, pavement, materials, B</v>
      </c>
      <c r="B63" s="1" t="str">
        <f>B55</f>
        <v>A1, pavement, materials</v>
      </c>
      <c r="C63" s="1" t="str">
        <f>B57</f>
        <v>NL</v>
      </c>
      <c r="D63" s="1">
        <f>1000/1000</f>
        <v>1</v>
      </c>
      <c r="E63" s="1" t="s">
        <v>11</v>
      </c>
      <c r="F63" s="1" t="s">
        <v>23</v>
      </c>
      <c r="G63" s="1" t="s">
        <v>20</v>
      </c>
      <c r="H63" s="1" t="s">
        <v>111</v>
      </c>
      <c r="J63" s="1">
        <v>2</v>
      </c>
      <c r="K63" s="1">
        <f t="shared" ref="K63" si="0">LN(D63)</f>
        <v>0</v>
      </c>
      <c r="L63" s="1">
        <v>3.741657386773941E-2</v>
      </c>
    </row>
    <row r="64" spans="1:12" x14ac:dyDescent="0.2">
      <c r="A64" s="1" t="s">
        <v>54</v>
      </c>
      <c r="B64" s="1" t="s">
        <v>53</v>
      </c>
      <c r="C64" s="1" t="s">
        <v>17</v>
      </c>
      <c r="D64" s="1">
        <f>0/1000</f>
        <v>0</v>
      </c>
      <c r="E64" s="1" t="s">
        <v>11</v>
      </c>
      <c r="F64" s="1" t="s">
        <v>23</v>
      </c>
      <c r="G64" s="1" t="s">
        <v>21</v>
      </c>
      <c r="H64" s="1" t="s">
        <v>111</v>
      </c>
      <c r="I64" s="1" t="s">
        <v>51</v>
      </c>
      <c r="J64" s="1">
        <v>0</v>
      </c>
    </row>
    <row r="65" spans="1:12" x14ac:dyDescent="0.2">
      <c r="A65" s="1" t="s">
        <v>49</v>
      </c>
      <c r="B65" s="1" t="s">
        <v>25</v>
      </c>
      <c r="C65" s="1" t="s">
        <v>16</v>
      </c>
      <c r="D65" s="1">
        <f>52/1000</f>
        <v>5.1999999999999998E-2</v>
      </c>
      <c r="E65" s="1" t="s">
        <v>11</v>
      </c>
      <c r="F65" s="1" t="s">
        <v>23</v>
      </c>
      <c r="G65" s="1" t="s">
        <v>21</v>
      </c>
      <c r="H65" s="1" t="s">
        <v>111</v>
      </c>
      <c r="I65" s="1" t="s">
        <v>36</v>
      </c>
      <c r="J65" s="1">
        <v>2</v>
      </c>
      <c r="K65" s="1">
        <f t="shared" ref="K65:K70" si="1">LN(D65)</f>
        <v>-2.9565115604007097</v>
      </c>
      <c r="L65" s="1">
        <v>3.741657386773941E-2</v>
      </c>
    </row>
    <row r="66" spans="1:12" x14ac:dyDescent="0.2">
      <c r="A66" s="1" t="s">
        <v>61</v>
      </c>
      <c r="B66" s="1" t="s">
        <v>38</v>
      </c>
      <c r="C66" s="1" t="s">
        <v>17</v>
      </c>
      <c r="D66" s="1">
        <f>852/1000</f>
        <v>0.85199999999999998</v>
      </c>
      <c r="E66" s="1" t="s">
        <v>11</v>
      </c>
      <c r="F66" s="1" t="s">
        <v>23</v>
      </c>
      <c r="G66" s="1" t="s">
        <v>21</v>
      </c>
      <c r="H66" s="1" t="s">
        <v>111</v>
      </c>
      <c r="I66" s="1" t="s">
        <v>38</v>
      </c>
      <c r="J66" s="1">
        <v>2</v>
      </c>
      <c r="K66" s="1">
        <f t="shared" si="1"/>
        <v>-0.16016875215282134</v>
      </c>
      <c r="L66" s="1">
        <v>3.741657386773941E-2</v>
      </c>
    </row>
    <row r="67" spans="1:12" x14ac:dyDescent="0.2">
      <c r="A67" s="1" t="s">
        <v>61</v>
      </c>
      <c r="B67" s="1" t="s">
        <v>38</v>
      </c>
      <c r="C67" s="1" t="s">
        <v>17</v>
      </c>
      <c r="D67" s="1">
        <f>0/1000</f>
        <v>0</v>
      </c>
      <c r="E67" s="1" t="s">
        <v>11</v>
      </c>
      <c r="F67" s="1" t="s">
        <v>23</v>
      </c>
      <c r="G67" s="1" t="s">
        <v>21</v>
      </c>
      <c r="H67" s="1" t="s">
        <v>111</v>
      </c>
      <c r="I67" s="1" t="s">
        <v>72</v>
      </c>
      <c r="J67" s="1">
        <v>0</v>
      </c>
    </row>
    <row r="68" spans="1:12" x14ac:dyDescent="0.2">
      <c r="A68" s="1" t="s">
        <v>26</v>
      </c>
      <c r="B68" s="1" t="s">
        <v>27</v>
      </c>
      <c r="C68" s="1" t="s">
        <v>65</v>
      </c>
      <c r="D68" s="1">
        <f>43/1000</f>
        <v>4.2999999999999997E-2</v>
      </c>
      <c r="E68" s="1" t="s">
        <v>11</v>
      </c>
      <c r="F68" s="1" t="s">
        <v>23</v>
      </c>
      <c r="G68" s="1" t="s">
        <v>21</v>
      </c>
      <c r="H68" s="1" t="s">
        <v>111</v>
      </c>
      <c r="I68" s="1" t="s">
        <v>74</v>
      </c>
      <c r="J68" s="1">
        <v>2</v>
      </c>
      <c r="K68" s="1">
        <f t="shared" si="1"/>
        <v>-3.1465551632885749</v>
      </c>
      <c r="L68" s="1">
        <v>3.741657386773941E-2</v>
      </c>
    </row>
    <row r="69" spans="1:12" x14ac:dyDescent="0.2">
      <c r="A69" s="1" t="s">
        <v>69</v>
      </c>
      <c r="B69" s="1" t="s">
        <v>70</v>
      </c>
      <c r="C69" s="1" t="s">
        <v>65</v>
      </c>
      <c r="D69" s="1">
        <f>2/1000</f>
        <v>2E-3</v>
      </c>
      <c r="E69" s="1" t="s">
        <v>11</v>
      </c>
      <c r="F69" s="1" t="s">
        <v>23</v>
      </c>
      <c r="G69" s="1" t="s">
        <v>21</v>
      </c>
      <c r="H69" s="1" t="s">
        <v>111</v>
      </c>
      <c r="I69" s="1" t="s">
        <v>71</v>
      </c>
      <c r="J69" s="1">
        <v>2</v>
      </c>
      <c r="K69" s="1">
        <f t="shared" si="1"/>
        <v>-6.2146080984221914</v>
      </c>
      <c r="L69" s="1">
        <v>3.741657386773941E-2</v>
      </c>
    </row>
    <row r="70" spans="1:12" x14ac:dyDescent="0.2">
      <c r="A70" s="1" t="s">
        <v>63</v>
      </c>
      <c r="B70" s="1" t="s">
        <v>63</v>
      </c>
      <c r="C70" s="1" t="s">
        <v>17</v>
      </c>
      <c r="D70" s="1">
        <f>51/1000</f>
        <v>5.0999999999999997E-2</v>
      </c>
      <c r="E70" s="1" t="s">
        <v>11</v>
      </c>
      <c r="F70" s="1" t="s">
        <v>23</v>
      </c>
      <c r="G70" s="1" t="s">
        <v>21</v>
      </c>
      <c r="H70" s="1" t="s">
        <v>111</v>
      </c>
      <c r="I70" s="1" t="s">
        <v>73</v>
      </c>
      <c r="J70" s="1">
        <v>2</v>
      </c>
      <c r="K70" s="1">
        <f t="shared" si="1"/>
        <v>-2.9759296462578115</v>
      </c>
      <c r="L70" s="1">
        <v>3.741657386773941E-2</v>
      </c>
    </row>
    <row r="72" spans="1:12" x14ac:dyDescent="0.2">
      <c r="A72" s="1" t="s">
        <v>1</v>
      </c>
      <c r="B72" s="1" t="s">
        <v>94</v>
      </c>
    </row>
    <row r="73" spans="1:12" x14ac:dyDescent="0.2">
      <c r="A73" s="1" t="s">
        <v>2</v>
      </c>
      <c r="B73" s="1" t="s">
        <v>75</v>
      </c>
    </row>
    <row r="74" spans="1:12" x14ac:dyDescent="0.2">
      <c r="A74" s="1" t="s">
        <v>3</v>
      </c>
      <c r="B74" s="1" t="s">
        <v>115</v>
      </c>
    </row>
    <row r="75" spans="1:12" x14ac:dyDescent="0.2">
      <c r="A75" s="1" t="s">
        <v>4</v>
      </c>
      <c r="B75" s="1" t="s">
        <v>17</v>
      </c>
    </row>
    <row r="76" spans="1:12" x14ac:dyDescent="0.2">
      <c r="A76" s="1" t="s">
        <v>5</v>
      </c>
      <c r="B76" s="1">
        <v>1</v>
      </c>
    </row>
    <row r="77" spans="1:12" x14ac:dyDescent="0.2">
      <c r="A77" s="1" t="s">
        <v>6</v>
      </c>
      <c r="B77" s="1" t="s">
        <v>11</v>
      </c>
    </row>
    <row r="78" spans="1:12" x14ac:dyDescent="0.2">
      <c r="A78" s="1" t="s">
        <v>7</v>
      </c>
      <c r="B78" s="1">
        <v>1</v>
      </c>
    </row>
    <row r="79" spans="1:12" x14ac:dyDescent="0.2">
      <c r="A79" s="1" t="s">
        <v>8</v>
      </c>
    </row>
    <row r="80" spans="1:12" x14ac:dyDescent="0.2">
      <c r="A80" s="1" t="s">
        <v>9</v>
      </c>
      <c r="B80" s="1" t="s">
        <v>2</v>
      </c>
      <c r="C80" s="1" t="s">
        <v>4</v>
      </c>
      <c r="D80" s="1" t="s">
        <v>5</v>
      </c>
      <c r="E80" s="1" t="s">
        <v>6</v>
      </c>
      <c r="F80" s="1" t="s">
        <v>0</v>
      </c>
      <c r="G80" s="1" t="s">
        <v>19</v>
      </c>
      <c r="H80" s="1" t="s">
        <v>22</v>
      </c>
      <c r="I80" s="1" t="s">
        <v>35</v>
      </c>
      <c r="J80" s="1" t="s">
        <v>28</v>
      </c>
      <c r="K80" s="1" t="s">
        <v>29</v>
      </c>
      <c r="L80" s="1" t="s">
        <v>30</v>
      </c>
    </row>
    <row r="81" spans="1:12" x14ac:dyDescent="0.2">
      <c r="A81" s="1" t="str">
        <f>B72</f>
        <v>A2, pavement, transport to plant, B</v>
      </c>
      <c r="B81" s="1" t="str">
        <f>B73</f>
        <v>A2, pavement, transport to plant</v>
      </c>
      <c r="C81" s="1" t="s">
        <v>17</v>
      </c>
      <c r="D81" s="1">
        <v>1</v>
      </c>
      <c r="E81" s="1" t="s">
        <v>11</v>
      </c>
      <c r="F81" s="1" t="s">
        <v>23</v>
      </c>
      <c r="G81" s="1" t="s">
        <v>20</v>
      </c>
      <c r="H81" s="1" t="s">
        <v>111</v>
      </c>
      <c r="J81" s="1">
        <v>0</v>
      </c>
    </row>
    <row r="82" spans="1:12" x14ac:dyDescent="0.2">
      <c r="A82" s="2" t="s">
        <v>32</v>
      </c>
      <c r="B82" s="1" t="s">
        <v>34</v>
      </c>
      <c r="C82" s="1" t="s">
        <v>16</v>
      </c>
      <c r="D82" s="1">
        <f>D65/1000*250</f>
        <v>1.2999999999999999E-2</v>
      </c>
      <c r="E82" s="1" t="s">
        <v>18</v>
      </c>
      <c r="F82" s="1" t="s">
        <v>23</v>
      </c>
      <c r="G82" s="1" t="s">
        <v>21</v>
      </c>
      <c r="H82" s="1" t="s">
        <v>111</v>
      </c>
      <c r="I82" s="1" t="s">
        <v>36</v>
      </c>
      <c r="J82" s="1">
        <v>2</v>
      </c>
      <c r="K82" s="1">
        <f t="shared" ref="K82:K91" si="2">LN(D82)</f>
        <v>-4.3428059215206005</v>
      </c>
      <c r="L82" s="1">
        <v>0.34745503306183378</v>
      </c>
    </row>
    <row r="83" spans="1:12" x14ac:dyDescent="0.2">
      <c r="A83" s="2" t="s">
        <v>37</v>
      </c>
      <c r="B83" s="1" t="s">
        <v>52</v>
      </c>
      <c r="C83" s="1" t="s">
        <v>15</v>
      </c>
      <c r="D83" s="1">
        <f>D66/1000*933</f>
        <v>0.79491599999999996</v>
      </c>
      <c r="E83" s="1" t="s">
        <v>18</v>
      </c>
      <c r="F83" s="1" t="s">
        <v>23</v>
      </c>
      <c r="G83" s="1" t="s">
        <v>21</v>
      </c>
      <c r="H83" s="1" t="s">
        <v>111</v>
      </c>
      <c r="I83" s="1" t="s">
        <v>38</v>
      </c>
      <c r="J83" s="1">
        <v>2</v>
      </c>
      <c r="K83" s="1">
        <f>LN(D83)</f>
        <v>-0.22951883028761461</v>
      </c>
      <c r="L83" s="1">
        <v>0.34745503306183378</v>
      </c>
    </row>
    <row r="84" spans="1:12" x14ac:dyDescent="0.2">
      <c r="A84" s="1" t="s">
        <v>31</v>
      </c>
      <c r="B84" s="1" t="s">
        <v>33</v>
      </c>
      <c r="C84" s="1" t="s">
        <v>16</v>
      </c>
      <c r="D84" s="1">
        <f>D66/1000*53</f>
        <v>4.5156000000000002E-2</v>
      </c>
      <c r="E84" s="1" t="s">
        <v>18</v>
      </c>
      <c r="F84" s="1" t="s">
        <v>23</v>
      </c>
      <c r="G84" s="1" t="s">
        <v>21</v>
      </c>
      <c r="H84" s="1" t="s">
        <v>111</v>
      </c>
      <c r="I84" s="1" t="s">
        <v>38</v>
      </c>
      <c r="J84" s="1">
        <v>2</v>
      </c>
      <c r="K84" s="1">
        <f>LN(D84)</f>
        <v>-3.0976321175828363</v>
      </c>
      <c r="L84" s="1">
        <v>0.34745503306183378</v>
      </c>
    </row>
    <row r="85" spans="1:12" x14ac:dyDescent="0.2">
      <c r="A85" s="2" t="s">
        <v>32</v>
      </c>
      <c r="B85" s="1" t="s">
        <v>34</v>
      </c>
      <c r="C85" s="1" t="s">
        <v>16</v>
      </c>
      <c r="D85" s="1">
        <f>D66/1000*25</f>
        <v>2.1299999999999999E-2</v>
      </c>
      <c r="E85" s="1" t="s">
        <v>18</v>
      </c>
      <c r="F85" s="1" t="s">
        <v>23</v>
      </c>
      <c r="G85" s="1" t="s">
        <v>21</v>
      </c>
      <c r="H85" s="1" t="s">
        <v>111</v>
      </c>
      <c r="I85" s="1" t="s">
        <v>38</v>
      </c>
      <c r="J85" s="1">
        <v>2</v>
      </c>
      <c r="K85" s="1">
        <f>LN(D85)</f>
        <v>-3.8490482062667577</v>
      </c>
      <c r="L85" s="1">
        <v>0.34745503306183378</v>
      </c>
    </row>
    <row r="86" spans="1:12" x14ac:dyDescent="0.2">
      <c r="A86" s="1" t="s">
        <v>31</v>
      </c>
      <c r="B86" s="1" t="s">
        <v>33</v>
      </c>
      <c r="C86" s="1" t="s">
        <v>16</v>
      </c>
      <c r="D86" s="1">
        <f>D67/1000*53</f>
        <v>0</v>
      </c>
      <c r="E86" s="1" t="s">
        <v>18</v>
      </c>
      <c r="F86" s="1" t="s">
        <v>23</v>
      </c>
      <c r="G86" s="1" t="s">
        <v>21</v>
      </c>
      <c r="H86" s="1" t="s">
        <v>111</v>
      </c>
      <c r="I86" s="1" t="s">
        <v>72</v>
      </c>
      <c r="J86" s="1">
        <v>0</v>
      </c>
    </row>
    <row r="87" spans="1:12" x14ac:dyDescent="0.2">
      <c r="A87" s="2" t="s">
        <v>32</v>
      </c>
      <c r="B87" s="1" t="s">
        <v>34</v>
      </c>
      <c r="C87" s="1" t="s">
        <v>16</v>
      </c>
      <c r="D87" s="1">
        <f>D67/1000*25</f>
        <v>0</v>
      </c>
      <c r="E87" s="1" t="s">
        <v>18</v>
      </c>
      <c r="F87" s="1" t="s">
        <v>23</v>
      </c>
      <c r="G87" s="1" t="s">
        <v>21</v>
      </c>
      <c r="H87" s="1" t="s">
        <v>111</v>
      </c>
      <c r="I87" s="1" t="s">
        <v>72</v>
      </c>
      <c r="J87" s="1">
        <v>0</v>
      </c>
    </row>
    <row r="88" spans="1:12" x14ac:dyDescent="0.2">
      <c r="A88" s="1" t="s">
        <v>31</v>
      </c>
      <c r="B88" s="1" t="s">
        <v>33</v>
      </c>
      <c r="C88" s="1" t="s">
        <v>16</v>
      </c>
      <c r="D88" s="1">
        <f>D68/1000*660</f>
        <v>2.8379999999999996E-2</v>
      </c>
      <c r="E88" s="1" t="s">
        <v>18</v>
      </c>
      <c r="F88" s="1" t="s">
        <v>23</v>
      </c>
      <c r="G88" s="1" t="s">
        <v>21</v>
      </c>
      <c r="H88" s="1" t="s">
        <v>111</v>
      </c>
      <c r="I88" s="1" t="s">
        <v>74</v>
      </c>
      <c r="J88" s="1">
        <v>2</v>
      </c>
      <c r="K88" s="1">
        <f>LN(D88)</f>
        <v>-3.5620706072502406</v>
      </c>
      <c r="L88" s="1">
        <v>0.34745503306183401</v>
      </c>
    </row>
    <row r="89" spans="1:12" x14ac:dyDescent="0.2">
      <c r="A89" s="2" t="s">
        <v>32</v>
      </c>
      <c r="B89" s="1" t="s">
        <v>34</v>
      </c>
      <c r="C89" s="1" t="s">
        <v>16</v>
      </c>
      <c r="D89" s="1">
        <f>D68/1000*25</f>
        <v>1.0749999999999998E-3</v>
      </c>
      <c r="E89" s="1" t="s">
        <v>18</v>
      </c>
      <c r="F89" s="1" t="s">
        <v>23</v>
      </c>
      <c r="G89" s="1" t="s">
        <v>21</v>
      </c>
      <c r="H89" s="1" t="s">
        <v>111</v>
      </c>
      <c r="I89" s="1" t="s">
        <v>74</v>
      </c>
      <c r="J89" s="1">
        <v>2</v>
      </c>
      <c r="K89" s="1">
        <f>LN(D89)</f>
        <v>-6.8354346174025116</v>
      </c>
      <c r="L89" s="1">
        <v>0.34745503306183401</v>
      </c>
    </row>
    <row r="90" spans="1:12" x14ac:dyDescent="0.2">
      <c r="A90" s="2" t="s">
        <v>32</v>
      </c>
      <c r="B90" s="1" t="s">
        <v>34</v>
      </c>
      <c r="C90" s="1" t="s">
        <v>16</v>
      </c>
      <c r="D90" s="1">
        <f>D69/1000*177</f>
        <v>3.5399999999999999E-4</v>
      </c>
      <c r="E90" s="1" t="s">
        <v>18</v>
      </c>
      <c r="F90" s="1" t="s">
        <v>23</v>
      </c>
      <c r="G90" s="1" t="s">
        <v>21</v>
      </c>
      <c r="H90" s="1" t="s">
        <v>111</v>
      </c>
      <c r="I90" s="1" t="s">
        <v>71</v>
      </c>
      <c r="J90" s="1">
        <v>2</v>
      </c>
      <c r="K90" s="1">
        <f>LN(D90)</f>
        <v>-7.9462136448304994</v>
      </c>
      <c r="L90" s="1">
        <v>0.34745503306183401</v>
      </c>
    </row>
    <row r="91" spans="1:12" x14ac:dyDescent="0.2">
      <c r="A91" s="2" t="s">
        <v>32</v>
      </c>
      <c r="B91" s="1" t="s">
        <v>34</v>
      </c>
      <c r="C91" s="1" t="s">
        <v>16</v>
      </c>
      <c r="D91" s="1">
        <f>D70/1000*136</f>
        <v>6.9360000000000003E-3</v>
      </c>
      <c r="E91" s="1" t="s">
        <v>18</v>
      </c>
      <c r="F91" s="1" t="s">
        <v>23</v>
      </c>
      <c r="G91" s="1" t="s">
        <v>21</v>
      </c>
      <c r="H91" s="1" t="s">
        <v>111</v>
      </c>
      <c r="I91" s="1" t="s">
        <v>73</v>
      </c>
      <c r="J91" s="1">
        <v>2</v>
      </c>
      <c r="K91" s="1">
        <f t="shared" si="2"/>
        <v>-4.971030039503896</v>
      </c>
      <c r="L91" s="1">
        <v>0.34745503306183378</v>
      </c>
    </row>
    <row r="93" spans="1:12" x14ac:dyDescent="0.2">
      <c r="A93" s="1" t="s">
        <v>1</v>
      </c>
      <c r="B93" s="1" t="s">
        <v>95</v>
      </c>
    </row>
    <row r="94" spans="1:12" x14ac:dyDescent="0.2">
      <c r="A94" s="1" t="s">
        <v>2</v>
      </c>
      <c r="B94" s="1" t="s">
        <v>76</v>
      </c>
    </row>
    <row r="95" spans="1:12" x14ac:dyDescent="0.2">
      <c r="A95" s="1" t="s">
        <v>3</v>
      </c>
      <c r="B95" s="1" t="s">
        <v>116</v>
      </c>
    </row>
    <row r="96" spans="1:12" x14ac:dyDescent="0.2">
      <c r="A96" s="1" t="s">
        <v>4</v>
      </c>
      <c r="B96" s="1" t="s">
        <v>17</v>
      </c>
    </row>
    <row r="97" spans="1:12" x14ac:dyDescent="0.2">
      <c r="A97" s="1" t="s">
        <v>5</v>
      </c>
      <c r="B97" s="1">
        <v>1</v>
      </c>
    </row>
    <row r="98" spans="1:12" x14ac:dyDescent="0.2">
      <c r="A98" s="1" t="s">
        <v>6</v>
      </c>
      <c r="B98" s="1" t="s">
        <v>11</v>
      </c>
    </row>
    <row r="99" spans="1:12" x14ac:dyDescent="0.2">
      <c r="A99" s="1" t="s">
        <v>7</v>
      </c>
      <c r="B99" s="1">
        <v>1</v>
      </c>
    </row>
    <row r="100" spans="1:12" x14ac:dyDescent="0.2">
      <c r="A100" s="1" t="s">
        <v>8</v>
      </c>
    </row>
    <row r="101" spans="1:12" x14ac:dyDescent="0.2">
      <c r="A101" s="1" t="s">
        <v>9</v>
      </c>
      <c r="B101" s="1" t="s">
        <v>2</v>
      </c>
      <c r="C101" s="1" t="s">
        <v>4</v>
      </c>
      <c r="D101" s="1" t="s">
        <v>5</v>
      </c>
      <c r="E101" s="1" t="s">
        <v>6</v>
      </c>
      <c r="F101" s="1" t="s">
        <v>0</v>
      </c>
      <c r="G101" s="1" t="s">
        <v>19</v>
      </c>
      <c r="H101" s="1" t="s">
        <v>22</v>
      </c>
      <c r="I101" s="1" t="s">
        <v>35</v>
      </c>
      <c r="J101" s="1" t="s">
        <v>28</v>
      </c>
      <c r="K101" s="1" t="s">
        <v>29</v>
      </c>
      <c r="L101" s="1" t="s">
        <v>30</v>
      </c>
    </row>
    <row r="102" spans="1:12" x14ac:dyDescent="0.2">
      <c r="A102" s="1" t="str">
        <f>B93</f>
        <v>A3, pavement, production, B</v>
      </c>
      <c r="B102" s="1" t="str">
        <f>B94</f>
        <v>A3, pavement, production</v>
      </c>
      <c r="C102" s="1" t="s">
        <v>17</v>
      </c>
      <c r="D102" s="1">
        <v>1</v>
      </c>
      <c r="E102" s="1" t="s">
        <v>11</v>
      </c>
      <c r="F102" s="1" t="s">
        <v>23</v>
      </c>
      <c r="G102" s="1" t="s">
        <v>20</v>
      </c>
      <c r="H102" s="1" t="s">
        <v>111</v>
      </c>
      <c r="J102" s="1">
        <v>0</v>
      </c>
    </row>
    <row r="103" spans="1:12" x14ac:dyDescent="0.2">
      <c r="A103" s="1" t="s">
        <v>10</v>
      </c>
      <c r="B103" s="1" t="s">
        <v>13</v>
      </c>
      <c r="C103" s="1" t="s">
        <v>17</v>
      </c>
      <c r="D103" s="1">
        <f>6.23/1000</f>
        <v>6.2300000000000003E-3</v>
      </c>
      <c r="E103" s="1" t="s">
        <v>12</v>
      </c>
      <c r="F103" s="1" t="s">
        <v>23</v>
      </c>
      <c r="G103" s="1" t="s">
        <v>21</v>
      </c>
      <c r="H103" s="1" t="s">
        <v>111</v>
      </c>
      <c r="J103" s="1">
        <v>2</v>
      </c>
      <c r="K103" s="1">
        <f t="shared" ref="K103:K105" si="3">LN(D103)</f>
        <v>-5.0783789461827755</v>
      </c>
      <c r="L103" s="1">
        <v>3.4641016151377546E-2</v>
      </c>
    </row>
    <row r="104" spans="1:12" x14ac:dyDescent="0.2">
      <c r="A104" s="1" t="s">
        <v>39</v>
      </c>
      <c r="B104" s="1" t="s">
        <v>40</v>
      </c>
      <c r="C104" s="1" t="s">
        <v>41</v>
      </c>
      <c r="D104" s="1">
        <f>7.43*31.65/1000</f>
        <v>0.23515949999999999</v>
      </c>
      <c r="E104" s="1" t="s">
        <v>14</v>
      </c>
      <c r="F104" s="2" t="s">
        <v>23</v>
      </c>
      <c r="G104" s="1" t="s">
        <v>21</v>
      </c>
      <c r="H104" s="1" t="s">
        <v>111</v>
      </c>
      <c r="J104" s="1">
        <v>2</v>
      </c>
      <c r="K104" s="1">
        <f t="shared" si="3"/>
        <v>-1.4474912716622841</v>
      </c>
      <c r="L104" s="1">
        <v>3.4641016151377546E-2</v>
      </c>
    </row>
    <row r="105" spans="1:12" x14ac:dyDescent="0.2">
      <c r="A105" s="1" t="s">
        <v>42</v>
      </c>
      <c r="B105" s="1" t="s">
        <v>42</v>
      </c>
      <c r="C105" s="1" t="s">
        <v>15</v>
      </c>
      <c r="D105" s="1">
        <f>0.12*35.8/1000</f>
        <v>4.2959999999999995E-3</v>
      </c>
      <c r="E105" s="1" t="s">
        <v>14</v>
      </c>
      <c r="F105" s="2" t="s">
        <v>23</v>
      </c>
      <c r="G105" s="1" t="s">
        <v>21</v>
      </c>
      <c r="H105" s="1" t="s">
        <v>111</v>
      </c>
      <c r="J105" s="1">
        <v>2</v>
      </c>
      <c r="K105" s="1">
        <f t="shared" si="3"/>
        <v>-5.4500709217755734</v>
      </c>
      <c r="L105" s="1">
        <v>3.4641016151377546E-2</v>
      </c>
    </row>
    <row r="106" spans="1:12" x14ac:dyDescent="0.2">
      <c r="A106" s="1" t="s">
        <v>77</v>
      </c>
      <c r="B106" s="1" t="s">
        <v>111</v>
      </c>
      <c r="C106" s="1" t="s">
        <v>111</v>
      </c>
      <c r="D106" s="1">
        <f>0.000068/1000</f>
        <v>6.8E-8</v>
      </c>
      <c r="E106" s="1" t="s">
        <v>11</v>
      </c>
      <c r="F106" s="1" t="s">
        <v>60</v>
      </c>
      <c r="G106" s="1" t="s">
        <v>59</v>
      </c>
      <c r="H106" s="1" t="s">
        <v>78</v>
      </c>
      <c r="J106" s="1">
        <v>0</v>
      </c>
    </row>
    <row r="107" spans="1:12" x14ac:dyDescent="0.2">
      <c r="A107" s="1" t="s">
        <v>79</v>
      </c>
      <c r="B107" s="1" t="s">
        <v>111</v>
      </c>
      <c r="C107" s="1" t="s">
        <v>111</v>
      </c>
      <c r="D107" s="1">
        <f>0.00729/1000</f>
        <v>7.2899999999999997E-6</v>
      </c>
      <c r="E107" s="1" t="s">
        <v>11</v>
      </c>
      <c r="F107" s="1" t="s">
        <v>60</v>
      </c>
      <c r="G107" s="1" t="s">
        <v>59</v>
      </c>
      <c r="H107" s="1" t="s">
        <v>78</v>
      </c>
      <c r="J107" s="1">
        <v>0</v>
      </c>
    </row>
    <row r="108" spans="1:12" x14ac:dyDescent="0.2">
      <c r="A108" s="1" t="s">
        <v>80</v>
      </c>
      <c r="B108" s="1" t="s">
        <v>111</v>
      </c>
      <c r="C108" s="1" t="s">
        <v>111</v>
      </c>
      <c r="D108" s="1">
        <f>0.00964/1000</f>
        <v>9.6399999999999992E-6</v>
      </c>
      <c r="E108" s="1" t="s">
        <v>11</v>
      </c>
      <c r="F108" s="1" t="s">
        <v>60</v>
      </c>
      <c r="G108" s="1" t="s">
        <v>59</v>
      </c>
      <c r="H108" s="1" t="s">
        <v>78</v>
      </c>
      <c r="J108" s="1">
        <v>0</v>
      </c>
    </row>
    <row r="110" spans="1:12" x14ac:dyDescent="0.2">
      <c r="A110" s="1" t="s">
        <v>1</v>
      </c>
      <c r="B110" s="1" t="s">
        <v>96</v>
      </c>
    </row>
    <row r="111" spans="1:12" x14ac:dyDescent="0.2">
      <c r="A111" s="1" t="s">
        <v>2</v>
      </c>
      <c r="B111" s="1" t="s">
        <v>68</v>
      </c>
    </row>
    <row r="112" spans="1:12" x14ac:dyDescent="0.2">
      <c r="A112" s="1" t="s">
        <v>3</v>
      </c>
      <c r="B112" s="1" t="s">
        <v>113</v>
      </c>
    </row>
    <row r="113" spans="1:12" x14ac:dyDescent="0.2">
      <c r="A113" s="1" t="s">
        <v>4</v>
      </c>
      <c r="B113" s="1" t="s">
        <v>17</v>
      </c>
    </row>
    <row r="114" spans="1:12" x14ac:dyDescent="0.2">
      <c r="A114" s="1" t="s">
        <v>5</v>
      </c>
      <c r="B114" s="1">
        <v>1</v>
      </c>
    </row>
    <row r="115" spans="1:12" x14ac:dyDescent="0.2">
      <c r="A115" s="1" t="s">
        <v>6</v>
      </c>
      <c r="B115" s="1" t="s">
        <v>11</v>
      </c>
    </row>
    <row r="116" spans="1:12" x14ac:dyDescent="0.2">
      <c r="A116" s="1" t="s">
        <v>7</v>
      </c>
      <c r="B116" s="1">
        <v>1</v>
      </c>
    </row>
    <row r="117" spans="1:12" x14ac:dyDescent="0.2">
      <c r="A117" s="1" t="s">
        <v>8</v>
      </c>
    </row>
    <row r="118" spans="1:12" x14ac:dyDescent="0.2">
      <c r="A118" s="1" t="s">
        <v>9</v>
      </c>
      <c r="B118" s="1" t="s">
        <v>2</v>
      </c>
      <c r="C118" s="1" t="s">
        <v>4</v>
      </c>
      <c r="D118" s="1" t="s">
        <v>5</v>
      </c>
      <c r="E118" s="1" t="s">
        <v>6</v>
      </c>
      <c r="F118" s="1" t="s">
        <v>0</v>
      </c>
      <c r="G118" s="1" t="s">
        <v>19</v>
      </c>
      <c r="H118" s="1" t="s">
        <v>22</v>
      </c>
      <c r="I118" s="1" t="s">
        <v>35</v>
      </c>
      <c r="J118" s="1" t="s">
        <v>28</v>
      </c>
      <c r="K118" s="1" t="s">
        <v>29</v>
      </c>
      <c r="L118" s="1" t="s">
        <v>30</v>
      </c>
    </row>
    <row r="119" spans="1:12" x14ac:dyDescent="0.2">
      <c r="A119" s="1" t="str">
        <f>B110</f>
        <v>A1, pavement, materials, A</v>
      </c>
      <c r="B119" s="1" t="str">
        <f>B111</f>
        <v>A1, pavement, materials</v>
      </c>
      <c r="C119" s="1" t="str">
        <f>B113</f>
        <v>NL</v>
      </c>
      <c r="D119" s="1">
        <f>1000/1000</f>
        <v>1</v>
      </c>
      <c r="E119" s="1" t="s">
        <v>11</v>
      </c>
      <c r="F119" s="1" t="s">
        <v>23</v>
      </c>
      <c r="G119" s="1" t="s">
        <v>20</v>
      </c>
      <c r="H119" s="1" t="s">
        <v>111</v>
      </c>
      <c r="J119" s="1">
        <v>0</v>
      </c>
    </row>
    <row r="120" spans="1:12" x14ac:dyDescent="0.2">
      <c r="A120" s="1" t="s">
        <v>54</v>
      </c>
      <c r="B120" s="1" t="s">
        <v>53</v>
      </c>
      <c r="C120" s="1" t="s">
        <v>17</v>
      </c>
      <c r="D120" s="1">
        <f>300/1000</f>
        <v>0.3</v>
      </c>
      <c r="E120" s="1" t="s">
        <v>11</v>
      </c>
      <c r="F120" s="1" t="s">
        <v>23</v>
      </c>
      <c r="G120" s="1" t="s">
        <v>21</v>
      </c>
      <c r="H120" s="1" t="s">
        <v>111</v>
      </c>
      <c r="I120" s="1" t="s">
        <v>51</v>
      </c>
      <c r="J120" s="1">
        <v>2</v>
      </c>
      <c r="K120" s="1">
        <f t="shared" ref="K120:K126" si="4">LN(D120)</f>
        <v>-1.2039728043259361</v>
      </c>
      <c r="L120" s="1">
        <v>3.741657386773941E-2</v>
      </c>
    </row>
    <row r="121" spans="1:12" x14ac:dyDescent="0.2">
      <c r="A121" s="1" t="s">
        <v>49</v>
      </c>
      <c r="B121" s="1" t="s">
        <v>25</v>
      </c>
      <c r="C121" s="1" t="s">
        <v>16</v>
      </c>
      <c r="D121" s="1">
        <f>41.2/1000</f>
        <v>4.1200000000000001E-2</v>
      </c>
      <c r="E121" s="1" t="s">
        <v>11</v>
      </c>
      <c r="F121" s="1" t="s">
        <v>23</v>
      </c>
      <c r="G121" s="1" t="s">
        <v>21</v>
      </c>
      <c r="H121" s="1" t="s">
        <v>111</v>
      </c>
      <c r="I121" s="1" t="s">
        <v>36</v>
      </c>
      <c r="J121" s="1">
        <v>2</v>
      </c>
      <c r="K121" s="1">
        <f t="shared" si="4"/>
        <v>-3.1893170226266565</v>
      </c>
      <c r="L121" s="1">
        <v>3.741657386773941E-2</v>
      </c>
    </row>
    <row r="122" spans="1:12" x14ac:dyDescent="0.2">
      <c r="A122" s="1" t="s">
        <v>61</v>
      </c>
      <c r="B122" s="1" t="s">
        <v>38</v>
      </c>
      <c r="C122" s="1" t="s">
        <v>17</v>
      </c>
      <c r="D122" s="1">
        <f>586.1/1000</f>
        <v>0.58610000000000007</v>
      </c>
      <c r="E122" s="1" t="s">
        <v>11</v>
      </c>
      <c r="F122" s="1" t="s">
        <v>23</v>
      </c>
      <c r="G122" s="1" t="s">
        <v>21</v>
      </c>
      <c r="H122" s="1" t="s">
        <v>111</v>
      </c>
      <c r="I122" s="1" t="s">
        <v>38</v>
      </c>
      <c r="J122" s="1">
        <v>2</v>
      </c>
      <c r="K122" s="1">
        <f t="shared" si="4"/>
        <v>-0.53426485549975344</v>
      </c>
      <c r="L122" s="1">
        <v>3.741657386773941E-2</v>
      </c>
    </row>
    <row r="123" spans="1:12" x14ac:dyDescent="0.2">
      <c r="A123" s="1" t="s">
        <v>61</v>
      </c>
      <c r="B123" s="1" t="s">
        <v>38</v>
      </c>
      <c r="C123" s="1" t="s">
        <v>17</v>
      </c>
      <c r="D123" s="1">
        <f>9.4/1000</f>
        <v>9.4000000000000004E-3</v>
      </c>
      <c r="E123" s="1" t="s">
        <v>11</v>
      </c>
      <c r="F123" s="1" t="s">
        <v>23</v>
      </c>
      <c r="G123" s="1" t="s">
        <v>21</v>
      </c>
      <c r="H123" s="1" t="s">
        <v>111</v>
      </c>
      <c r="I123" s="1" t="s">
        <v>72</v>
      </c>
      <c r="J123" s="1">
        <v>2</v>
      </c>
      <c r="K123" s="1">
        <f t="shared" si="4"/>
        <v>-4.6670455897061789</v>
      </c>
      <c r="L123" s="1">
        <v>3.741657386773941E-2</v>
      </c>
    </row>
    <row r="124" spans="1:12" x14ac:dyDescent="0.2">
      <c r="A124" s="1" t="s">
        <v>26</v>
      </c>
      <c r="B124" s="1" t="s">
        <v>27</v>
      </c>
      <c r="C124" s="1" t="s">
        <v>65</v>
      </c>
      <c r="D124" s="1">
        <f>34.2/1000</f>
        <v>3.4200000000000001E-2</v>
      </c>
      <c r="E124" s="1" t="s">
        <v>11</v>
      </c>
      <c r="F124" s="1" t="s">
        <v>23</v>
      </c>
      <c r="G124" s="1" t="s">
        <v>21</v>
      </c>
      <c r="H124" s="1" t="s">
        <v>111</v>
      </c>
      <c r="I124" s="1" t="s">
        <v>74</v>
      </c>
      <c r="J124" s="1">
        <v>2</v>
      </c>
      <c r="K124" s="1">
        <f t="shared" ref="K124:K129" si="5">LN(D124)</f>
        <v>-3.3755296349135775</v>
      </c>
      <c r="L124" s="1">
        <v>3.741657386773941E-2</v>
      </c>
    </row>
    <row r="125" spans="1:12" x14ac:dyDescent="0.2">
      <c r="A125" s="1" t="s">
        <v>69</v>
      </c>
      <c r="B125" s="1" t="s">
        <v>70</v>
      </c>
      <c r="C125" s="1" t="s">
        <v>65</v>
      </c>
      <c r="D125" s="1">
        <f>2.1/1000</f>
        <v>2.1000000000000003E-3</v>
      </c>
      <c r="E125" s="1" t="s">
        <v>11</v>
      </c>
      <c r="F125" s="1" t="s">
        <v>23</v>
      </c>
      <c r="G125" s="1" t="s">
        <v>21</v>
      </c>
      <c r="H125" s="1" t="s">
        <v>111</v>
      </c>
      <c r="I125" s="1" t="s">
        <v>71</v>
      </c>
      <c r="J125" s="1">
        <v>2</v>
      </c>
      <c r="K125" s="1">
        <f t="shared" si="5"/>
        <v>-6.1658179342527593</v>
      </c>
      <c r="L125" s="1">
        <v>3.741657386773941E-2</v>
      </c>
    </row>
    <row r="126" spans="1:12" x14ac:dyDescent="0.2">
      <c r="A126" s="1" t="s">
        <v>63</v>
      </c>
      <c r="B126" s="1" t="s">
        <v>63</v>
      </c>
      <c r="C126" s="1" t="s">
        <v>17</v>
      </c>
      <c r="D126" s="1">
        <f>27/1000</f>
        <v>2.7E-2</v>
      </c>
      <c r="E126" s="1" t="s">
        <v>11</v>
      </c>
      <c r="F126" s="1" t="s">
        <v>23</v>
      </c>
      <c r="G126" s="1" t="s">
        <v>21</v>
      </c>
      <c r="H126" s="1" t="s">
        <v>111</v>
      </c>
      <c r="I126" s="1" t="s">
        <v>73</v>
      </c>
      <c r="J126" s="1">
        <v>2</v>
      </c>
      <c r="K126" s="1">
        <f t="shared" si="5"/>
        <v>-3.6119184129778081</v>
      </c>
      <c r="L126" s="1">
        <v>3.741657386773941E-2</v>
      </c>
    </row>
    <row r="128" spans="1:12" x14ac:dyDescent="0.2">
      <c r="A128" s="1" t="s">
        <v>1</v>
      </c>
      <c r="B128" s="1" t="s">
        <v>97</v>
      </c>
    </row>
    <row r="129" spans="1:12" x14ac:dyDescent="0.2">
      <c r="A129" s="1" t="s">
        <v>2</v>
      </c>
      <c r="B129" s="1" t="s">
        <v>75</v>
      </c>
    </row>
    <row r="130" spans="1:12" x14ac:dyDescent="0.2">
      <c r="A130" s="1" t="s">
        <v>3</v>
      </c>
      <c r="B130" s="1" t="s">
        <v>114</v>
      </c>
    </row>
    <row r="131" spans="1:12" x14ac:dyDescent="0.2">
      <c r="A131" s="1" t="s">
        <v>4</v>
      </c>
      <c r="B131" s="1" t="s">
        <v>17</v>
      </c>
    </row>
    <row r="132" spans="1:12" x14ac:dyDescent="0.2">
      <c r="A132" s="1" t="s">
        <v>5</v>
      </c>
      <c r="B132" s="1">
        <v>1</v>
      </c>
    </row>
    <row r="133" spans="1:12" x14ac:dyDescent="0.2">
      <c r="A133" s="1" t="s">
        <v>6</v>
      </c>
      <c r="B133" s="1" t="s">
        <v>11</v>
      </c>
    </row>
    <row r="134" spans="1:12" x14ac:dyDescent="0.2">
      <c r="A134" s="1" t="s">
        <v>7</v>
      </c>
      <c r="B134" s="1">
        <v>1</v>
      </c>
    </row>
    <row r="135" spans="1:12" x14ac:dyDescent="0.2">
      <c r="A135" s="1" t="s">
        <v>8</v>
      </c>
    </row>
    <row r="136" spans="1:12" x14ac:dyDescent="0.2">
      <c r="A136" s="1" t="s">
        <v>9</v>
      </c>
      <c r="B136" s="1" t="s">
        <v>2</v>
      </c>
      <c r="C136" s="1" t="s">
        <v>4</v>
      </c>
      <c r="D136" s="1" t="s">
        <v>5</v>
      </c>
      <c r="E136" s="1" t="s">
        <v>6</v>
      </c>
      <c r="F136" s="1" t="s">
        <v>0</v>
      </c>
      <c r="G136" s="1" t="s">
        <v>19</v>
      </c>
      <c r="H136" s="1" t="s">
        <v>22</v>
      </c>
      <c r="I136" s="1" t="s">
        <v>35</v>
      </c>
      <c r="J136" s="1" t="s">
        <v>28</v>
      </c>
      <c r="K136" s="1" t="s">
        <v>29</v>
      </c>
      <c r="L136" s="1" t="s">
        <v>30</v>
      </c>
    </row>
    <row r="137" spans="1:12" x14ac:dyDescent="0.2">
      <c r="A137" s="1" t="str">
        <f>B128</f>
        <v>A2, pavement, transport to plant, A</v>
      </c>
      <c r="B137" s="1" t="str">
        <f>B129</f>
        <v>A2, pavement, transport to plant</v>
      </c>
      <c r="C137" s="1" t="s">
        <v>17</v>
      </c>
      <c r="D137" s="1">
        <v>1</v>
      </c>
      <c r="E137" s="1" t="s">
        <v>11</v>
      </c>
      <c r="F137" s="1" t="s">
        <v>23</v>
      </c>
      <c r="G137" s="1" t="s">
        <v>20</v>
      </c>
      <c r="H137" s="1" t="s">
        <v>111</v>
      </c>
      <c r="J137" s="1">
        <v>0</v>
      </c>
    </row>
    <row r="138" spans="1:12" x14ac:dyDescent="0.2">
      <c r="A138" s="2" t="s">
        <v>32</v>
      </c>
      <c r="B138" s="1" t="s">
        <v>34</v>
      </c>
      <c r="C138" s="1" t="s">
        <v>16</v>
      </c>
      <c r="D138" s="1">
        <f>D121/1000*250</f>
        <v>1.03E-2</v>
      </c>
      <c r="E138" s="1" t="s">
        <v>18</v>
      </c>
      <c r="F138" s="1" t="s">
        <v>23</v>
      </c>
      <c r="G138" s="1" t="s">
        <v>21</v>
      </c>
      <c r="H138" s="1" t="s">
        <v>111</v>
      </c>
      <c r="I138" s="1" t="s">
        <v>36</v>
      </c>
      <c r="J138" s="1">
        <v>2</v>
      </c>
      <c r="K138" s="1">
        <f t="shared" ref="K138:K147" si="6">LN(D138)</f>
        <v>-4.5756113837465469</v>
      </c>
      <c r="L138" s="1">
        <v>0.34745503306183378</v>
      </c>
    </row>
    <row r="139" spans="1:12" x14ac:dyDescent="0.2">
      <c r="A139" s="2" t="s">
        <v>37</v>
      </c>
      <c r="B139" s="1" t="s">
        <v>52</v>
      </c>
      <c r="C139" s="1" t="s">
        <v>15</v>
      </c>
      <c r="D139" s="1">
        <f>D122/1000*933</f>
        <v>0.54683130000000013</v>
      </c>
      <c r="E139" s="1" t="s">
        <v>18</v>
      </c>
      <c r="F139" s="1" t="s">
        <v>23</v>
      </c>
      <c r="G139" s="1" t="s">
        <v>21</v>
      </c>
      <c r="H139" s="1" t="s">
        <v>111</v>
      </c>
      <c r="I139" s="1" t="s">
        <v>38</v>
      </c>
      <c r="J139" s="1">
        <v>2</v>
      </c>
      <c r="K139" s="1">
        <f>LN(D139)</f>
        <v>-0.60361493363454655</v>
      </c>
      <c r="L139" s="1">
        <v>0.34745503306183378</v>
      </c>
    </row>
    <row r="140" spans="1:12" x14ac:dyDescent="0.2">
      <c r="A140" s="1" t="s">
        <v>31</v>
      </c>
      <c r="B140" s="1" t="s">
        <v>33</v>
      </c>
      <c r="C140" s="1" t="s">
        <v>16</v>
      </c>
      <c r="D140" s="1">
        <f>D122/1000*53</f>
        <v>3.1063300000000005E-2</v>
      </c>
      <c r="E140" s="1" t="s">
        <v>18</v>
      </c>
      <c r="F140" s="1" t="s">
        <v>23</v>
      </c>
      <c r="G140" s="1" t="s">
        <v>21</v>
      </c>
      <c r="H140" s="1" t="s">
        <v>111</v>
      </c>
      <c r="I140" s="1" t="s">
        <v>38</v>
      </c>
      <c r="J140" s="1">
        <v>2</v>
      </c>
      <c r="K140" s="1">
        <f>LN(D140)</f>
        <v>-3.4717282209297684</v>
      </c>
      <c r="L140" s="1">
        <v>0.34745503306183378</v>
      </c>
    </row>
    <row r="141" spans="1:12" x14ac:dyDescent="0.2">
      <c r="A141" s="2" t="s">
        <v>32</v>
      </c>
      <c r="B141" s="1" t="s">
        <v>34</v>
      </c>
      <c r="C141" s="1" t="s">
        <v>16</v>
      </c>
      <c r="D141" s="1">
        <f>D122/1000*25</f>
        <v>1.4652500000000002E-2</v>
      </c>
      <c r="E141" s="1" t="s">
        <v>18</v>
      </c>
      <c r="F141" s="1" t="s">
        <v>23</v>
      </c>
      <c r="G141" s="1" t="s">
        <v>21</v>
      </c>
      <c r="H141" s="1" t="s">
        <v>111</v>
      </c>
      <c r="I141" s="1" t="s">
        <v>38</v>
      </c>
      <c r="J141" s="1">
        <v>2</v>
      </c>
      <c r="K141" s="1">
        <f>LN(D141)</f>
        <v>-4.2231443096136898</v>
      </c>
      <c r="L141" s="1">
        <v>0.34745503306183378</v>
      </c>
    </row>
    <row r="142" spans="1:12" x14ac:dyDescent="0.2">
      <c r="A142" s="1" t="s">
        <v>31</v>
      </c>
      <c r="B142" s="1" t="s">
        <v>33</v>
      </c>
      <c r="C142" s="1" t="s">
        <v>16</v>
      </c>
      <c r="D142" s="1">
        <f>D123/1000*53</f>
        <v>4.9819999999999997E-4</v>
      </c>
      <c r="E142" s="1" t="s">
        <v>18</v>
      </c>
      <c r="F142" s="1" t="s">
        <v>23</v>
      </c>
      <c r="G142" s="1" t="s">
        <v>21</v>
      </c>
      <c r="H142" s="1" t="s">
        <v>111</v>
      </c>
      <c r="I142" s="1" t="s">
        <v>72</v>
      </c>
      <c r="J142" s="1">
        <v>2</v>
      </c>
      <c r="K142" s="1">
        <f>LN(D142)</f>
        <v>-7.6045089551361942</v>
      </c>
      <c r="L142" s="1">
        <v>0.34745503306183401</v>
      </c>
    </row>
    <row r="143" spans="1:12" x14ac:dyDescent="0.2">
      <c r="A143" s="2" t="s">
        <v>32</v>
      </c>
      <c r="B143" s="1" t="s">
        <v>34</v>
      </c>
      <c r="C143" s="1" t="s">
        <v>16</v>
      </c>
      <c r="D143" s="1">
        <f>D123/1000*25</f>
        <v>2.3499999999999999E-4</v>
      </c>
      <c r="E143" s="1" t="s">
        <v>18</v>
      </c>
      <c r="F143" s="1" t="s">
        <v>23</v>
      </c>
      <c r="G143" s="1" t="s">
        <v>21</v>
      </c>
      <c r="H143" s="1" t="s">
        <v>111</v>
      </c>
      <c r="I143" s="1" t="s">
        <v>72</v>
      </c>
      <c r="J143" s="1">
        <v>2</v>
      </c>
      <c r="K143" s="1">
        <f>LN(D143)</f>
        <v>-8.3559250438201147</v>
      </c>
      <c r="L143" s="1">
        <v>0.34745503306183401</v>
      </c>
    </row>
    <row r="144" spans="1:12" x14ac:dyDescent="0.2">
      <c r="A144" s="1" t="s">
        <v>31</v>
      </c>
      <c r="B144" s="1" t="s">
        <v>33</v>
      </c>
      <c r="C144" s="1" t="s">
        <v>16</v>
      </c>
      <c r="D144" s="1">
        <f>D124/1000*660</f>
        <v>2.2572000000000002E-2</v>
      </c>
      <c r="E144" s="1" t="s">
        <v>18</v>
      </c>
      <c r="F144" s="1" t="s">
        <v>23</v>
      </c>
      <c r="G144" s="1" t="s">
        <v>21</v>
      </c>
      <c r="H144" s="1" t="s">
        <v>111</v>
      </c>
      <c r="I144" s="1" t="s">
        <v>74</v>
      </c>
      <c r="J144" s="1">
        <v>2</v>
      </c>
      <c r="K144" s="1">
        <f>LN(D144)</f>
        <v>-3.7910450788752432</v>
      </c>
      <c r="L144" s="1">
        <v>0.34745503306183401</v>
      </c>
    </row>
    <row r="145" spans="1:12" x14ac:dyDescent="0.2">
      <c r="A145" s="2" t="s">
        <v>32</v>
      </c>
      <c r="B145" s="1" t="s">
        <v>34</v>
      </c>
      <c r="C145" s="1" t="s">
        <v>16</v>
      </c>
      <c r="D145" s="1">
        <f>D124/1000*25</f>
        <v>8.5500000000000007E-4</v>
      </c>
      <c r="E145" s="1" t="s">
        <v>18</v>
      </c>
      <c r="F145" s="1" t="s">
        <v>23</v>
      </c>
      <c r="G145" s="1" t="s">
        <v>21</v>
      </c>
      <c r="H145" s="1" t="s">
        <v>111</v>
      </c>
      <c r="I145" s="1" t="s">
        <v>74</v>
      </c>
      <c r="J145" s="1">
        <v>2</v>
      </c>
      <c r="K145" s="1">
        <f>LN(D145)</f>
        <v>-7.0644090890275137</v>
      </c>
      <c r="L145" s="1">
        <v>0.34745503306183401</v>
      </c>
    </row>
    <row r="146" spans="1:12" x14ac:dyDescent="0.2">
      <c r="A146" s="2" t="s">
        <v>32</v>
      </c>
      <c r="B146" s="1" t="s">
        <v>34</v>
      </c>
      <c r="C146" s="1" t="s">
        <v>16</v>
      </c>
      <c r="D146" s="1">
        <f>D125/1000*177</f>
        <v>3.7170000000000004E-4</v>
      </c>
      <c r="E146" s="1" t="s">
        <v>18</v>
      </c>
      <c r="F146" s="1" t="s">
        <v>23</v>
      </c>
      <c r="G146" s="1" t="s">
        <v>21</v>
      </c>
      <c r="H146" s="1" t="s">
        <v>111</v>
      </c>
      <c r="I146" s="1" t="s">
        <v>71</v>
      </c>
      <c r="J146" s="1">
        <v>2</v>
      </c>
      <c r="K146" s="1">
        <f>LN(D146)</f>
        <v>-7.8974234806610673</v>
      </c>
      <c r="L146" s="1">
        <v>0.34745503306183401</v>
      </c>
    </row>
    <row r="147" spans="1:12" x14ac:dyDescent="0.2">
      <c r="A147" s="2" t="s">
        <v>32</v>
      </c>
      <c r="B147" s="1" t="s">
        <v>34</v>
      </c>
      <c r="C147" s="1" t="s">
        <v>16</v>
      </c>
      <c r="D147" s="1">
        <f>D126/1000*136</f>
        <v>3.6719999999999999E-3</v>
      </c>
      <c r="E147" s="1" t="s">
        <v>18</v>
      </c>
      <c r="F147" s="1" t="s">
        <v>23</v>
      </c>
      <c r="G147" s="1" t="s">
        <v>21</v>
      </c>
      <c r="H147" s="1" t="s">
        <v>111</v>
      </c>
      <c r="I147" s="1" t="s">
        <v>73</v>
      </c>
      <c r="J147" s="1">
        <v>2</v>
      </c>
      <c r="K147" s="1">
        <f t="shared" ref="K147:K156" si="7">LN(D147)</f>
        <v>-5.607018806223893</v>
      </c>
      <c r="L147" s="1">
        <v>0.34745503306183378</v>
      </c>
    </row>
    <row r="149" spans="1:12" x14ac:dyDescent="0.2">
      <c r="A149" s="1" t="s">
        <v>1</v>
      </c>
      <c r="B149" s="1" t="s">
        <v>98</v>
      </c>
    </row>
    <row r="150" spans="1:12" x14ac:dyDescent="0.2">
      <c r="A150" s="1" t="s">
        <v>2</v>
      </c>
      <c r="B150" s="1" t="s">
        <v>76</v>
      </c>
    </row>
    <row r="151" spans="1:12" x14ac:dyDescent="0.2">
      <c r="A151" s="1" t="s">
        <v>3</v>
      </c>
      <c r="B151" s="1" t="s">
        <v>112</v>
      </c>
    </row>
    <row r="152" spans="1:12" x14ac:dyDescent="0.2">
      <c r="A152" s="1" t="s">
        <v>4</v>
      </c>
      <c r="B152" s="1" t="s">
        <v>17</v>
      </c>
    </row>
    <row r="153" spans="1:12" x14ac:dyDescent="0.2">
      <c r="A153" s="1" t="s">
        <v>5</v>
      </c>
      <c r="B153" s="1">
        <v>1</v>
      </c>
    </row>
    <row r="154" spans="1:12" x14ac:dyDescent="0.2">
      <c r="A154" s="1" t="s">
        <v>6</v>
      </c>
      <c r="B154" s="1" t="s">
        <v>11</v>
      </c>
    </row>
    <row r="155" spans="1:12" x14ac:dyDescent="0.2">
      <c r="A155" s="1" t="s">
        <v>7</v>
      </c>
      <c r="B155" s="1">
        <v>1</v>
      </c>
    </row>
    <row r="156" spans="1:12" x14ac:dyDescent="0.2">
      <c r="A156" s="1" t="s">
        <v>8</v>
      </c>
    </row>
    <row r="157" spans="1:12" x14ac:dyDescent="0.2">
      <c r="A157" s="1" t="s">
        <v>9</v>
      </c>
      <c r="B157" s="1" t="s">
        <v>2</v>
      </c>
      <c r="C157" s="1" t="s">
        <v>4</v>
      </c>
      <c r="D157" s="1" t="s">
        <v>5</v>
      </c>
      <c r="E157" s="1" t="s">
        <v>6</v>
      </c>
      <c r="F157" s="1" t="s">
        <v>0</v>
      </c>
      <c r="G157" s="1" t="s">
        <v>19</v>
      </c>
      <c r="H157" s="1" t="s">
        <v>22</v>
      </c>
      <c r="I157" s="1" t="s">
        <v>35</v>
      </c>
      <c r="J157" s="1" t="s">
        <v>28</v>
      </c>
      <c r="K157" s="1" t="s">
        <v>29</v>
      </c>
      <c r="L157" s="1" t="s">
        <v>30</v>
      </c>
    </row>
    <row r="158" spans="1:12" x14ac:dyDescent="0.2">
      <c r="A158" s="1" t="str">
        <f>B149</f>
        <v>A3, pavement, production, A</v>
      </c>
      <c r="B158" s="1" t="str">
        <f>B150</f>
        <v>A3, pavement, production</v>
      </c>
      <c r="C158" s="1" t="s">
        <v>17</v>
      </c>
      <c r="D158" s="1">
        <v>1</v>
      </c>
      <c r="E158" s="1" t="s">
        <v>11</v>
      </c>
      <c r="F158" s="1" t="s">
        <v>23</v>
      </c>
      <c r="G158" s="1" t="s">
        <v>20</v>
      </c>
      <c r="H158" s="1" t="s">
        <v>111</v>
      </c>
      <c r="J158" s="1">
        <v>0</v>
      </c>
    </row>
    <row r="159" spans="1:12" x14ac:dyDescent="0.2">
      <c r="A159" s="1" t="s">
        <v>10</v>
      </c>
      <c r="B159" s="1" t="s">
        <v>13</v>
      </c>
      <c r="C159" s="1" t="s">
        <v>17</v>
      </c>
      <c r="D159" s="1">
        <f>5.61/1000</f>
        <v>5.6100000000000004E-3</v>
      </c>
      <c r="E159" s="1" t="s">
        <v>12</v>
      </c>
      <c r="F159" s="1" t="s">
        <v>23</v>
      </c>
      <c r="G159" s="1" t="s">
        <v>21</v>
      </c>
      <c r="H159" s="1" t="s">
        <v>111</v>
      </c>
      <c r="J159" s="1">
        <v>2</v>
      </c>
      <c r="K159" s="1">
        <f t="shared" ref="K159:K161" si="8">LN(D159)</f>
        <v>-5.1832045594475318</v>
      </c>
      <c r="L159" s="1">
        <v>3.4641016151377546E-2</v>
      </c>
    </row>
    <row r="160" spans="1:12" x14ac:dyDescent="0.2">
      <c r="A160" s="1" t="s">
        <v>39</v>
      </c>
      <c r="B160" s="1" t="s">
        <v>40</v>
      </c>
      <c r="C160" s="1" t="s">
        <v>41</v>
      </c>
      <c r="D160" s="1">
        <f>8*31.65/1000</f>
        <v>0.25319999999999998</v>
      </c>
      <c r="E160" s="1" t="s">
        <v>14</v>
      </c>
      <c r="F160" s="2" t="s">
        <v>23</v>
      </c>
      <c r="G160" s="1" t="s">
        <v>21</v>
      </c>
      <c r="H160" s="1" t="s">
        <v>111</v>
      </c>
      <c r="J160" s="1">
        <v>2</v>
      </c>
      <c r="K160" s="1">
        <f t="shared" si="8"/>
        <v>-1.3735755887121159</v>
      </c>
      <c r="L160" s="1">
        <v>3.4641016151377546E-2</v>
      </c>
    </row>
    <row r="161" spans="1:12" x14ac:dyDescent="0.2">
      <c r="A161" s="1" t="s">
        <v>42</v>
      </c>
      <c r="B161" s="1" t="s">
        <v>42</v>
      </c>
      <c r="C161" s="1" t="s">
        <v>15</v>
      </c>
      <c r="D161" s="1">
        <f>0.12*35.8/1000</f>
        <v>4.2959999999999995E-3</v>
      </c>
      <c r="E161" s="1" t="s">
        <v>14</v>
      </c>
      <c r="F161" s="2" t="s">
        <v>23</v>
      </c>
      <c r="G161" s="1" t="s">
        <v>21</v>
      </c>
      <c r="H161" s="1" t="s">
        <v>111</v>
      </c>
      <c r="J161" s="1">
        <v>2</v>
      </c>
      <c r="K161" s="1">
        <f t="shared" si="8"/>
        <v>-5.4500709217755734</v>
      </c>
      <c r="L161" s="1">
        <v>3.4641016151377546E-2</v>
      </c>
    </row>
    <row r="162" spans="1:12" x14ac:dyDescent="0.2">
      <c r="A162" s="1" t="s">
        <v>77</v>
      </c>
      <c r="B162" s="1" t="s">
        <v>111</v>
      </c>
      <c r="C162" s="1" t="s">
        <v>111</v>
      </c>
      <c r="D162" s="1">
        <f>0.000068/1000</f>
        <v>6.8E-8</v>
      </c>
      <c r="E162" s="1" t="s">
        <v>11</v>
      </c>
      <c r="F162" s="1" t="s">
        <v>60</v>
      </c>
      <c r="G162" s="1" t="s">
        <v>59</v>
      </c>
      <c r="H162" s="1" t="s">
        <v>78</v>
      </c>
      <c r="J162" s="1">
        <v>0</v>
      </c>
    </row>
    <row r="163" spans="1:12" x14ac:dyDescent="0.2">
      <c r="A163" s="1" t="s">
        <v>79</v>
      </c>
      <c r="B163" s="1" t="s">
        <v>111</v>
      </c>
      <c r="C163" s="1" t="s">
        <v>111</v>
      </c>
      <c r="D163" s="1">
        <f>0.00729/1000</f>
        <v>7.2899999999999997E-6</v>
      </c>
      <c r="E163" s="1" t="s">
        <v>11</v>
      </c>
      <c r="F163" s="1" t="s">
        <v>60</v>
      </c>
      <c r="G163" s="1" t="s">
        <v>59</v>
      </c>
      <c r="H163" s="1" t="s">
        <v>78</v>
      </c>
      <c r="J163" s="1">
        <v>0</v>
      </c>
    </row>
    <row r="164" spans="1:12" x14ac:dyDescent="0.2">
      <c r="A164" s="1" t="s">
        <v>80</v>
      </c>
      <c r="B164" s="1" t="s">
        <v>111</v>
      </c>
      <c r="C164" s="1" t="s">
        <v>111</v>
      </c>
      <c r="D164" s="1">
        <f>0.00964/1000</f>
        <v>9.6399999999999992E-6</v>
      </c>
      <c r="E164" s="1" t="s">
        <v>11</v>
      </c>
      <c r="F164" s="1" t="s">
        <v>60</v>
      </c>
      <c r="G164" s="1" t="s">
        <v>59</v>
      </c>
      <c r="H164" s="1" t="s">
        <v>78</v>
      </c>
      <c r="J164" s="1">
        <v>0</v>
      </c>
    </row>
    <row r="166" spans="1:12" x14ac:dyDescent="0.2">
      <c r="A166" s="1" t="s">
        <v>1</v>
      </c>
      <c r="B166" s="1" t="s">
        <v>81</v>
      </c>
    </row>
    <row r="167" spans="1:12" x14ac:dyDescent="0.2">
      <c r="A167" s="1" t="s">
        <v>2</v>
      </c>
      <c r="B167" s="1" t="s">
        <v>81</v>
      </c>
    </row>
    <row r="168" spans="1:12" x14ac:dyDescent="0.2">
      <c r="A168" s="1" t="s">
        <v>3</v>
      </c>
      <c r="B168" s="1" t="s">
        <v>82</v>
      </c>
    </row>
    <row r="169" spans="1:12" x14ac:dyDescent="0.2">
      <c r="A169" s="1" t="s">
        <v>4</v>
      </c>
      <c r="B169" s="1" t="s">
        <v>17</v>
      </c>
    </row>
    <row r="170" spans="1:12" x14ac:dyDescent="0.2">
      <c r="A170" s="1" t="s">
        <v>5</v>
      </c>
      <c r="B170" s="1">
        <v>1</v>
      </c>
    </row>
    <row r="171" spans="1:12" x14ac:dyDescent="0.2">
      <c r="A171" s="1" t="s">
        <v>6</v>
      </c>
      <c r="B171" s="1" t="s">
        <v>11</v>
      </c>
    </row>
    <row r="172" spans="1:12" x14ac:dyDescent="0.2">
      <c r="A172" s="1" t="s">
        <v>7</v>
      </c>
      <c r="B172" s="1">
        <v>1</v>
      </c>
    </row>
    <row r="173" spans="1:12" x14ac:dyDescent="0.2">
      <c r="A173" s="1" t="s">
        <v>8</v>
      </c>
    </row>
    <row r="174" spans="1:12" x14ac:dyDescent="0.2">
      <c r="A174" s="1" t="s">
        <v>9</v>
      </c>
      <c r="B174" s="1" t="s">
        <v>2</v>
      </c>
      <c r="C174" s="1" t="s">
        <v>4</v>
      </c>
      <c r="D174" s="1" t="s">
        <v>5</v>
      </c>
      <c r="E174" s="1" t="s">
        <v>6</v>
      </c>
      <c r="F174" s="1" t="s">
        <v>0</v>
      </c>
      <c r="G174" s="1" t="s">
        <v>19</v>
      </c>
      <c r="H174" s="1" t="s">
        <v>22</v>
      </c>
      <c r="I174" s="1" t="s">
        <v>35</v>
      </c>
      <c r="J174" s="1" t="s">
        <v>28</v>
      </c>
      <c r="K174" s="1" t="s">
        <v>29</v>
      </c>
      <c r="L174" s="1" t="s">
        <v>30</v>
      </c>
    </row>
    <row r="175" spans="1:12" x14ac:dyDescent="0.2">
      <c r="A175" s="1" t="str">
        <f>B166</f>
        <v>A4, pavement, transport to site</v>
      </c>
      <c r="B175" s="1" t="str">
        <f>B167</f>
        <v>A4, pavement, transport to site</v>
      </c>
      <c r="C175" s="1" t="s">
        <v>17</v>
      </c>
      <c r="D175" s="1">
        <v>1</v>
      </c>
      <c r="E175" s="1" t="s">
        <v>11</v>
      </c>
      <c r="F175" s="2" t="s">
        <v>23</v>
      </c>
      <c r="G175" s="1" t="s">
        <v>20</v>
      </c>
      <c r="H175" s="1" t="s">
        <v>111</v>
      </c>
      <c r="J175" s="1">
        <v>0</v>
      </c>
    </row>
    <row r="176" spans="1:12" x14ac:dyDescent="0.2">
      <c r="A176" s="1" t="s">
        <v>44</v>
      </c>
      <c r="B176" s="1" t="s">
        <v>44</v>
      </c>
      <c r="C176" s="1" t="s">
        <v>16</v>
      </c>
      <c r="D176" s="1">
        <f>1/1000*33.3</f>
        <v>3.3299999999999996E-2</v>
      </c>
      <c r="E176" s="1" t="s">
        <v>18</v>
      </c>
      <c r="F176" s="2" t="s">
        <v>23</v>
      </c>
      <c r="G176" s="1" t="s">
        <v>21</v>
      </c>
      <c r="H176" s="1" t="s">
        <v>111</v>
      </c>
      <c r="J176" s="1">
        <v>2</v>
      </c>
      <c r="K176" s="1">
        <f t="shared" ref="K176:K177" si="9">LN(D176)</f>
        <v>-3.4021978819957388</v>
      </c>
      <c r="L176" s="1">
        <v>0.34745503306183378</v>
      </c>
    </row>
    <row r="177" spans="1:12" x14ac:dyDescent="0.2">
      <c r="A177" s="1" t="s">
        <v>43</v>
      </c>
      <c r="B177" s="1" t="s">
        <v>50</v>
      </c>
      <c r="C177" s="1" t="s">
        <v>16</v>
      </c>
      <c r="D177" s="1">
        <f>1/1000*11.1</f>
        <v>1.11E-2</v>
      </c>
      <c r="E177" s="1" t="s">
        <v>18</v>
      </c>
      <c r="F177" s="2" t="s">
        <v>23</v>
      </c>
      <c r="G177" s="1" t="s">
        <v>21</v>
      </c>
      <c r="H177" s="1" t="s">
        <v>111</v>
      </c>
      <c r="J177" s="1">
        <v>2</v>
      </c>
      <c r="K177" s="1">
        <f t="shared" si="9"/>
        <v>-4.5008101706638488</v>
      </c>
      <c r="L177" s="1">
        <v>0.34745503306183378</v>
      </c>
    </row>
    <row r="179" spans="1:12" x14ac:dyDescent="0.2">
      <c r="A179" s="1" t="s">
        <v>1</v>
      </c>
      <c r="B179" s="1" t="s">
        <v>83</v>
      </c>
    </row>
    <row r="180" spans="1:12" x14ac:dyDescent="0.2">
      <c r="A180" s="1" t="s">
        <v>2</v>
      </c>
      <c r="B180" s="1" t="s">
        <v>83</v>
      </c>
    </row>
    <row r="181" spans="1:12" x14ac:dyDescent="0.2">
      <c r="A181" s="1" t="s">
        <v>3</v>
      </c>
      <c r="B181" s="1" t="s">
        <v>84</v>
      </c>
    </row>
    <row r="182" spans="1:12" x14ac:dyDescent="0.2">
      <c r="A182" s="1" t="s">
        <v>4</v>
      </c>
      <c r="B182" s="1" t="s">
        <v>17</v>
      </c>
    </row>
    <row r="183" spans="1:12" x14ac:dyDescent="0.2">
      <c r="A183" s="1" t="s">
        <v>5</v>
      </c>
      <c r="B183" s="1">
        <v>1</v>
      </c>
    </row>
    <row r="184" spans="1:12" x14ac:dyDescent="0.2">
      <c r="A184" s="1" t="s">
        <v>6</v>
      </c>
      <c r="B184" s="1" t="s">
        <v>11</v>
      </c>
    </row>
    <row r="185" spans="1:12" x14ac:dyDescent="0.2">
      <c r="A185" s="1" t="s">
        <v>7</v>
      </c>
      <c r="B185" s="1">
        <v>1</v>
      </c>
    </row>
    <row r="186" spans="1:12" x14ac:dyDescent="0.2">
      <c r="A186" s="1" t="s">
        <v>8</v>
      </c>
    </row>
    <row r="187" spans="1:12" x14ac:dyDescent="0.2">
      <c r="A187" s="1" t="s">
        <v>9</v>
      </c>
      <c r="B187" s="1" t="s">
        <v>2</v>
      </c>
      <c r="C187" s="1" t="s">
        <v>4</v>
      </c>
      <c r="D187" s="1" t="s">
        <v>5</v>
      </c>
      <c r="E187" s="1" t="s">
        <v>6</v>
      </c>
      <c r="F187" s="1" t="s">
        <v>0</v>
      </c>
      <c r="G187" s="1" t="s">
        <v>19</v>
      </c>
      <c r="H187" s="1" t="s">
        <v>22</v>
      </c>
      <c r="I187" s="1" t="s">
        <v>35</v>
      </c>
      <c r="J187" s="1" t="s">
        <v>28</v>
      </c>
      <c r="K187" s="1" t="s">
        <v>29</v>
      </c>
      <c r="L187" s="1" t="s">
        <v>30</v>
      </c>
    </row>
    <row r="188" spans="1:12" x14ac:dyDescent="0.2">
      <c r="A188" s="1" t="str">
        <f>B179</f>
        <v>A5, pavement, construction</v>
      </c>
      <c r="B188" s="1" t="str">
        <f>B180</f>
        <v>A5, pavement, construction</v>
      </c>
      <c r="C188" s="1" t="s">
        <v>17</v>
      </c>
      <c r="D188" s="1">
        <v>1</v>
      </c>
      <c r="E188" s="1" t="s">
        <v>11</v>
      </c>
      <c r="F188" s="2" t="s">
        <v>23</v>
      </c>
      <c r="G188" s="1" t="s">
        <v>20</v>
      </c>
      <c r="H188" s="1" t="s">
        <v>111</v>
      </c>
      <c r="J188" s="1">
        <v>0</v>
      </c>
    </row>
    <row r="189" spans="1:12" x14ac:dyDescent="0.2">
      <c r="A189" s="1" t="s">
        <v>92</v>
      </c>
      <c r="B189" s="1" t="s">
        <v>42</v>
      </c>
      <c r="C189" s="1" t="s">
        <v>15</v>
      </c>
      <c r="D189" s="1">
        <f>11.46/1000</f>
        <v>1.1460000000000001E-2</v>
      </c>
      <c r="E189" s="1" t="s">
        <v>14</v>
      </c>
      <c r="F189" s="2" t="s">
        <v>23</v>
      </c>
      <c r="G189" s="1" t="s">
        <v>21</v>
      </c>
      <c r="H189" s="1" t="s">
        <v>111</v>
      </c>
      <c r="J189" s="1">
        <v>2</v>
      </c>
      <c r="K189" s="1">
        <f t="shared" ref="K189" si="10">LN(D189)</f>
        <v>-4.4688925676955433</v>
      </c>
      <c r="L189" s="1">
        <v>3.741657386773941E-2</v>
      </c>
    </row>
    <row r="191" spans="1:12" x14ac:dyDescent="0.2">
      <c r="A191" s="1" t="s">
        <v>1</v>
      </c>
      <c r="B191" s="1" t="s">
        <v>101</v>
      </c>
    </row>
    <row r="192" spans="1:12" x14ac:dyDescent="0.2">
      <c r="A192" s="1" t="s">
        <v>2</v>
      </c>
      <c r="B192" s="1" t="s">
        <v>101</v>
      </c>
    </row>
    <row r="193" spans="1:12" x14ac:dyDescent="0.2">
      <c r="A193" s="1" t="s">
        <v>3</v>
      </c>
      <c r="B193" s="1" t="s">
        <v>102</v>
      </c>
    </row>
    <row r="194" spans="1:12" x14ac:dyDescent="0.2">
      <c r="A194" s="1" t="s">
        <v>4</v>
      </c>
      <c r="B194" s="1" t="s">
        <v>17</v>
      </c>
    </row>
    <row r="195" spans="1:12" x14ac:dyDescent="0.2">
      <c r="A195" s="1" t="s">
        <v>5</v>
      </c>
      <c r="B195" s="1">
        <v>1</v>
      </c>
    </row>
    <row r="196" spans="1:12" x14ac:dyDescent="0.2">
      <c r="A196" s="1" t="s">
        <v>6</v>
      </c>
      <c r="B196" s="1" t="s">
        <v>11</v>
      </c>
    </row>
    <row r="197" spans="1:12" x14ac:dyDescent="0.2">
      <c r="A197" s="1" t="s">
        <v>7</v>
      </c>
      <c r="B197" s="1">
        <v>1</v>
      </c>
    </row>
    <row r="198" spans="1:12" x14ac:dyDescent="0.2">
      <c r="A198" s="1" t="s">
        <v>8</v>
      </c>
    </row>
    <row r="199" spans="1:12" x14ac:dyDescent="0.2">
      <c r="A199" s="1" t="s">
        <v>9</v>
      </c>
      <c r="B199" s="1" t="s">
        <v>2</v>
      </c>
      <c r="C199" s="1" t="s">
        <v>4</v>
      </c>
      <c r="D199" s="1" t="s">
        <v>5</v>
      </c>
      <c r="E199" s="1" t="s">
        <v>6</v>
      </c>
      <c r="F199" s="1" t="s">
        <v>0</v>
      </c>
      <c r="G199" s="1" t="s">
        <v>19</v>
      </c>
      <c r="H199" s="1" t="s">
        <v>22</v>
      </c>
      <c r="I199" s="1" t="s">
        <v>35</v>
      </c>
      <c r="J199" s="1" t="s">
        <v>28</v>
      </c>
      <c r="K199" s="1" t="s">
        <v>29</v>
      </c>
      <c r="L199" s="1" t="s">
        <v>30</v>
      </c>
    </row>
    <row r="200" spans="1:12" x14ac:dyDescent="0.2">
      <c r="A200" s="1" t="str">
        <f>B191</f>
        <v>B, pavement, use</v>
      </c>
      <c r="B200" s="1" t="str">
        <f>B192</f>
        <v>B, pavement, use</v>
      </c>
      <c r="C200" s="1" t="s">
        <v>17</v>
      </c>
      <c r="D200" s="1">
        <v>1</v>
      </c>
      <c r="E200" s="1" t="s">
        <v>11</v>
      </c>
      <c r="F200" s="2" t="s">
        <v>23</v>
      </c>
      <c r="G200" s="1" t="s">
        <v>20</v>
      </c>
      <c r="H200" s="1" t="s">
        <v>111</v>
      </c>
      <c r="J200" s="1">
        <v>0</v>
      </c>
    </row>
    <row r="201" spans="1:12" x14ac:dyDescent="0.2">
      <c r="A201" s="1" t="s">
        <v>103</v>
      </c>
      <c r="B201" s="1" t="s">
        <v>103</v>
      </c>
      <c r="C201" s="1" t="s">
        <v>16</v>
      </c>
      <c r="D201" s="1">
        <f>17728.99574/0.0563/1050/1000</f>
        <v>0.29990688894527606</v>
      </c>
      <c r="E201" s="1" t="s">
        <v>18</v>
      </c>
      <c r="F201" s="2" t="s">
        <v>23</v>
      </c>
      <c r="G201" s="1" t="s">
        <v>21</v>
      </c>
      <c r="H201" s="1" t="s">
        <v>111</v>
      </c>
      <c r="I201" s="1" t="s">
        <v>105</v>
      </c>
      <c r="J201" s="1">
        <v>1</v>
      </c>
    </row>
    <row r="202" spans="1:12" x14ac:dyDescent="0.2">
      <c r="A202" s="1" t="s">
        <v>103</v>
      </c>
      <c r="B202" s="1" t="s">
        <v>103</v>
      </c>
      <c r="C202" s="1" t="s">
        <v>16</v>
      </c>
      <c r="D202" s="1">
        <f>58536.78096/0.0563/1050/1000</f>
        <v>0.99021874245115438</v>
      </c>
      <c r="E202" s="1" t="s">
        <v>18</v>
      </c>
      <c r="F202" s="2" t="s">
        <v>23</v>
      </c>
      <c r="G202" s="1" t="s">
        <v>21</v>
      </c>
      <c r="H202" s="1" t="s">
        <v>111</v>
      </c>
      <c r="I202" s="1" t="s">
        <v>106</v>
      </c>
      <c r="J202" s="1">
        <v>1</v>
      </c>
    </row>
    <row r="203" spans="1:12" x14ac:dyDescent="0.2">
      <c r="A203" s="1" t="s">
        <v>104</v>
      </c>
      <c r="B203" s="1" t="s">
        <v>104</v>
      </c>
      <c r="C203" s="1" t="s">
        <v>16</v>
      </c>
      <c r="D203" s="1">
        <f>68967.83821/0.0833/1050/1000</f>
        <v>0.78851927296632951</v>
      </c>
      <c r="E203" s="1" t="s">
        <v>119</v>
      </c>
      <c r="F203" s="2" t="s">
        <v>23</v>
      </c>
      <c r="G203" s="1" t="s">
        <v>21</v>
      </c>
      <c r="H203" s="1" t="s">
        <v>111</v>
      </c>
      <c r="I203" s="1" t="s">
        <v>107</v>
      </c>
      <c r="J203" s="1">
        <v>1</v>
      </c>
    </row>
    <row r="205" spans="1:12" x14ac:dyDescent="0.2">
      <c r="A205" s="1" t="s">
        <v>1</v>
      </c>
      <c r="B205" s="1" t="s">
        <v>85</v>
      </c>
    </row>
    <row r="206" spans="1:12" x14ac:dyDescent="0.2">
      <c r="A206" s="1" t="s">
        <v>2</v>
      </c>
      <c r="B206" s="1" t="s">
        <v>85</v>
      </c>
    </row>
    <row r="207" spans="1:12" x14ac:dyDescent="0.2">
      <c r="A207" s="1" t="s">
        <v>3</v>
      </c>
      <c r="B207" s="1" t="s">
        <v>86</v>
      </c>
    </row>
    <row r="208" spans="1:12" x14ac:dyDescent="0.2">
      <c r="A208" s="1" t="s">
        <v>4</v>
      </c>
      <c r="B208" s="1" t="s">
        <v>17</v>
      </c>
    </row>
    <row r="209" spans="1:12" x14ac:dyDescent="0.2">
      <c r="A209" s="1" t="s">
        <v>5</v>
      </c>
      <c r="B209" s="1">
        <v>1</v>
      </c>
    </row>
    <row r="210" spans="1:12" x14ac:dyDescent="0.2">
      <c r="A210" s="1" t="s">
        <v>6</v>
      </c>
      <c r="B210" s="1" t="s">
        <v>11</v>
      </c>
    </row>
    <row r="211" spans="1:12" x14ac:dyDescent="0.2">
      <c r="A211" s="1" t="s">
        <v>7</v>
      </c>
      <c r="B211" s="1">
        <v>1</v>
      </c>
    </row>
    <row r="212" spans="1:12" x14ac:dyDescent="0.2">
      <c r="A212" s="1" t="s">
        <v>8</v>
      </c>
    </row>
    <row r="213" spans="1:12" x14ac:dyDescent="0.2">
      <c r="A213" s="1" t="s">
        <v>9</v>
      </c>
      <c r="B213" s="1" t="s">
        <v>2</v>
      </c>
      <c r="C213" s="1" t="s">
        <v>4</v>
      </c>
      <c r="D213" s="1" t="s">
        <v>5</v>
      </c>
      <c r="E213" s="1" t="s">
        <v>6</v>
      </c>
      <c r="F213" s="1" t="s">
        <v>0</v>
      </c>
      <c r="G213" s="1" t="s">
        <v>19</v>
      </c>
      <c r="H213" s="1" t="s">
        <v>22</v>
      </c>
      <c r="I213" s="1" t="s">
        <v>35</v>
      </c>
      <c r="J213" s="2" t="s">
        <v>28</v>
      </c>
      <c r="K213" s="1" t="s">
        <v>29</v>
      </c>
      <c r="L213" s="1" t="s">
        <v>30</v>
      </c>
    </row>
    <row r="214" spans="1:12" x14ac:dyDescent="0.2">
      <c r="A214" s="1" t="str">
        <f>B205</f>
        <v>C1, pavement, demolition</v>
      </c>
      <c r="B214" s="1" t="str">
        <f>B206</f>
        <v>C1, pavement, demolition</v>
      </c>
      <c r="C214" s="1" t="s">
        <v>17</v>
      </c>
      <c r="D214" s="1">
        <v>1</v>
      </c>
      <c r="E214" s="1" t="s">
        <v>11</v>
      </c>
      <c r="F214" s="2" t="s">
        <v>23</v>
      </c>
      <c r="G214" s="1" t="s">
        <v>20</v>
      </c>
      <c r="H214" s="1" t="s">
        <v>111</v>
      </c>
      <c r="J214" s="1">
        <v>0</v>
      </c>
    </row>
    <row r="215" spans="1:12" x14ac:dyDescent="0.2">
      <c r="A215" s="1" t="s">
        <v>91</v>
      </c>
      <c r="B215" s="1" t="s">
        <v>42</v>
      </c>
      <c r="C215" s="1" t="s">
        <v>15</v>
      </c>
      <c r="D215" s="1">
        <f>27.562/1000</f>
        <v>2.7562E-2</v>
      </c>
      <c r="E215" s="1" t="s">
        <v>14</v>
      </c>
      <c r="F215" s="2" t="s">
        <v>23</v>
      </c>
      <c r="G215" s="1" t="s">
        <v>21</v>
      </c>
      <c r="H215" s="1" t="s">
        <v>111</v>
      </c>
      <c r="I215" s="1" t="s">
        <v>45</v>
      </c>
      <c r="J215" s="1">
        <v>2</v>
      </c>
      <c r="K215" s="1">
        <f t="shared" ref="K215" si="11">LN(D215)</f>
        <v>-3.5913172665291841</v>
      </c>
      <c r="L215" s="1">
        <v>3.741657386773941E-2</v>
      </c>
    </row>
    <row r="217" spans="1:12" x14ac:dyDescent="0.2">
      <c r="A217" s="1" t="s">
        <v>1</v>
      </c>
      <c r="B217" s="1" t="s">
        <v>87</v>
      </c>
    </row>
    <row r="218" spans="1:12" x14ac:dyDescent="0.2">
      <c r="A218" s="1" t="s">
        <v>2</v>
      </c>
      <c r="B218" s="1" t="s">
        <v>87</v>
      </c>
    </row>
    <row r="219" spans="1:12" x14ac:dyDescent="0.2">
      <c r="A219" s="1" t="s">
        <v>3</v>
      </c>
      <c r="B219" s="1" t="s">
        <v>88</v>
      </c>
    </row>
    <row r="220" spans="1:12" x14ac:dyDescent="0.2">
      <c r="A220" s="1" t="s">
        <v>4</v>
      </c>
      <c r="B220" s="1" t="s">
        <v>17</v>
      </c>
    </row>
    <row r="221" spans="1:12" x14ac:dyDescent="0.2">
      <c r="A221" s="1" t="s">
        <v>5</v>
      </c>
      <c r="B221" s="1">
        <v>1</v>
      </c>
    </row>
    <row r="222" spans="1:12" x14ac:dyDescent="0.2">
      <c r="A222" s="1" t="s">
        <v>6</v>
      </c>
      <c r="B222" s="1" t="s">
        <v>11</v>
      </c>
    </row>
    <row r="223" spans="1:12" x14ac:dyDescent="0.2">
      <c r="A223" s="1" t="s">
        <v>7</v>
      </c>
      <c r="B223" s="1">
        <v>1</v>
      </c>
    </row>
    <row r="224" spans="1:12" x14ac:dyDescent="0.2">
      <c r="A224" s="1" t="s">
        <v>8</v>
      </c>
    </row>
    <row r="225" spans="1:12" x14ac:dyDescent="0.2">
      <c r="A225" s="1" t="s">
        <v>9</v>
      </c>
      <c r="B225" s="1" t="s">
        <v>2</v>
      </c>
      <c r="C225" s="1" t="s">
        <v>4</v>
      </c>
      <c r="D225" s="1" t="s">
        <v>5</v>
      </c>
      <c r="E225" s="1" t="s">
        <v>6</v>
      </c>
      <c r="F225" s="1" t="s">
        <v>0</v>
      </c>
      <c r="G225" s="1" t="s">
        <v>19</v>
      </c>
      <c r="H225" s="1" t="s">
        <v>22</v>
      </c>
      <c r="I225" s="1" t="s">
        <v>35</v>
      </c>
      <c r="J225" s="2" t="s">
        <v>28</v>
      </c>
      <c r="K225" s="1" t="s">
        <v>29</v>
      </c>
      <c r="L225" s="1" t="s">
        <v>30</v>
      </c>
    </row>
    <row r="226" spans="1:12" x14ac:dyDescent="0.2">
      <c r="A226" s="1" t="str">
        <f>B217</f>
        <v>C2, pavement, transport to processing</v>
      </c>
      <c r="B226" s="1" t="str">
        <f>B218</f>
        <v>C2, pavement, transport to processing</v>
      </c>
      <c r="C226" s="1" t="s">
        <v>17</v>
      </c>
      <c r="D226" s="1">
        <v>1</v>
      </c>
      <c r="E226" s="1" t="s">
        <v>11</v>
      </c>
      <c r="F226" s="2" t="s">
        <v>23</v>
      </c>
      <c r="G226" s="1" t="s">
        <v>20</v>
      </c>
      <c r="H226" s="1" t="s">
        <v>111</v>
      </c>
      <c r="J226" s="1">
        <v>0</v>
      </c>
    </row>
    <row r="227" spans="1:12" x14ac:dyDescent="0.2">
      <c r="A227" s="1" t="s">
        <v>44</v>
      </c>
      <c r="B227" s="1" t="s">
        <v>44</v>
      </c>
      <c r="C227" s="1" t="s">
        <v>16</v>
      </c>
      <c r="D227" s="1">
        <f>1/1000*33.3</f>
        <v>3.3299999999999996E-2</v>
      </c>
      <c r="E227" s="1" t="s">
        <v>18</v>
      </c>
      <c r="F227" s="2" t="s">
        <v>23</v>
      </c>
      <c r="G227" s="1" t="s">
        <v>21</v>
      </c>
      <c r="H227" s="1" t="s">
        <v>111</v>
      </c>
      <c r="J227" s="1">
        <v>2</v>
      </c>
      <c r="K227" s="1">
        <f t="shared" ref="K227:K228" si="12">LN(D227)</f>
        <v>-3.4021978819957388</v>
      </c>
      <c r="L227" s="1">
        <v>0.34745503306183378</v>
      </c>
    </row>
    <row r="228" spans="1:12" x14ac:dyDescent="0.2">
      <c r="A228" s="1" t="s">
        <v>43</v>
      </c>
      <c r="B228" s="1" t="s">
        <v>50</v>
      </c>
      <c r="C228" s="1" t="s">
        <v>16</v>
      </c>
      <c r="D228" s="1">
        <f>1/1000*11.1</f>
        <v>1.11E-2</v>
      </c>
      <c r="E228" s="1" t="s">
        <v>18</v>
      </c>
      <c r="F228" s="2" t="s">
        <v>23</v>
      </c>
      <c r="G228" s="1" t="s">
        <v>21</v>
      </c>
      <c r="H228" s="1" t="s">
        <v>111</v>
      </c>
      <c r="J228" s="1">
        <v>2</v>
      </c>
      <c r="K228" s="1">
        <f t="shared" si="12"/>
        <v>-4.5008101706638488</v>
      </c>
      <c r="L228" s="1">
        <v>0.34745503306183378</v>
      </c>
    </row>
    <row r="230" spans="1:12" x14ac:dyDescent="0.2">
      <c r="A230" s="1" t="s">
        <v>1</v>
      </c>
      <c r="B230" s="1" t="s">
        <v>89</v>
      </c>
    </row>
    <row r="231" spans="1:12" x14ac:dyDescent="0.2">
      <c r="A231" s="1" t="s">
        <v>2</v>
      </c>
      <c r="B231" s="1" t="s">
        <v>89</v>
      </c>
    </row>
    <row r="232" spans="1:12" x14ac:dyDescent="0.2">
      <c r="A232" s="1" t="s">
        <v>3</v>
      </c>
      <c r="B232" s="1" t="s">
        <v>90</v>
      </c>
    </row>
    <row r="233" spans="1:12" x14ac:dyDescent="0.2">
      <c r="A233" s="1" t="s">
        <v>4</v>
      </c>
      <c r="B233" s="1" t="s">
        <v>17</v>
      </c>
    </row>
    <row r="234" spans="1:12" x14ac:dyDescent="0.2">
      <c r="A234" s="1" t="s">
        <v>5</v>
      </c>
      <c r="B234" s="1">
        <v>1</v>
      </c>
    </row>
    <row r="235" spans="1:12" x14ac:dyDescent="0.2">
      <c r="A235" s="1" t="s">
        <v>6</v>
      </c>
      <c r="B235" s="1" t="s">
        <v>11</v>
      </c>
    </row>
    <row r="236" spans="1:12" x14ac:dyDescent="0.2">
      <c r="A236" s="1" t="s">
        <v>7</v>
      </c>
      <c r="B236" s="1">
        <v>1</v>
      </c>
    </row>
    <row r="237" spans="1:12" x14ac:dyDescent="0.2">
      <c r="A237" s="1" t="s">
        <v>8</v>
      </c>
    </row>
    <row r="238" spans="1:12" x14ac:dyDescent="0.2">
      <c r="A238" s="1" t="s">
        <v>9</v>
      </c>
      <c r="B238" s="1" t="s">
        <v>2</v>
      </c>
      <c r="C238" s="1" t="s">
        <v>4</v>
      </c>
      <c r="D238" s="1" t="s">
        <v>5</v>
      </c>
      <c r="E238" s="1" t="s">
        <v>6</v>
      </c>
      <c r="F238" s="1" t="s">
        <v>0</v>
      </c>
      <c r="G238" s="1" t="s">
        <v>19</v>
      </c>
      <c r="H238" s="1" t="s">
        <v>22</v>
      </c>
      <c r="I238" s="1" t="s">
        <v>35</v>
      </c>
      <c r="J238" s="2" t="s">
        <v>28</v>
      </c>
      <c r="K238" s="1" t="s">
        <v>29</v>
      </c>
      <c r="L238" s="1" t="s">
        <v>30</v>
      </c>
    </row>
    <row r="239" spans="1:12" x14ac:dyDescent="0.2">
      <c r="A239" s="1" t="str">
        <f>B230</f>
        <v>C3, pavement, processing</v>
      </c>
      <c r="B239" s="1" t="str">
        <f>B231</f>
        <v>C3, pavement, processing</v>
      </c>
      <c r="C239" s="1" t="s">
        <v>17</v>
      </c>
      <c r="D239" s="1">
        <v>1</v>
      </c>
      <c r="E239" s="1" t="s">
        <v>11</v>
      </c>
      <c r="F239" s="2" t="s">
        <v>23</v>
      </c>
      <c r="G239" s="1" t="s">
        <v>20</v>
      </c>
      <c r="H239" s="1" t="s">
        <v>111</v>
      </c>
      <c r="J239" s="1">
        <v>0</v>
      </c>
    </row>
    <row r="240" spans="1:12" x14ac:dyDescent="0.2">
      <c r="A240" s="1" t="s">
        <v>42</v>
      </c>
      <c r="B240" s="1" t="s">
        <v>42</v>
      </c>
      <c r="C240" s="1" t="s">
        <v>15</v>
      </c>
      <c r="D240" s="1">
        <f>6.623/1000</f>
        <v>6.6230000000000004E-3</v>
      </c>
      <c r="E240" s="1" t="s">
        <v>14</v>
      </c>
      <c r="F240" s="2" t="s">
        <v>23</v>
      </c>
      <c r="G240" s="1" t="s">
        <v>21</v>
      </c>
      <c r="H240" s="1" t="s">
        <v>111</v>
      </c>
      <c r="I240" s="1" t="s">
        <v>47</v>
      </c>
      <c r="J240" s="1">
        <v>2</v>
      </c>
      <c r="K240" s="1">
        <f t="shared" ref="K240:K241" si="13">LN(D240)</f>
        <v>-5.0172068394792948</v>
      </c>
      <c r="L240" s="1">
        <v>3.741657386773941E-2</v>
      </c>
    </row>
    <row r="241" spans="1:12" x14ac:dyDescent="0.2">
      <c r="A241" s="1" t="s">
        <v>42</v>
      </c>
      <c r="B241" s="1" t="s">
        <v>42</v>
      </c>
      <c r="C241" s="1" t="s">
        <v>15</v>
      </c>
      <c r="D241" s="1">
        <f>6.623/1000</f>
        <v>6.6230000000000004E-3</v>
      </c>
      <c r="E241" s="1" t="s">
        <v>14</v>
      </c>
      <c r="F241" s="2" t="s">
        <v>23</v>
      </c>
      <c r="G241" s="1" t="s">
        <v>21</v>
      </c>
      <c r="H241" s="1" t="s">
        <v>111</v>
      </c>
      <c r="I241" s="1" t="s">
        <v>46</v>
      </c>
      <c r="J241" s="1">
        <v>2</v>
      </c>
      <c r="K241" s="1">
        <f t="shared" si="13"/>
        <v>-5.0172068394792948</v>
      </c>
      <c r="L241" s="1">
        <v>3.741657386773941E-2</v>
      </c>
    </row>
    <row r="243" spans="1:12" x14ac:dyDescent="0.2">
      <c r="A243" s="1" t="s">
        <v>1</v>
      </c>
      <c r="B243" s="1" t="s">
        <v>109</v>
      </c>
    </row>
    <row r="244" spans="1:12" x14ac:dyDescent="0.2">
      <c r="A244" s="1" t="s">
        <v>2</v>
      </c>
      <c r="B244" s="1" t="s">
        <v>100</v>
      </c>
    </row>
    <row r="245" spans="1:12" x14ac:dyDescent="0.2">
      <c r="A245" s="1" t="s">
        <v>3</v>
      </c>
      <c r="B245" s="1" t="s">
        <v>109</v>
      </c>
    </row>
    <row r="246" spans="1:12" x14ac:dyDescent="0.2">
      <c r="A246" s="1" t="s">
        <v>4</v>
      </c>
      <c r="B246" s="1" t="s">
        <v>17</v>
      </c>
    </row>
    <row r="247" spans="1:12" x14ac:dyDescent="0.2">
      <c r="A247" s="1" t="s">
        <v>5</v>
      </c>
      <c r="B247" s="1">
        <v>1</v>
      </c>
    </row>
    <row r="248" spans="1:12" x14ac:dyDescent="0.2">
      <c r="A248" s="1" t="s">
        <v>6</v>
      </c>
      <c r="B248" s="1" t="s">
        <v>11</v>
      </c>
    </row>
    <row r="249" spans="1:12" x14ac:dyDescent="0.2">
      <c r="A249" s="1" t="s">
        <v>7</v>
      </c>
      <c r="B249" s="1">
        <v>1</v>
      </c>
    </row>
    <row r="250" spans="1:12" x14ac:dyDescent="0.2">
      <c r="A250" s="1" t="s">
        <v>8</v>
      </c>
    </row>
    <row r="251" spans="1:12" x14ac:dyDescent="0.2">
      <c r="A251" s="1" t="s">
        <v>9</v>
      </c>
      <c r="B251" s="1" t="s">
        <v>2</v>
      </c>
      <c r="C251" s="1" t="s">
        <v>4</v>
      </c>
      <c r="D251" s="1" t="s">
        <v>5</v>
      </c>
      <c r="E251" s="1" t="s">
        <v>6</v>
      </c>
      <c r="F251" s="1" t="s">
        <v>0</v>
      </c>
      <c r="G251" s="1" t="s">
        <v>19</v>
      </c>
      <c r="H251" s="1" t="s">
        <v>22</v>
      </c>
      <c r="I251" s="1" t="s">
        <v>35</v>
      </c>
      <c r="J251" s="2" t="s">
        <v>28</v>
      </c>
      <c r="K251" s="1" t="s">
        <v>29</v>
      </c>
      <c r="L251" s="1" t="s">
        <v>30</v>
      </c>
    </row>
    <row r="252" spans="1:12" x14ac:dyDescent="0.2">
      <c r="A252" s="1" t="str">
        <f>B243</f>
        <v>DZOAB, B, PVI</v>
      </c>
      <c r="B252" s="1" t="str">
        <f>B244</f>
        <v>pavement, complete</v>
      </c>
      <c r="C252" s="1" t="s">
        <v>17</v>
      </c>
      <c r="D252" s="1">
        <v>1</v>
      </c>
      <c r="E252" s="1" t="s">
        <v>11</v>
      </c>
      <c r="F252" s="2" t="s">
        <v>23</v>
      </c>
      <c r="G252" s="1" t="s">
        <v>20</v>
      </c>
      <c r="H252" s="1" t="s">
        <v>111</v>
      </c>
      <c r="J252" s="1">
        <v>0</v>
      </c>
    </row>
    <row r="253" spans="1:12" x14ac:dyDescent="0.2">
      <c r="A253" s="1" t="str">
        <f>A63</f>
        <v>A1, pavement, materials, B</v>
      </c>
      <c r="B253" s="1" t="str">
        <f>B63</f>
        <v>A1, pavement, materials</v>
      </c>
      <c r="C253" s="1" t="str">
        <f>C63</f>
        <v>NL</v>
      </c>
      <c r="D253" s="1">
        <v>1</v>
      </c>
      <c r="E253" s="1" t="s">
        <v>11</v>
      </c>
      <c r="F253" s="2" t="s">
        <v>23</v>
      </c>
      <c r="G253" s="1" t="s">
        <v>21</v>
      </c>
      <c r="H253" s="1" t="s">
        <v>111</v>
      </c>
      <c r="J253" s="1">
        <v>0</v>
      </c>
    </row>
    <row r="254" spans="1:12" x14ac:dyDescent="0.2">
      <c r="A254" s="1" t="str">
        <f>A81</f>
        <v>A2, pavement, transport to plant, B</v>
      </c>
      <c r="B254" s="1" t="str">
        <f t="shared" ref="B254:C254" si="14">B81</f>
        <v>A2, pavement, transport to plant</v>
      </c>
      <c r="C254" s="1" t="str">
        <f t="shared" si="14"/>
        <v>NL</v>
      </c>
      <c r="D254" s="1">
        <v>1</v>
      </c>
      <c r="E254" s="1" t="s">
        <v>11</v>
      </c>
      <c r="F254" s="2" t="s">
        <v>23</v>
      </c>
      <c r="G254" s="1" t="s">
        <v>21</v>
      </c>
      <c r="H254" s="1" t="s">
        <v>111</v>
      </c>
      <c r="J254" s="1">
        <v>0</v>
      </c>
    </row>
    <row r="255" spans="1:12" x14ac:dyDescent="0.2">
      <c r="A255" s="1" t="str">
        <f>A102</f>
        <v>A3, pavement, production, B</v>
      </c>
      <c r="B255" s="1" t="str">
        <f t="shared" ref="B255:C255" si="15">B102</f>
        <v>A3, pavement, production</v>
      </c>
      <c r="C255" s="1" t="str">
        <f t="shared" si="15"/>
        <v>NL</v>
      </c>
      <c r="D255" s="1">
        <v>1</v>
      </c>
      <c r="E255" s="1" t="s">
        <v>11</v>
      </c>
      <c r="F255" s="2" t="s">
        <v>23</v>
      </c>
      <c r="G255" s="1" t="s">
        <v>21</v>
      </c>
      <c r="H255" s="1" t="s">
        <v>111</v>
      </c>
      <c r="J255" s="1">
        <v>0</v>
      </c>
    </row>
    <row r="256" spans="1:12" x14ac:dyDescent="0.2">
      <c r="A256" s="1" t="str">
        <f>A175</f>
        <v>A4, pavement, transport to site</v>
      </c>
      <c r="B256" s="1" t="str">
        <f t="shared" ref="B256:C256" si="16">B175</f>
        <v>A4, pavement, transport to site</v>
      </c>
      <c r="C256" s="1" t="str">
        <f t="shared" si="16"/>
        <v>NL</v>
      </c>
      <c r="D256" s="1">
        <v>1</v>
      </c>
      <c r="E256" s="1" t="s">
        <v>11</v>
      </c>
      <c r="F256" s="2" t="s">
        <v>23</v>
      </c>
      <c r="G256" s="1" t="s">
        <v>21</v>
      </c>
      <c r="H256" s="1" t="s">
        <v>111</v>
      </c>
      <c r="J256" s="1">
        <v>0</v>
      </c>
    </row>
    <row r="257" spans="1:12" x14ac:dyDescent="0.2">
      <c r="A257" s="1" t="str">
        <f>A188</f>
        <v>A5, pavement, construction</v>
      </c>
      <c r="B257" s="1" t="str">
        <f t="shared" ref="B257:C257" si="17">B188</f>
        <v>A5, pavement, construction</v>
      </c>
      <c r="C257" s="1" t="str">
        <f t="shared" si="17"/>
        <v>NL</v>
      </c>
      <c r="D257" s="1">
        <v>1</v>
      </c>
      <c r="E257" s="1" t="s">
        <v>11</v>
      </c>
      <c r="F257" s="2" t="s">
        <v>23</v>
      </c>
      <c r="G257" s="1" t="s">
        <v>21</v>
      </c>
      <c r="H257" s="1" t="s">
        <v>111</v>
      </c>
      <c r="J257" s="1">
        <v>0</v>
      </c>
    </row>
    <row r="258" spans="1:12" x14ac:dyDescent="0.2">
      <c r="A258" s="1" t="str">
        <f>A200</f>
        <v>B, pavement, use</v>
      </c>
      <c r="B258" s="1" t="str">
        <f t="shared" ref="B258:C258" si="18">B200</f>
        <v>B, pavement, use</v>
      </c>
      <c r="C258" s="1" t="str">
        <f t="shared" si="18"/>
        <v>NL</v>
      </c>
      <c r="D258" s="1">
        <v>1</v>
      </c>
      <c r="E258" s="1" t="s">
        <v>11</v>
      </c>
      <c r="F258" s="2" t="s">
        <v>23</v>
      </c>
      <c r="G258" s="1" t="s">
        <v>21</v>
      </c>
      <c r="H258" s="1" t="s">
        <v>111</v>
      </c>
      <c r="J258" s="1">
        <v>0</v>
      </c>
    </row>
    <row r="259" spans="1:12" x14ac:dyDescent="0.2">
      <c r="A259" s="1" t="str">
        <f>A214</f>
        <v>C1, pavement, demolition</v>
      </c>
      <c r="B259" s="1" t="str">
        <f t="shared" ref="B259:C259" si="19">B214</f>
        <v>C1, pavement, demolition</v>
      </c>
      <c r="C259" s="1" t="str">
        <f t="shared" si="19"/>
        <v>NL</v>
      </c>
      <c r="D259" s="1">
        <v>1</v>
      </c>
      <c r="E259" s="1" t="s">
        <v>11</v>
      </c>
      <c r="F259" s="2" t="s">
        <v>23</v>
      </c>
      <c r="G259" s="1" t="s">
        <v>21</v>
      </c>
      <c r="H259" s="1" t="s">
        <v>111</v>
      </c>
      <c r="J259" s="1">
        <v>0</v>
      </c>
    </row>
    <row r="260" spans="1:12" x14ac:dyDescent="0.2">
      <c r="A260" s="1" t="str">
        <f>A226</f>
        <v>C2, pavement, transport to processing</v>
      </c>
      <c r="B260" s="1" t="str">
        <f t="shared" ref="B260:C260" si="20">B226</f>
        <v>C2, pavement, transport to processing</v>
      </c>
      <c r="C260" s="1" t="str">
        <f t="shared" si="20"/>
        <v>NL</v>
      </c>
      <c r="D260" s="1">
        <v>1</v>
      </c>
      <c r="E260" s="1" t="s">
        <v>11</v>
      </c>
      <c r="F260" s="2" t="s">
        <v>23</v>
      </c>
      <c r="G260" s="1" t="s">
        <v>21</v>
      </c>
      <c r="H260" s="1" t="s">
        <v>111</v>
      </c>
      <c r="J260" s="1">
        <v>0</v>
      </c>
    </row>
    <row r="261" spans="1:12" x14ac:dyDescent="0.2">
      <c r="A261" s="1" t="str">
        <f>A239</f>
        <v>C3, pavement, processing</v>
      </c>
      <c r="B261" s="1" t="str">
        <f t="shared" ref="B261:C261" si="21">B239</f>
        <v>C3, pavement, processing</v>
      </c>
      <c r="C261" s="1" t="str">
        <f t="shared" si="21"/>
        <v>NL</v>
      </c>
      <c r="D261" s="1">
        <v>1</v>
      </c>
      <c r="E261" s="1" t="s">
        <v>11</v>
      </c>
      <c r="F261" s="2" t="s">
        <v>23</v>
      </c>
      <c r="G261" s="1" t="s">
        <v>21</v>
      </c>
      <c r="H261" s="1" t="s">
        <v>111</v>
      </c>
      <c r="J261" s="1">
        <v>0</v>
      </c>
    </row>
    <row r="263" spans="1:12" x14ac:dyDescent="0.2">
      <c r="A263" s="1" t="s">
        <v>1</v>
      </c>
      <c r="B263" s="1" t="s">
        <v>110</v>
      </c>
    </row>
    <row r="264" spans="1:12" x14ac:dyDescent="0.2">
      <c r="A264" s="1" t="s">
        <v>2</v>
      </c>
      <c r="B264" s="1" t="s">
        <v>100</v>
      </c>
    </row>
    <row r="265" spans="1:12" x14ac:dyDescent="0.2">
      <c r="A265" s="1" t="s">
        <v>3</v>
      </c>
      <c r="B265" s="1" t="s">
        <v>110</v>
      </c>
    </row>
    <row r="266" spans="1:12" x14ac:dyDescent="0.2">
      <c r="A266" s="1" t="s">
        <v>4</v>
      </c>
      <c r="B266" s="1" t="s">
        <v>17</v>
      </c>
    </row>
    <row r="267" spans="1:12" x14ac:dyDescent="0.2">
      <c r="A267" s="1" t="s">
        <v>5</v>
      </c>
      <c r="B267" s="1">
        <v>1</v>
      </c>
    </row>
    <row r="268" spans="1:12" x14ac:dyDescent="0.2">
      <c r="A268" s="1" t="s">
        <v>6</v>
      </c>
      <c r="B268" s="1" t="s">
        <v>11</v>
      </c>
    </row>
    <row r="269" spans="1:12" x14ac:dyDescent="0.2">
      <c r="A269" s="1" t="s">
        <v>7</v>
      </c>
      <c r="B269" s="1">
        <v>1</v>
      </c>
    </row>
    <row r="270" spans="1:12" x14ac:dyDescent="0.2">
      <c r="A270" s="1" t="s">
        <v>8</v>
      </c>
    </row>
    <row r="271" spans="1:12" x14ac:dyDescent="0.2">
      <c r="A271" s="1" t="s">
        <v>9</v>
      </c>
      <c r="B271" s="1" t="s">
        <v>2</v>
      </c>
      <c r="C271" s="1" t="s">
        <v>4</v>
      </c>
      <c r="D271" s="1" t="s">
        <v>5</v>
      </c>
      <c r="E271" s="1" t="s">
        <v>6</v>
      </c>
      <c r="F271" s="1" t="s">
        <v>0</v>
      </c>
      <c r="G271" s="1" t="s">
        <v>19</v>
      </c>
      <c r="H271" s="1" t="s">
        <v>22</v>
      </c>
      <c r="I271" s="1" t="s">
        <v>35</v>
      </c>
      <c r="J271" s="2" t="s">
        <v>28</v>
      </c>
      <c r="K271" s="1" t="s">
        <v>29</v>
      </c>
      <c r="L271" s="1" t="s">
        <v>30</v>
      </c>
    </row>
    <row r="272" spans="1:12" x14ac:dyDescent="0.2">
      <c r="A272" s="1" t="str">
        <f>B263</f>
        <v>DZOAB, A, PVI</v>
      </c>
      <c r="B272" s="1" t="str">
        <f>B264</f>
        <v>pavement, complete</v>
      </c>
      <c r="C272" s="1" t="s">
        <v>17</v>
      </c>
      <c r="D272" s="1">
        <v>1</v>
      </c>
      <c r="E272" s="1" t="s">
        <v>11</v>
      </c>
      <c r="F272" s="2" t="s">
        <v>23</v>
      </c>
      <c r="G272" s="1" t="s">
        <v>20</v>
      </c>
      <c r="J272" s="1">
        <v>0</v>
      </c>
    </row>
    <row r="273" spans="1:10" x14ac:dyDescent="0.2">
      <c r="A273" s="1" t="str">
        <f>A119</f>
        <v>A1, pavement, materials, A</v>
      </c>
      <c r="B273" s="1" t="str">
        <f t="shared" ref="B273:C273" si="22">B119</f>
        <v>A1, pavement, materials</v>
      </c>
      <c r="C273" s="1" t="str">
        <f t="shared" si="22"/>
        <v>NL</v>
      </c>
      <c r="D273" s="1">
        <f t="shared" ref="D273:J273" si="23">D253</f>
        <v>1</v>
      </c>
      <c r="E273" s="1" t="str">
        <f t="shared" si="23"/>
        <v>kilogram</v>
      </c>
      <c r="F273" s="2" t="str">
        <f t="shared" si="23"/>
        <v>ecoinvent-391-cutoff</v>
      </c>
      <c r="G273" s="1" t="str">
        <f t="shared" si="23"/>
        <v>technosphere</v>
      </c>
      <c r="H273" s="1" t="str">
        <f t="shared" si="23"/>
        <v>(unknown)</v>
      </c>
      <c r="I273" s="1">
        <f t="shared" si="23"/>
        <v>0</v>
      </c>
      <c r="J273" s="1">
        <f t="shared" si="23"/>
        <v>0</v>
      </c>
    </row>
    <row r="274" spans="1:10" x14ac:dyDescent="0.2">
      <c r="A274" s="1" t="str">
        <f>A137</f>
        <v>A2, pavement, transport to plant, A</v>
      </c>
      <c r="B274" s="1" t="str">
        <f t="shared" ref="B274:C274" si="24">B137</f>
        <v>A2, pavement, transport to plant</v>
      </c>
      <c r="C274" s="1" t="str">
        <f t="shared" si="24"/>
        <v>NL</v>
      </c>
      <c r="D274" s="1">
        <f t="shared" ref="D274:J274" si="25">D254</f>
        <v>1</v>
      </c>
      <c r="E274" s="1" t="str">
        <f t="shared" si="25"/>
        <v>kilogram</v>
      </c>
      <c r="F274" s="2" t="str">
        <f t="shared" si="25"/>
        <v>ecoinvent-391-cutoff</v>
      </c>
      <c r="G274" s="1" t="str">
        <f t="shared" si="25"/>
        <v>technosphere</v>
      </c>
      <c r="H274" s="1" t="str">
        <f t="shared" si="25"/>
        <v>(unknown)</v>
      </c>
      <c r="I274" s="1">
        <f t="shared" si="25"/>
        <v>0</v>
      </c>
      <c r="J274" s="1">
        <f t="shared" si="25"/>
        <v>0</v>
      </c>
    </row>
    <row r="275" spans="1:10" x14ac:dyDescent="0.2">
      <c r="A275" s="1" t="str">
        <f>A158</f>
        <v>A3, pavement, production, A</v>
      </c>
      <c r="B275" s="1" t="str">
        <f>B158</f>
        <v>A3, pavement, production</v>
      </c>
      <c r="C275" s="1" t="str">
        <f>C158</f>
        <v>NL</v>
      </c>
      <c r="D275" s="1">
        <f t="shared" ref="D275:J275" si="26">D255</f>
        <v>1</v>
      </c>
      <c r="E275" s="1" t="str">
        <f t="shared" si="26"/>
        <v>kilogram</v>
      </c>
      <c r="F275" s="2" t="str">
        <f t="shared" si="26"/>
        <v>ecoinvent-391-cutoff</v>
      </c>
      <c r="G275" s="1" t="str">
        <f t="shared" si="26"/>
        <v>technosphere</v>
      </c>
      <c r="H275" s="1" t="str">
        <f t="shared" si="26"/>
        <v>(unknown)</v>
      </c>
      <c r="I275" s="1">
        <f t="shared" si="26"/>
        <v>0</v>
      </c>
      <c r="J275" s="1">
        <f t="shared" si="26"/>
        <v>0</v>
      </c>
    </row>
    <row r="276" spans="1:10" x14ac:dyDescent="0.2">
      <c r="A276" s="1" t="str">
        <f t="shared" ref="A276:J276" si="27">A256</f>
        <v>A4, pavement, transport to site</v>
      </c>
      <c r="B276" s="1" t="str">
        <f t="shared" si="27"/>
        <v>A4, pavement, transport to site</v>
      </c>
      <c r="C276" s="1" t="str">
        <f t="shared" si="27"/>
        <v>NL</v>
      </c>
      <c r="D276" s="1">
        <f t="shared" si="27"/>
        <v>1</v>
      </c>
      <c r="E276" s="1" t="str">
        <f t="shared" si="27"/>
        <v>kilogram</v>
      </c>
      <c r="F276" s="2" t="str">
        <f t="shared" si="27"/>
        <v>ecoinvent-391-cutoff</v>
      </c>
      <c r="G276" s="1" t="str">
        <f t="shared" si="27"/>
        <v>technosphere</v>
      </c>
      <c r="H276" s="1" t="str">
        <f t="shared" si="27"/>
        <v>(unknown)</v>
      </c>
      <c r="I276" s="1">
        <f t="shared" si="27"/>
        <v>0</v>
      </c>
      <c r="J276" s="1">
        <f t="shared" si="27"/>
        <v>0</v>
      </c>
    </row>
    <row r="277" spans="1:10" x14ac:dyDescent="0.2">
      <c r="A277" s="1" t="str">
        <f t="shared" ref="A277:J277" si="28">A257</f>
        <v>A5, pavement, construction</v>
      </c>
      <c r="B277" s="1" t="str">
        <f t="shared" si="28"/>
        <v>A5, pavement, construction</v>
      </c>
      <c r="C277" s="1" t="str">
        <f t="shared" si="28"/>
        <v>NL</v>
      </c>
      <c r="D277" s="1">
        <f t="shared" si="28"/>
        <v>1</v>
      </c>
      <c r="E277" s="1" t="str">
        <f t="shared" si="28"/>
        <v>kilogram</v>
      </c>
      <c r="F277" s="2" t="str">
        <f t="shared" si="28"/>
        <v>ecoinvent-391-cutoff</v>
      </c>
      <c r="G277" s="1" t="str">
        <f t="shared" si="28"/>
        <v>technosphere</v>
      </c>
      <c r="H277" s="1" t="str">
        <f t="shared" si="28"/>
        <v>(unknown)</v>
      </c>
      <c r="I277" s="1">
        <f t="shared" si="28"/>
        <v>0</v>
      </c>
      <c r="J277" s="1">
        <f t="shared" si="28"/>
        <v>0</v>
      </c>
    </row>
    <row r="278" spans="1:10" x14ac:dyDescent="0.2">
      <c r="A278" s="1" t="str">
        <f t="shared" ref="A278:J278" si="29">A258</f>
        <v>B, pavement, use</v>
      </c>
      <c r="B278" s="1" t="str">
        <f t="shared" si="29"/>
        <v>B, pavement, use</v>
      </c>
      <c r="C278" s="1" t="str">
        <f t="shared" si="29"/>
        <v>NL</v>
      </c>
      <c r="D278" s="1">
        <f t="shared" si="29"/>
        <v>1</v>
      </c>
      <c r="E278" s="1" t="str">
        <f t="shared" si="29"/>
        <v>kilogram</v>
      </c>
      <c r="F278" s="2" t="str">
        <f t="shared" si="29"/>
        <v>ecoinvent-391-cutoff</v>
      </c>
      <c r="G278" s="1" t="str">
        <f t="shared" si="29"/>
        <v>technosphere</v>
      </c>
      <c r="H278" s="1" t="str">
        <f t="shared" si="29"/>
        <v>(unknown)</v>
      </c>
      <c r="I278" s="1">
        <f t="shared" si="29"/>
        <v>0</v>
      </c>
      <c r="J278" s="1">
        <f t="shared" si="29"/>
        <v>0</v>
      </c>
    </row>
    <row r="279" spans="1:10" x14ac:dyDescent="0.2">
      <c r="A279" s="1" t="str">
        <f t="shared" ref="A279:J279" si="30">A259</f>
        <v>C1, pavement, demolition</v>
      </c>
      <c r="B279" s="1" t="str">
        <f t="shared" si="30"/>
        <v>C1, pavement, demolition</v>
      </c>
      <c r="C279" s="1" t="str">
        <f t="shared" si="30"/>
        <v>NL</v>
      </c>
      <c r="D279" s="1">
        <f t="shared" si="30"/>
        <v>1</v>
      </c>
      <c r="E279" s="1" t="str">
        <f t="shared" si="30"/>
        <v>kilogram</v>
      </c>
      <c r="F279" s="2" t="str">
        <f t="shared" si="30"/>
        <v>ecoinvent-391-cutoff</v>
      </c>
      <c r="G279" s="1" t="str">
        <f t="shared" si="30"/>
        <v>technosphere</v>
      </c>
      <c r="H279" s="1" t="str">
        <f t="shared" si="30"/>
        <v>(unknown)</v>
      </c>
      <c r="I279" s="1">
        <f t="shared" si="30"/>
        <v>0</v>
      </c>
      <c r="J279" s="1">
        <f t="shared" si="30"/>
        <v>0</v>
      </c>
    </row>
    <row r="280" spans="1:10" x14ac:dyDescent="0.2">
      <c r="A280" s="1" t="str">
        <f t="shared" ref="A280:J280" si="31">A260</f>
        <v>C2, pavement, transport to processing</v>
      </c>
      <c r="B280" s="1" t="str">
        <f t="shared" si="31"/>
        <v>C2, pavement, transport to processing</v>
      </c>
      <c r="C280" s="1" t="str">
        <f t="shared" si="31"/>
        <v>NL</v>
      </c>
      <c r="D280" s="1">
        <f t="shared" si="31"/>
        <v>1</v>
      </c>
      <c r="E280" s="1" t="str">
        <f t="shared" si="31"/>
        <v>kilogram</v>
      </c>
      <c r="F280" s="2" t="str">
        <f t="shared" si="31"/>
        <v>ecoinvent-391-cutoff</v>
      </c>
      <c r="G280" s="1" t="str">
        <f t="shared" si="31"/>
        <v>technosphere</v>
      </c>
      <c r="H280" s="1" t="str">
        <f t="shared" si="31"/>
        <v>(unknown)</v>
      </c>
      <c r="I280" s="1">
        <f t="shared" si="31"/>
        <v>0</v>
      </c>
      <c r="J280" s="1">
        <f t="shared" si="31"/>
        <v>0</v>
      </c>
    </row>
    <row r="281" spans="1:10" x14ac:dyDescent="0.2">
      <c r="A281" s="1" t="str">
        <f t="shared" ref="A281:J281" si="32">A261</f>
        <v>C3, pavement, processing</v>
      </c>
      <c r="B281" s="1" t="str">
        <f t="shared" si="32"/>
        <v>C3, pavement, processing</v>
      </c>
      <c r="C281" s="1" t="str">
        <f t="shared" si="32"/>
        <v>NL</v>
      </c>
      <c r="D281" s="1">
        <f t="shared" si="32"/>
        <v>1</v>
      </c>
      <c r="E281" s="1" t="str">
        <f t="shared" si="32"/>
        <v>kilogram</v>
      </c>
      <c r="F281" s="2" t="str">
        <f t="shared" si="32"/>
        <v>ecoinvent-391-cutoff</v>
      </c>
      <c r="G281" s="1" t="str">
        <f t="shared" si="32"/>
        <v>technosphere</v>
      </c>
      <c r="H281" s="1" t="str">
        <f t="shared" si="32"/>
        <v>(unknown)</v>
      </c>
      <c r="I281" s="1">
        <f t="shared" si="32"/>
        <v>0</v>
      </c>
      <c r="J281" s="1">
        <f t="shared" si="32"/>
        <v>0</v>
      </c>
    </row>
    <row r="283" spans="1:10" x14ac:dyDescent="0.2">
      <c r="A283" s="1" t="s">
        <v>1</v>
      </c>
      <c r="B283" s="1" t="s">
        <v>99</v>
      </c>
    </row>
    <row r="284" spans="1:10" x14ac:dyDescent="0.2">
      <c r="A284" s="1" t="s">
        <v>2</v>
      </c>
      <c r="B284" s="1" t="s">
        <v>100</v>
      </c>
    </row>
    <row r="285" spans="1:10" x14ac:dyDescent="0.2">
      <c r="A285" s="1" t="s">
        <v>3</v>
      </c>
      <c r="B285" s="1" t="s">
        <v>99</v>
      </c>
    </row>
    <row r="286" spans="1:10" x14ac:dyDescent="0.2">
      <c r="A286" s="1" t="s">
        <v>4</v>
      </c>
      <c r="B286" s="1" t="s">
        <v>17</v>
      </c>
    </row>
    <row r="287" spans="1:10" x14ac:dyDescent="0.2">
      <c r="A287" s="1" t="s">
        <v>5</v>
      </c>
      <c r="B287" s="1">
        <v>1</v>
      </c>
    </row>
    <row r="288" spans="1:10" x14ac:dyDescent="0.2">
      <c r="A288" s="1" t="s">
        <v>6</v>
      </c>
      <c r="B288" s="1" t="s">
        <v>11</v>
      </c>
    </row>
    <row r="289" spans="1:12" x14ac:dyDescent="0.2">
      <c r="A289" s="1" t="s">
        <v>7</v>
      </c>
      <c r="B289" s="1">
        <v>1</v>
      </c>
    </row>
    <row r="290" spans="1:12" x14ac:dyDescent="0.2">
      <c r="A290" s="1" t="s">
        <v>8</v>
      </c>
    </row>
    <row r="291" spans="1:12" x14ac:dyDescent="0.2">
      <c r="A291" s="1" t="s">
        <v>9</v>
      </c>
      <c r="B291" s="1" t="s">
        <v>2</v>
      </c>
      <c r="C291" s="1" t="s">
        <v>4</v>
      </c>
      <c r="D291" s="1" t="s">
        <v>5</v>
      </c>
      <c r="E291" s="1" t="s">
        <v>6</v>
      </c>
      <c r="F291" s="1" t="s">
        <v>0</v>
      </c>
      <c r="G291" s="1" t="s">
        <v>19</v>
      </c>
      <c r="H291" s="1" t="s">
        <v>22</v>
      </c>
      <c r="I291" s="1" t="s">
        <v>35</v>
      </c>
      <c r="J291" s="2" t="s">
        <v>28</v>
      </c>
      <c r="K291" s="1" t="s">
        <v>29</v>
      </c>
      <c r="L291" s="1" t="s">
        <v>30</v>
      </c>
    </row>
    <row r="292" spans="1:12" x14ac:dyDescent="0.2">
      <c r="A292" s="1" t="str">
        <f>B283</f>
        <v>DZOAB, B</v>
      </c>
      <c r="B292" s="1" t="str">
        <f>B284</f>
        <v>pavement, complete</v>
      </c>
      <c r="C292" s="1" t="s">
        <v>17</v>
      </c>
      <c r="D292" s="1">
        <v>1</v>
      </c>
      <c r="E292" s="1" t="s">
        <v>11</v>
      </c>
      <c r="F292" s="2" t="s">
        <v>23</v>
      </c>
      <c r="G292" s="1" t="s">
        <v>20</v>
      </c>
      <c r="H292" s="1" t="s">
        <v>111</v>
      </c>
      <c r="J292" s="1">
        <v>0</v>
      </c>
    </row>
    <row r="293" spans="1:12" x14ac:dyDescent="0.2">
      <c r="A293" s="1" t="str">
        <f t="shared" ref="A293:BL293" si="33">A253</f>
        <v>A1, pavement, materials, B</v>
      </c>
      <c r="B293" s="1" t="str">
        <f t="shared" si="33"/>
        <v>A1, pavement, materials</v>
      </c>
      <c r="C293" s="1" t="str">
        <f t="shared" si="33"/>
        <v>NL</v>
      </c>
      <c r="D293" s="1">
        <f t="shared" si="33"/>
        <v>1</v>
      </c>
      <c r="E293" s="1" t="str">
        <f t="shared" si="33"/>
        <v>kilogram</v>
      </c>
      <c r="F293" s="2" t="str">
        <f t="shared" si="33"/>
        <v>ecoinvent-391-cutoff</v>
      </c>
      <c r="G293" s="1" t="str">
        <f t="shared" si="33"/>
        <v>technosphere</v>
      </c>
      <c r="H293" s="1" t="str">
        <f t="shared" si="33"/>
        <v>(unknown)</v>
      </c>
      <c r="J293" s="1">
        <f t="shared" si="33"/>
        <v>0</v>
      </c>
    </row>
    <row r="294" spans="1:12" x14ac:dyDescent="0.2">
      <c r="A294" s="1" t="str">
        <f t="shared" ref="A294:BL294" si="34">A254</f>
        <v>A2, pavement, transport to plant, B</v>
      </c>
      <c r="B294" s="1" t="str">
        <f t="shared" si="34"/>
        <v>A2, pavement, transport to plant</v>
      </c>
      <c r="C294" s="1" t="str">
        <f t="shared" si="34"/>
        <v>NL</v>
      </c>
      <c r="D294" s="1">
        <f t="shared" si="34"/>
        <v>1</v>
      </c>
      <c r="E294" s="1" t="str">
        <f t="shared" si="34"/>
        <v>kilogram</v>
      </c>
      <c r="F294" s="2" t="str">
        <f t="shared" si="34"/>
        <v>ecoinvent-391-cutoff</v>
      </c>
      <c r="G294" s="1" t="str">
        <f t="shared" si="34"/>
        <v>technosphere</v>
      </c>
      <c r="H294" s="1" t="str">
        <f t="shared" si="34"/>
        <v>(unknown)</v>
      </c>
      <c r="J294" s="1">
        <f t="shared" si="34"/>
        <v>0</v>
      </c>
    </row>
    <row r="295" spans="1:12" x14ac:dyDescent="0.2">
      <c r="A295" s="1" t="str">
        <f t="shared" ref="A295:BL295" si="35">A255</f>
        <v>A3, pavement, production, B</v>
      </c>
      <c r="B295" s="1" t="str">
        <f t="shared" si="35"/>
        <v>A3, pavement, production</v>
      </c>
      <c r="C295" s="1" t="str">
        <f t="shared" si="35"/>
        <v>NL</v>
      </c>
      <c r="D295" s="1">
        <f t="shared" si="35"/>
        <v>1</v>
      </c>
      <c r="E295" s="1" t="str">
        <f t="shared" si="35"/>
        <v>kilogram</v>
      </c>
      <c r="F295" s="2" t="str">
        <f t="shared" si="35"/>
        <v>ecoinvent-391-cutoff</v>
      </c>
      <c r="G295" s="1" t="str">
        <f t="shared" si="35"/>
        <v>technosphere</v>
      </c>
      <c r="H295" s="1" t="str">
        <f t="shared" si="35"/>
        <v>(unknown)</v>
      </c>
      <c r="J295" s="1">
        <f t="shared" si="35"/>
        <v>0</v>
      </c>
    </row>
    <row r="296" spans="1:12" x14ac:dyDescent="0.2">
      <c r="A296" s="1" t="str">
        <f t="shared" ref="A296:BL296" si="36">A256</f>
        <v>A4, pavement, transport to site</v>
      </c>
      <c r="B296" s="1" t="str">
        <f t="shared" si="36"/>
        <v>A4, pavement, transport to site</v>
      </c>
      <c r="C296" s="1" t="str">
        <f t="shared" si="36"/>
        <v>NL</v>
      </c>
      <c r="D296" s="1">
        <f t="shared" si="36"/>
        <v>1</v>
      </c>
      <c r="E296" s="1" t="str">
        <f t="shared" si="36"/>
        <v>kilogram</v>
      </c>
      <c r="F296" s="2" t="str">
        <f t="shared" si="36"/>
        <v>ecoinvent-391-cutoff</v>
      </c>
      <c r="G296" s="1" t="str">
        <f t="shared" si="36"/>
        <v>technosphere</v>
      </c>
      <c r="H296" s="1" t="str">
        <f t="shared" si="36"/>
        <v>(unknown)</v>
      </c>
      <c r="J296" s="1">
        <f t="shared" si="36"/>
        <v>0</v>
      </c>
    </row>
    <row r="297" spans="1:12" x14ac:dyDescent="0.2">
      <c r="A297" s="1" t="str">
        <f t="shared" ref="A297:BL297" si="37">A257</f>
        <v>A5, pavement, construction</v>
      </c>
      <c r="B297" s="1" t="str">
        <f t="shared" si="37"/>
        <v>A5, pavement, construction</v>
      </c>
      <c r="C297" s="1" t="str">
        <f t="shared" si="37"/>
        <v>NL</v>
      </c>
      <c r="D297" s="1">
        <f t="shared" si="37"/>
        <v>1</v>
      </c>
      <c r="E297" s="1" t="str">
        <f t="shared" si="37"/>
        <v>kilogram</v>
      </c>
      <c r="F297" s="2" t="str">
        <f t="shared" si="37"/>
        <v>ecoinvent-391-cutoff</v>
      </c>
      <c r="G297" s="1" t="str">
        <f t="shared" si="37"/>
        <v>technosphere</v>
      </c>
      <c r="H297" s="1" t="str">
        <f t="shared" si="37"/>
        <v>(unknown)</v>
      </c>
      <c r="J297" s="1">
        <f t="shared" si="37"/>
        <v>0</v>
      </c>
    </row>
    <row r="298" spans="1:12" x14ac:dyDescent="0.2">
      <c r="A298" s="1" t="str">
        <f t="shared" ref="A298:BL298" si="38">A259</f>
        <v>C1, pavement, demolition</v>
      </c>
      <c r="B298" s="1" t="str">
        <f t="shared" si="38"/>
        <v>C1, pavement, demolition</v>
      </c>
      <c r="C298" s="1" t="str">
        <f t="shared" si="38"/>
        <v>NL</v>
      </c>
      <c r="D298" s="1">
        <f t="shared" si="38"/>
        <v>1</v>
      </c>
      <c r="E298" s="1" t="str">
        <f t="shared" si="38"/>
        <v>kilogram</v>
      </c>
      <c r="F298" s="2" t="str">
        <f t="shared" si="38"/>
        <v>ecoinvent-391-cutoff</v>
      </c>
      <c r="G298" s="1" t="str">
        <f t="shared" si="38"/>
        <v>technosphere</v>
      </c>
      <c r="H298" s="1" t="str">
        <f t="shared" si="38"/>
        <v>(unknown)</v>
      </c>
      <c r="J298" s="1">
        <f t="shared" si="38"/>
        <v>0</v>
      </c>
    </row>
    <row r="299" spans="1:12" x14ac:dyDescent="0.2">
      <c r="A299" s="1" t="str">
        <f t="shared" ref="A299:BL299" si="39">A260</f>
        <v>C2, pavement, transport to processing</v>
      </c>
      <c r="B299" s="1" t="str">
        <f t="shared" si="39"/>
        <v>C2, pavement, transport to processing</v>
      </c>
      <c r="C299" s="1" t="str">
        <f t="shared" si="39"/>
        <v>NL</v>
      </c>
      <c r="D299" s="1">
        <f t="shared" si="39"/>
        <v>1</v>
      </c>
      <c r="E299" s="1" t="str">
        <f t="shared" si="39"/>
        <v>kilogram</v>
      </c>
      <c r="F299" s="2" t="str">
        <f t="shared" si="39"/>
        <v>ecoinvent-391-cutoff</v>
      </c>
      <c r="G299" s="1" t="str">
        <f t="shared" si="39"/>
        <v>technosphere</v>
      </c>
      <c r="H299" s="1" t="str">
        <f t="shared" si="39"/>
        <v>(unknown)</v>
      </c>
      <c r="J299" s="1">
        <f t="shared" si="39"/>
        <v>0</v>
      </c>
    </row>
    <row r="300" spans="1:12" x14ac:dyDescent="0.2">
      <c r="A300" s="1" t="str">
        <f t="shared" ref="A300:BL300" si="40">A261</f>
        <v>C3, pavement, processing</v>
      </c>
      <c r="B300" s="1" t="str">
        <f t="shared" si="40"/>
        <v>C3, pavement, processing</v>
      </c>
      <c r="C300" s="1" t="str">
        <f t="shared" si="40"/>
        <v>NL</v>
      </c>
      <c r="D300" s="1">
        <f t="shared" si="40"/>
        <v>1</v>
      </c>
      <c r="E300" s="1" t="str">
        <f t="shared" si="40"/>
        <v>kilogram</v>
      </c>
      <c r="F300" s="2" t="str">
        <f t="shared" si="40"/>
        <v>ecoinvent-391-cutoff</v>
      </c>
      <c r="G300" s="1" t="str">
        <f t="shared" si="40"/>
        <v>technosphere</v>
      </c>
      <c r="H300" s="1" t="str">
        <f t="shared" si="40"/>
        <v>(unknown)</v>
      </c>
      <c r="J300" s="1">
        <f t="shared" si="40"/>
        <v>0</v>
      </c>
    </row>
    <row r="302" spans="1:12" x14ac:dyDescent="0.2">
      <c r="A302" s="1" t="s">
        <v>1</v>
      </c>
      <c r="B302" s="1" t="s">
        <v>108</v>
      </c>
    </row>
    <row r="303" spans="1:12" x14ac:dyDescent="0.2">
      <c r="A303" s="1" t="s">
        <v>2</v>
      </c>
      <c r="B303" s="1" t="s">
        <v>100</v>
      </c>
    </row>
    <row r="304" spans="1:12" x14ac:dyDescent="0.2">
      <c r="A304" s="1" t="s">
        <v>3</v>
      </c>
      <c r="B304" s="1" t="s">
        <v>108</v>
      </c>
    </row>
    <row r="305" spans="1:12" x14ac:dyDescent="0.2">
      <c r="A305" s="1" t="s">
        <v>4</v>
      </c>
      <c r="B305" s="1" t="s">
        <v>17</v>
      </c>
    </row>
    <row r="306" spans="1:12" x14ac:dyDescent="0.2">
      <c r="A306" s="1" t="s">
        <v>5</v>
      </c>
      <c r="B306" s="1">
        <v>1</v>
      </c>
    </row>
    <row r="307" spans="1:12" x14ac:dyDescent="0.2">
      <c r="A307" s="1" t="s">
        <v>6</v>
      </c>
      <c r="B307" s="1" t="s">
        <v>11</v>
      </c>
    </row>
    <row r="308" spans="1:12" x14ac:dyDescent="0.2">
      <c r="A308" s="1" t="s">
        <v>7</v>
      </c>
      <c r="B308" s="1">
        <v>1</v>
      </c>
    </row>
    <row r="309" spans="1:12" x14ac:dyDescent="0.2">
      <c r="A309" s="1" t="s">
        <v>8</v>
      </c>
    </row>
    <row r="310" spans="1:12" x14ac:dyDescent="0.2">
      <c r="A310" s="1" t="s">
        <v>9</v>
      </c>
      <c r="B310" s="1" t="s">
        <v>2</v>
      </c>
      <c r="C310" s="1" t="s">
        <v>4</v>
      </c>
      <c r="D310" s="1" t="s">
        <v>5</v>
      </c>
      <c r="E310" s="1" t="s">
        <v>6</v>
      </c>
      <c r="F310" s="1" t="s">
        <v>0</v>
      </c>
      <c r="G310" s="1" t="s">
        <v>19</v>
      </c>
      <c r="H310" s="1" t="s">
        <v>22</v>
      </c>
      <c r="I310" s="1" t="s">
        <v>35</v>
      </c>
      <c r="J310" s="2" t="s">
        <v>28</v>
      </c>
      <c r="K310" s="1" t="s">
        <v>29</v>
      </c>
      <c r="L310" s="1" t="s">
        <v>30</v>
      </c>
    </row>
    <row r="311" spans="1:12" x14ac:dyDescent="0.2">
      <c r="A311" s="1" t="str">
        <f>B302</f>
        <v>DZOAB, A</v>
      </c>
      <c r="B311" s="1" t="str">
        <f>B303</f>
        <v>pavement, complete</v>
      </c>
      <c r="C311" s="1" t="s">
        <v>17</v>
      </c>
      <c r="D311" s="1">
        <v>1</v>
      </c>
      <c r="E311" s="1" t="s">
        <v>11</v>
      </c>
      <c r="F311" s="2" t="s">
        <v>23</v>
      </c>
      <c r="G311" s="1" t="s">
        <v>20</v>
      </c>
      <c r="H311" s="1" t="s">
        <v>111</v>
      </c>
      <c r="J311" s="1">
        <v>0</v>
      </c>
    </row>
    <row r="312" spans="1:12" x14ac:dyDescent="0.2">
      <c r="A312" s="1" t="str">
        <f t="shared" ref="A312:BL312" si="41">A273</f>
        <v>A1, pavement, materials, A</v>
      </c>
      <c r="B312" s="1" t="str">
        <f t="shared" si="41"/>
        <v>A1, pavement, materials</v>
      </c>
      <c r="C312" s="1" t="str">
        <f t="shared" si="41"/>
        <v>NL</v>
      </c>
      <c r="D312" s="1">
        <f t="shared" si="41"/>
        <v>1</v>
      </c>
      <c r="E312" s="1" t="str">
        <f t="shared" si="41"/>
        <v>kilogram</v>
      </c>
      <c r="F312" s="2" t="str">
        <f t="shared" si="41"/>
        <v>ecoinvent-391-cutoff</v>
      </c>
      <c r="G312" s="1" t="str">
        <f t="shared" si="41"/>
        <v>technosphere</v>
      </c>
      <c r="H312" s="1" t="str">
        <f t="shared" si="41"/>
        <v>(unknown)</v>
      </c>
      <c r="J312" s="1">
        <f t="shared" si="41"/>
        <v>0</v>
      </c>
    </row>
    <row r="313" spans="1:12" x14ac:dyDescent="0.2">
      <c r="A313" s="1" t="str">
        <f t="shared" ref="A313:BL313" si="42">A274</f>
        <v>A2, pavement, transport to plant, A</v>
      </c>
      <c r="B313" s="1" t="str">
        <f t="shared" si="42"/>
        <v>A2, pavement, transport to plant</v>
      </c>
      <c r="C313" s="1" t="str">
        <f t="shared" si="42"/>
        <v>NL</v>
      </c>
      <c r="D313" s="1">
        <f t="shared" si="42"/>
        <v>1</v>
      </c>
      <c r="E313" s="1" t="str">
        <f t="shared" si="42"/>
        <v>kilogram</v>
      </c>
      <c r="F313" s="2" t="str">
        <f t="shared" si="42"/>
        <v>ecoinvent-391-cutoff</v>
      </c>
      <c r="G313" s="1" t="str">
        <f t="shared" si="42"/>
        <v>technosphere</v>
      </c>
      <c r="H313" s="1" t="str">
        <f t="shared" si="42"/>
        <v>(unknown)</v>
      </c>
      <c r="J313" s="1">
        <f t="shared" si="42"/>
        <v>0</v>
      </c>
    </row>
    <row r="314" spans="1:12" x14ac:dyDescent="0.2">
      <c r="A314" s="1" t="str">
        <f t="shared" ref="A314:BL314" si="43">A275</f>
        <v>A3, pavement, production, A</v>
      </c>
      <c r="B314" s="1" t="str">
        <f t="shared" si="43"/>
        <v>A3, pavement, production</v>
      </c>
      <c r="C314" s="1" t="str">
        <f t="shared" si="43"/>
        <v>NL</v>
      </c>
      <c r="D314" s="1">
        <f t="shared" si="43"/>
        <v>1</v>
      </c>
      <c r="E314" s="1" t="str">
        <f t="shared" si="43"/>
        <v>kilogram</v>
      </c>
      <c r="F314" s="2" t="str">
        <f t="shared" si="43"/>
        <v>ecoinvent-391-cutoff</v>
      </c>
      <c r="G314" s="1" t="str">
        <f t="shared" si="43"/>
        <v>technosphere</v>
      </c>
      <c r="H314" s="1" t="str">
        <f t="shared" si="43"/>
        <v>(unknown)</v>
      </c>
      <c r="J314" s="1">
        <f t="shared" si="43"/>
        <v>0</v>
      </c>
    </row>
    <row r="315" spans="1:12" x14ac:dyDescent="0.2">
      <c r="A315" s="1" t="str">
        <f t="shared" ref="A315:BL315" si="44">A276</f>
        <v>A4, pavement, transport to site</v>
      </c>
      <c r="B315" s="1" t="str">
        <f t="shared" si="44"/>
        <v>A4, pavement, transport to site</v>
      </c>
      <c r="C315" s="1" t="str">
        <f t="shared" si="44"/>
        <v>NL</v>
      </c>
      <c r="D315" s="1">
        <f t="shared" si="44"/>
        <v>1</v>
      </c>
      <c r="E315" s="1" t="str">
        <f t="shared" si="44"/>
        <v>kilogram</v>
      </c>
      <c r="F315" s="2" t="str">
        <f t="shared" si="44"/>
        <v>ecoinvent-391-cutoff</v>
      </c>
      <c r="G315" s="1" t="str">
        <f t="shared" si="44"/>
        <v>technosphere</v>
      </c>
      <c r="H315" s="1" t="str">
        <f t="shared" si="44"/>
        <v>(unknown)</v>
      </c>
      <c r="J315" s="1">
        <f t="shared" si="44"/>
        <v>0</v>
      </c>
    </row>
    <row r="316" spans="1:12" x14ac:dyDescent="0.2">
      <c r="A316" s="1" t="str">
        <f t="shared" ref="A316:BL316" si="45">A277</f>
        <v>A5, pavement, construction</v>
      </c>
      <c r="B316" s="1" t="str">
        <f t="shared" si="45"/>
        <v>A5, pavement, construction</v>
      </c>
      <c r="C316" s="1" t="str">
        <f t="shared" si="45"/>
        <v>NL</v>
      </c>
      <c r="D316" s="1">
        <f t="shared" si="45"/>
        <v>1</v>
      </c>
      <c r="E316" s="1" t="str">
        <f t="shared" si="45"/>
        <v>kilogram</v>
      </c>
      <c r="F316" s="2" t="str">
        <f t="shared" si="45"/>
        <v>ecoinvent-391-cutoff</v>
      </c>
      <c r="G316" s="1" t="str">
        <f t="shared" si="45"/>
        <v>technosphere</v>
      </c>
      <c r="H316" s="1" t="str">
        <f t="shared" si="45"/>
        <v>(unknown)</v>
      </c>
      <c r="J316" s="1">
        <f t="shared" si="45"/>
        <v>0</v>
      </c>
    </row>
    <row r="317" spans="1:12" x14ac:dyDescent="0.2">
      <c r="A317" s="1" t="str">
        <f t="shared" ref="A317:BL317" si="46">A279</f>
        <v>C1, pavement, demolition</v>
      </c>
      <c r="B317" s="1" t="str">
        <f t="shared" si="46"/>
        <v>C1, pavement, demolition</v>
      </c>
      <c r="C317" s="1" t="str">
        <f t="shared" si="46"/>
        <v>NL</v>
      </c>
      <c r="D317" s="1">
        <f t="shared" si="46"/>
        <v>1</v>
      </c>
      <c r="E317" s="1" t="str">
        <f t="shared" si="46"/>
        <v>kilogram</v>
      </c>
      <c r="F317" s="2" t="str">
        <f t="shared" si="46"/>
        <v>ecoinvent-391-cutoff</v>
      </c>
      <c r="G317" s="1" t="str">
        <f t="shared" si="46"/>
        <v>technosphere</v>
      </c>
      <c r="H317" s="1" t="str">
        <f t="shared" si="46"/>
        <v>(unknown)</v>
      </c>
      <c r="J317" s="1">
        <f t="shared" si="46"/>
        <v>0</v>
      </c>
    </row>
    <row r="318" spans="1:12" x14ac:dyDescent="0.2">
      <c r="A318" s="1" t="str">
        <f t="shared" ref="A318:BL318" si="47">A280</f>
        <v>C2, pavement, transport to processing</v>
      </c>
      <c r="B318" s="1" t="str">
        <f t="shared" si="47"/>
        <v>C2, pavement, transport to processing</v>
      </c>
      <c r="C318" s="1" t="str">
        <f t="shared" si="47"/>
        <v>NL</v>
      </c>
      <c r="D318" s="1">
        <f t="shared" si="47"/>
        <v>1</v>
      </c>
      <c r="E318" s="1" t="str">
        <f t="shared" si="47"/>
        <v>kilogram</v>
      </c>
      <c r="F318" s="2" t="str">
        <f t="shared" si="47"/>
        <v>ecoinvent-391-cutoff</v>
      </c>
      <c r="G318" s="1" t="str">
        <f t="shared" si="47"/>
        <v>technosphere</v>
      </c>
      <c r="H318" s="1" t="str">
        <f t="shared" si="47"/>
        <v>(unknown)</v>
      </c>
      <c r="J318" s="1">
        <f t="shared" si="47"/>
        <v>0</v>
      </c>
    </row>
    <row r="319" spans="1:12" x14ac:dyDescent="0.2">
      <c r="A319" s="1" t="str">
        <f t="shared" ref="A319:BL319" si="48">A281</f>
        <v>C3, pavement, processing</v>
      </c>
      <c r="B319" s="1" t="str">
        <f t="shared" si="48"/>
        <v>C3, pavement, processing</v>
      </c>
      <c r="C319" s="1" t="str">
        <f t="shared" si="48"/>
        <v>NL</v>
      </c>
      <c r="D319" s="1">
        <f t="shared" si="48"/>
        <v>1</v>
      </c>
      <c r="E319" s="1" t="str">
        <f t="shared" si="48"/>
        <v>kilogram</v>
      </c>
      <c r="F319" s="2" t="str">
        <f t="shared" si="48"/>
        <v>ecoinvent-391-cutoff</v>
      </c>
      <c r="G319" s="1" t="str">
        <f t="shared" si="48"/>
        <v>technosphere</v>
      </c>
      <c r="H319" s="1" t="str">
        <f t="shared" si="48"/>
        <v>(unknown)</v>
      </c>
      <c r="J319" s="1">
        <f t="shared" si="48"/>
        <v>0</v>
      </c>
    </row>
    <row r="321" s="1" customFormat="1" x14ac:dyDescent="0.2"/>
    <row r="322" s="1" customFormat="1" x14ac:dyDescent="0.2"/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Vargas Farias, Andrea (UT-ET)</cp:lastModifiedBy>
  <dcterms:created xsi:type="dcterms:W3CDTF">2022-11-21T15:52:33Z</dcterms:created>
  <dcterms:modified xsi:type="dcterms:W3CDTF">2024-02-16T12:52:18Z</dcterms:modified>
</cp:coreProperties>
</file>