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drawings/drawing6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wamp\www\Controle_Financeiro\"/>
    </mc:Choice>
  </mc:AlternateContent>
  <bookViews>
    <workbookView xWindow="0" yWindow="0" windowWidth="20400" windowHeight="7755" firstSheet="1" activeTab="7"/>
  </bookViews>
  <sheets>
    <sheet name="Janeiro-15" sheetId="1" r:id="rId1"/>
    <sheet name="Fevereiro-15" sheetId="2" r:id="rId2"/>
    <sheet name="Março-15" sheetId="3" r:id="rId3"/>
    <sheet name="Abril-15" sheetId="4" r:id="rId4"/>
    <sheet name="Maio-15" sheetId="5" r:id="rId5"/>
    <sheet name="Junho - 15" sheetId="6" r:id="rId6"/>
    <sheet name="Geral" sheetId="8" r:id="rId7"/>
    <sheet name="Julho - 15" sheetId="9" r:id="rId8"/>
  </sheets>
  <externalReferences>
    <externalReference r:id="rId9"/>
    <externalReference r:id="rId10"/>
  </externalReferences>
  <definedNames>
    <definedName name="SegmentaçãodeDados_Categoria">#N/A</definedName>
    <definedName name="SegmentaçãodeDados_Categoria1">#N/A</definedName>
    <definedName name="SegmentaçãodeDados_Categoria2">#N/A</definedName>
    <definedName name="SegmentaçãodeDados_Categoria3">#N/A</definedName>
    <definedName name="SegmentaçãodeDados_Categoria4">#N/A</definedName>
  </definedNames>
  <calcPr calcId="152511"/>
  <pivotCaches>
    <pivotCache cacheId="0" r:id="rId11"/>
    <pivotCache cacheId="1" r:id="rId12"/>
    <pivotCache cacheId="2" r:id="rId13"/>
    <pivotCache cacheId="3" r:id="rId14"/>
    <pivotCache cacheId="4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  <x14:slicerCache r:id="rId19"/>
        <x14:slicerCache r:id="rId2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7" i="9" l="1"/>
  <c r="O40" i="9" l="1"/>
  <c r="R40" i="9" s="1"/>
  <c r="Q47" i="9"/>
  <c r="F22" i="8" l="1"/>
  <c r="Y40" i="8" l="1"/>
  <c r="W11" i="9" l="1"/>
  <c r="D19" i="9" l="1"/>
  <c r="C35" i="9" l="1"/>
  <c r="N25" i="8"/>
  <c r="C40" i="6" l="1"/>
  <c r="T6" i="6" l="1"/>
  <c r="D28" i="6" l="1"/>
  <c r="D27" i="6"/>
  <c r="AD4" i="5" l="1"/>
  <c r="W11" i="6"/>
  <c r="H11" i="6"/>
  <c r="K11" i="6"/>
  <c r="T52" i="6" l="1"/>
  <c r="Q41" i="5" l="1"/>
  <c r="R42" i="5"/>
  <c r="U42" i="5"/>
  <c r="X42" i="5" s="1"/>
  <c r="T49" i="5"/>
  <c r="W49" i="5"/>
  <c r="Z49" i="5"/>
  <c r="O42" i="5"/>
  <c r="Q49" i="5"/>
  <c r="N41" i="5"/>
  <c r="L42" i="5"/>
  <c r="H25" i="8" l="1"/>
  <c r="H22" i="5" l="1"/>
  <c r="AD4" i="4" l="1"/>
  <c r="W11" i="5"/>
  <c r="O46" i="4" l="1"/>
  <c r="Q53" i="4"/>
  <c r="B7" i="4" l="1"/>
  <c r="Q13" i="4" l="1"/>
  <c r="D30" i="4" l="1"/>
  <c r="N53" i="4" l="1"/>
  <c r="W11" i="4"/>
  <c r="F50" i="3" l="1"/>
  <c r="I50" i="3" s="1"/>
  <c r="H57" i="3"/>
  <c r="K57" i="3"/>
  <c r="Z49" i="3"/>
  <c r="W49" i="3"/>
  <c r="B10" i="3" l="1"/>
  <c r="T49" i="3"/>
  <c r="Q49" i="3"/>
  <c r="AN39" i="8" l="1"/>
  <c r="C62" i="4"/>
  <c r="AN38" i="8" s="1"/>
  <c r="C66" i="4"/>
  <c r="C52" i="4"/>
  <c r="AL38" i="8"/>
  <c r="C58" i="3"/>
  <c r="AQ38" i="8" s="1"/>
  <c r="AM38" i="8" l="1"/>
  <c r="AD27" i="2"/>
  <c r="W12" i="3" l="1"/>
  <c r="AK54" i="8" l="1"/>
  <c r="AK52" i="8"/>
  <c r="Y59" i="8"/>
  <c r="Y58" i="8"/>
  <c r="Y57" i="8"/>
  <c r="Y56" i="8"/>
  <c r="Y55" i="8"/>
  <c r="Y54" i="8"/>
  <c r="Y50" i="8"/>
  <c r="M56" i="8"/>
  <c r="M57" i="8"/>
  <c r="M58" i="8"/>
  <c r="M59" i="8"/>
  <c r="M55" i="8"/>
  <c r="M54" i="8"/>
  <c r="M50" i="8"/>
  <c r="W46" i="2" l="1"/>
  <c r="H33" i="2" l="1"/>
  <c r="AQ46" i="8" l="1"/>
  <c r="C55" i="9"/>
  <c r="C46" i="9"/>
  <c r="AQ37" i="8" s="1"/>
  <c r="AQ40" i="8" s="1"/>
  <c r="AP37" i="8"/>
  <c r="AP40" i="8" s="1"/>
  <c r="C60" i="6"/>
  <c r="C51" i="6"/>
  <c r="C48" i="5"/>
  <c r="AO37" i="8" s="1"/>
  <c r="AO40" i="8" s="1"/>
  <c r="C57" i="5"/>
  <c r="AN37" i="8"/>
  <c r="AN40" i="8" s="1"/>
  <c r="C42" i="2"/>
  <c r="C53" i="2"/>
  <c r="C45" i="2"/>
  <c r="AL37" i="8" s="1"/>
  <c r="AL40" i="8" s="1"/>
  <c r="C48" i="3" l="1"/>
  <c r="AM37" i="8" s="1"/>
  <c r="AM40" i="8" s="1"/>
  <c r="AJ46" i="8" l="1"/>
  <c r="AI46" i="8"/>
  <c r="AH46" i="8"/>
  <c r="AG46" i="8"/>
  <c r="AF46" i="8"/>
  <c r="D40" i="8" l="1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C40" i="8"/>
  <c r="B40" i="8"/>
  <c r="AK46" i="8" l="1"/>
  <c r="AD29" i="1"/>
  <c r="N47" i="9" l="1"/>
  <c r="K47" i="9"/>
  <c r="H47" i="9"/>
  <c r="Z39" i="9"/>
  <c r="W39" i="9"/>
  <c r="T39" i="9"/>
  <c r="Q39" i="9"/>
  <c r="N39" i="9"/>
  <c r="K39" i="9"/>
  <c r="H39" i="9"/>
  <c r="C39" i="9"/>
  <c r="Z28" i="9"/>
  <c r="W28" i="9"/>
  <c r="T28" i="9"/>
  <c r="Q28" i="9"/>
  <c r="N28" i="9"/>
  <c r="K28" i="9"/>
  <c r="H28" i="9"/>
  <c r="D24" i="9"/>
  <c r="Z19" i="9"/>
  <c r="W19" i="9"/>
  <c r="T19" i="9"/>
  <c r="N19" i="9"/>
  <c r="K19" i="9"/>
  <c r="H19" i="9"/>
  <c r="L12" i="9"/>
  <c r="O12" i="9" s="1"/>
  <c r="R12" i="9" s="1"/>
  <c r="U12" i="9" s="1"/>
  <c r="X12" i="9" s="1"/>
  <c r="F20" i="9" s="1"/>
  <c r="I20" i="9" s="1"/>
  <c r="L20" i="9" s="1"/>
  <c r="O20" i="9" s="1"/>
  <c r="R20" i="9" s="1"/>
  <c r="U20" i="9" s="1"/>
  <c r="X20" i="9" s="1"/>
  <c r="F29" i="9" s="1"/>
  <c r="I29" i="9" s="1"/>
  <c r="L29" i="9" s="1"/>
  <c r="O29" i="9" s="1"/>
  <c r="R29" i="9" s="1"/>
  <c r="U29" i="9" s="1"/>
  <c r="X29" i="9" s="1"/>
  <c r="F40" i="9" s="1"/>
  <c r="I40" i="9" s="1"/>
  <c r="L40" i="9" s="1"/>
  <c r="F12" i="9"/>
  <c r="Z11" i="9"/>
  <c r="Q11" i="9"/>
  <c r="N11" i="9"/>
  <c r="H11" i="9"/>
  <c r="L4" i="9"/>
  <c r="O4" i="9" s="1"/>
  <c r="R4" i="9" s="1"/>
  <c r="B7" i="9" l="1"/>
  <c r="B9" i="9"/>
  <c r="B8" i="9"/>
  <c r="AQ43" i="8"/>
  <c r="Q13" i="9"/>
  <c r="Q19" i="9" s="1"/>
  <c r="B6" i="9" s="1"/>
  <c r="T11" i="9"/>
  <c r="B5" i="9" s="1"/>
  <c r="B28" i="8"/>
  <c r="B10" i="9" l="1"/>
  <c r="H28" i="8" s="1"/>
  <c r="T46" i="2"/>
  <c r="Q46" i="2"/>
  <c r="T46" i="1" l="1"/>
  <c r="W46" i="1"/>
  <c r="U39" i="1"/>
  <c r="R39" i="1"/>
  <c r="O39" i="1"/>
  <c r="Q46" i="1"/>
  <c r="C32" i="1" l="1"/>
  <c r="C31" i="1"/>
  <c r="C30" i="1"/>
  <c r="AJ60" i="8" l="1"/>
  <c r="AK60" i="8" s="1"/>
  <c r="X60" i="8"/>
  <c r="Y60" i="8" s="1"/>
  <c r="L60" i="8"/>
  <c r="M60" i="8" s="1"/>
  <c r="AJ59" i="8"/>
  <c r="AK59" i="8" s="1"/>
  <c r="AJ57" i="8"/>
  <c r="AK57" i="8" s="1"/>
  <c r="AJ56" i="8"/>
  <c r="AK56" i="8" s="1"/>
  <c r="X52" i="8"/>
  <c r="Y52" i="8" s="1"/>
  <c r="L52" i="8"/>
  <c r="M52" i="8" s="1"/>
  <c r="AJ51" i="8"/>
  <c r="AK51" i="8" s="1"/>
  <c r="AJ50" i="8"/>
  <c r="AJ58" i="8"/>
  <c r="AK58" i="8" s="1"/>
  <c r="U46" i="8"/>
  <c r="T46" i="8"/>
  <c r="AI43" i="8"/>
  <c r="AH43" i="8"/>
  <c r="AF43" i="8"/>
  <c r="O28" i="8"/>
  <c r="O27" i="8"/>
  <c r="O26" i="8"/>
  <c r="H18" i="8"/>
  <c r="G18" i="8"/>
  <c r="F18" i="8"/>
  <c r="E18" i="8"/>
  <c r="C18" i="8"/>
  <c r="B18" i="8"/>
  <c r="C21" i="8" s="1"/>
  <c r="O17" i="8"/>
  <c r="O16" i="8"/>
  <c r="M12" i="8"/>
  <c r="L12" i="8"/>
  <c r="K12" i="8"/>
  <c r="J12" i="8"/>
  <c r="I12" i="8"/>
  <c r="H12" i="8"/>
  <c r="G12" i="8"/>
  <c r="F12" i="8"/>
  <c r="E12" i="8"/>
  <c r="D12" i="8"/>
  <c r="C12" i="8"/>
  <c r="B12" i="8"/>
  <c r="N11" i="8"/>
  <c r="N10" i="8"/>
  <c r="N9" i="8"/>
  <c r="B22" i="8" s="1"/>
  <c r="C22" i="8" s="1"/>
  <c r="M6" i="8"/>
  <c r="L6" i="8"/>
  <c r="K6" i="8"/>
  <c r="J6" i="8"/>
  <c r="I6" i="8"/>
  <c r="H6" i="8"/>
  <c r="G6" i="8"/>
  <c r="F6" i="8"/>
  <c r="E6" i="8"/>
  <c r="D6" i="8"/>
  <c r="C6" i="8"/>
  <c r="N5" i="8"/>
  <c r="N4" i="8"/>
  <c r="AK50" i="8" l="1"/>
  <c r="AJ53" i="8"/>
  <c r="AK53" i="8" s="1"/>
  <c r="D21" i="8"/>
  <c r="E21" i="8" s="1"/>
  <c r="F21" i="8" s="1"/>
  <c r="G21" i="8" s="1"/>
  <c r="H21" i="8" s="1"/>
  <c r="I21" i="8" s="1"/>
  <c r="J21" i="8" s="1"/>
  <c r="K21" i="8" s="1"/>
  <c r="L21" i="8" s="1"/>
  <c r="M21" i="8" s="1"/>
  <c r="O21" i="8" s="1"/>
  <c r="B31" i="8" s="1"/>
  <c r="C31" i="8" s="1"/>
  <c r="AJ55" i="8"/>
  <c r="AK55" i="8" s="1"/>
  <c r="O15" i="8"/>
  <c r="D22" i="8"/>
  <c r="E22" i="8" s="1"/>
  <c r="G22" i="8" s="1"/>
  <c r="H22" i="8" s="1"/>
  <c r="I22" i="8" s="1"/>
  <c r="J22" i="8" s="1"/>
  <c r="K22" i="8" s="1"/>
  <c r="L22" i="8" s="1"/>
  <c r="M22" i="8" s="1"/>
  <c r="O22" i="8" s="1"/>
  <c r="B32" i="8" s="1"/>
  <c r="P22" i="8" l="1"/>
  <c r="D24" i="1" l="1"/>
  <c r="K14" i="1" l="1"/>
  <c r="W11" i="1" l="1"/>
  <c r="K11" i="1" l="1"/>
  <c r="N52" i="6" l="1"/>
  <c r="K52" i="6"/>
  <c r="H52" i="6"/>
  <c r="Z44" i="6"/>
  <c r="W44" i="6"/>
  <c r="T44" i="6"/>
  <c r="Q44" i="6"/>
  <c r="N44" i="6"/>
  <c r="K44" i="6"/>
  <c r="H44" i="6"/>
  <c r="C44" i="6"/>
  <c r="G25" i="8" s="1"/>
  <c r="AP46" i="8" s="1"/>
  <c r="Z33" i="6"/>
  <c r="W33" i="6"/>
  <c r="T33" i="6"/>
  <c r="Q33" i="6"/>
  <c r="N33" i="6"/>
  <c r="K33" i="6"/>
  <c r="H33" i="6"/>
  <c r="D29" i="6"/>
  <c r="T19" i="6" s="1"/>
  <c r="Z19" i="6"/>
  <c r="W19" i="6"/>
  <c r="Q19" i="6"/>
  <c r="N19" i="6"/>
  <c r="K19" i="6"/>
  <c r="H19" i="6"/>
  <c r="L12" i="6"/>
  <c r="O12" i="6" s="1"/>
  <c r="R12" i="6" s="1"/>
  <c r="U12" i="6" s="1"/>
  <c r="X12" i="6" s="1"/>
  <c r="F20" i="6" s="1"/>
  <c r="I20" i="6" s="1"/>
  <c r="L20" i="6" s="1"/>
  <c r="O20" i="6" s="1"/>
  <c r="R20" i="6" s="1"/>
  <c r="U20" i="6" s="1"/>
  <c r="X20" i="6" s="1"/>
  <c r="F34" i="6" s="1"/>
  <c r="I34" i="6" s="1"/>
  <c r="L34" i="6" s="1"/>
  <c r="O34" i="6" s="1"/>
  <c r="R34" i="6" s="1"/>
  <c r="U34" i="6" s="1"/>
  <c r="X34" i="6" s="1"/>
  <c r="F45" i="6" s="1"/>
  <c r="I45" i="6" s="1"/>
  <c r="L45" i="6" s="1"/>
  <c r="F12" i="6"/>
  <c r="Z11" i="6"/>
  <c r="Q11" i="6"/>
  <c r="N11" i="6"/>
  <c r="L4" i="6"/>
  <c r="O4" i="6" s="1"/>
  <c r="R4" i="6" s="1"/>
  <c r="N49" i="5"/>
  <c r="K49" i="5"/>
  <c r="H49" i="5"/>
  <c r="B9" i="5" s="1"/>
  <c r="Z41" i="5"/>
  <c r="W41" i="5"/>
  <c r="T41" i="5"/>
  <c r="K41" i="5"/>
  <c r="H41" i="5"/>
  <c r="C41" i="5"/>
  <c r="F25" i="8" s="1"/>
  <c r="Z30" i="5"/>
  <c r="W30" i="5"/>
  <c r="T30" i="5"/>
  <c r="Q30" i="5"/>
  <c r="N30" i="5"/>
  <c r="K30" i="5"/>
  <c r="H30" i="5"/>
  <c r="D26" i="5"/>
  <c r="Z19" i="5"/>
  <c r="W19" i="5"/>
  <c r="Q19" i="5"/>
  <c r="N19" i="5"/>
  <c r="K19" i="5"/>
  <c r="H19" i="5"/>
  <c r="L12" i="5"/>
  <c r="O12" i="5" s="1"/>
  <c r="R12" i="5" s="1"/>
  <c r="U12" i="5" s="1"/>
  <c r="X12" i="5" s="1"/>
  <c r="F20" i="5" s="1"/>
  <c r="I20" i="5" s="1"/>
  <c r="L20" i="5" s="1"/>
  <c r="O20" i="5" s="1"/>
  <c r="R20" i="5" s="1"/>
  <c r="U20" i="5" s="1"/>
  <c r="X20" i="5" s="1"/>
  <c r="F31" i="5" s="1"/>
  <c r="I31" i="5" s="1"/>
  <c r="L31" i="5" s="1"/>
  <c r="O31" i="5" s="1"/>
  <c r="R31" i="5" s="1"/>
  <c r="U31" i="5" s="1"/>
  <c r="X31" i="5" s="1"/>
  <c r="F42" i="5" s="1"/>
  <c r="I42" i="5" s="1"/>
  <c r="F12" i="5"/>
  <c r="Z11" i="5"/>
  <c r="B6" i="6" l="1"/>
  <c r="B9" i="6"/>
  <c r="B7" i="6"/>
  <c r="T11" i="6"/>
  <c r="B5" i="6" s="1"/>
  <c r="AP43" i="8"/>
  <c r="B7" i="5"/>
  <c r="T19" i="5"/>
  <c r="B6" i="5" s="1"/>
  <c r="AO43" i="8"/>
  <c r="T11" i="5"/>
  <c r="B5" i="5" s="1"/>
  <c r="B8" i="5"/>
  <c r="B10" i="5" s="1"/>
  <c r="B8" i="6"/>
  <c r="K53" i="4"/>
  <c r="H53" i="4"/>
  <c r="Z45" i="4"/>
  <c r="W45" i="4"/>
  <c r="T45" i="4"/>
  <c r="Q45" i="4"/>
  <c r="N45" i="4"/>
  <c r="K45" i="4"/>
  <c r="H45" i="4"/>
  <c r="C45" i="4"/>
  <c r="E25" i="8" s="1"/>
  <c r="AN46" i="8" s="1"/>
  <c r="Z34" i="4"/>
  <c r="W34" i="4"/>
  <c r="T34" i="4"/>
  <c r="Q34" i="4"/>
  <c r="N34" i="4"/>
  <c r="K34" i="4"/>
  <c r="H34" i="4"/>
  <c r="T19" i="4"/>
  <c r="Z19" i="4"/>
  <c r="W19" i="4"/>
  <c r="Q19" i="4"/>
  <c r="N19" i="4"/>
  <c r="K19" i="4"/>
  <c r="H19" i="4"/>
  <c r="L12" i="4"/>
  <c r="O12" i="4" s="1"/>
  <c r="R12" i="4" s="1"/>
  <c r="U12" i="4" s="1"/>
  <c r="X12" i="4" s="1"/>
  <c r="F20" i="4" s="1"/>
  <c r="I20" i="4" s="1"/>
  <c r="L20" i="4" s="1"/>
  <c r="O20" i="4" s="1"/>
  <c r="R20" i="4" s="1"/>
  <c r="U20" i="4" s="1"/>
  <c r="X20" i="4" s="1"/>
  <c r="F35" i="4" s="1"/>
  <c r="I35" i="4" s="1"/>
  <c r="L35" i="4" s="1"/>
  <c r="O35" i="4" s="1"/>
  <c r="R35" i="4" s="1"/>
  <c r="U35" i="4" s="1"/>
  <c r="X35" i="4" s="1"/>
  <c r="F46" i="4" s="1"/>
  <c r="I46" i="4" s="1"/>
  <c r="L46" i="4" s="1"/>
  <c r="F12" i="4"/>
  <c r="Z11" i="4"/>
  <c r="Q11" i="4"/>
  <c r="N11" i="4"/>
  <c r="L4" i="4"/>
  <c r="O4" i="4" s="1"/>
  <c r="R4" i="4" s="1"/>
  <c r="N49" i="3"/>
  <c r="K49" i="3"/>
  <c r="H49" i="3"/>
  <c r="Z41" i="3"/>
  <c r="W41" i="3"/>
  <c r="T41" i="3"/>
  <c r="Q41" i="3"/>
  <c r="N41" i="3"/>
  <c r="K41" i="3"/>
  <c r="H41" i="3"/>
  <c r="C41" i="3"/>
  <c r="D25" i="8" s="1"/>
  <c r="AM46" i="8" s="1"/>
  <c r="Z30" i="3"/>
  <c r="W30" i="3"/>
  <c r="T30" i="3"/>
  <c r="Q30" i="3"/>
  <c r="N30" i="3"/>
  <c r="K30" i="3"/>
  <c r="D26" i="3"/>
  <c r="Z20" i="3"/>
  <c r="W20" i="3"/>
  <c r="T20" i="3"/>
  <c r="Q20" i="3"/>
  <c r="N20" i="3"/>
  <c r="K20" i="3"/>
  <c r="H20" i="3"/>
  <c r="L13" i="3"/>
  <c r="O13" i="3" s="1"/>
  <c r="R13" i="3" s="1"/>
  <c r="U13" i="3" s="1"/>
  <c r="X13" i="3" s="1"/>
  <c r="F21" i="3" s="1"/>
  <c r="I21" i="3" s="1"/>
  <c r="L21" i="3" s="1"/>
  <c r="O21" i="3" s="1"/>
  <c r="R21" i="3" s="1"/>
  <c r="U21" i="3" s="1"/>
  <c r="X21" i="3" s="1"/>
  <c r="F31" i="3" s="1"/>
  <c r="I31" i="3" s="1"/>
  <c r="L31" i="3" s="1"/>
  <c r="O31" i="3" s="1"/>
  <c r="R31" i="3" s="1"/>
  <c r="U31" i="3" s="1"/>
  <c r="X31" i="3" s="1"/>
  <c r="F42" i="3" s="1"/>
  <c r="I42" i="3" s="1"/>
  <c r="L42" i="3" s="1"/>
  <c r="O42" i="3" s="1"/>
  <c r="R42" i="3" s="1"/>
  <c r="F13" i="3"/>
  <c r="Z12" i="3"/>
  <c r="N46" i="2"/>
  <c r="K46" i="2"/>
  <c r="H46" i="2"/>
  <c r="Z38" i="2"/>
  <c r="W38" i="2"/>
  <c r="T38" i="2"/>
  <c r="Q38" i="2"/>
  <c r="N38" i="2"/>
  <c r="K38" i="2"/>
  <c r="H38" i="2"/>
  <c r="C38" i="2"/>
  <c r="C25" i="8" s="1"/>
  <c r="Z27" i="2"/>
  <c r="W27" i="2"/>
  <c r="T27" i="2"/>
  <c r="Q27" i="2"/>
  <c r="N27" i="2"/>
  <c r="K27" i="2"/>
  <c r="D23" i="2"/>
  <c r="H27" i="2" s="1"/>
  <c r="Z19" i="2"/>
  <c r="W19" i="2"/>
  <c r="T19" i="2"/>
  <c r="Q19" i="2"/>
  <c r="N19" i="2"/>
  <c r="K19" i="2"/>
  <c r="H19" i="2"/>
  <c r="L12" i="2"/>
  <c r="O12" i="2" s="1"/>
  <c r="R12" i="2" s="1"/>
  <c r="U12" i="2" s="1"/>
  <c r="X12" i="2" s="1"/>
  <c r="F20" i="2" s="1"/>
  <c r="I20" i="2" s="1"/>
  <c r="L20" i="2" s="1"/>
  <c r="O20" i="2" s="1"/>
  <c r="R20" i="2" s="1"/>
  <c r="U20" i="2" s="1"/>
  <c r="X20" i="2" s="1"/>
  <c r="F28" i="2" s="1"/>
  <c r="I28" i="2" s="1"/>
  <c r="L28" i="2" s="1"/>
  <c r="O28" i="2" s="1"/>
  <c r="R28" i="2" s="1"/>
  <c r="U28" i="2" s="1"/>
  <c r="X28" i="2" s="1"/>
  <c r="F39" i="2" s="1"/>
  <c r="I39" i="2" s="1"/>
  <c r="L39" i="2" s="1"/>
  <c r="O39" i="2" s="1"/>
  <c r="R39" i="2" s="1"/>
  <c r="F12" i="2"/>
  <c r="Z11" i="2"/>
  <c r="N46" i="1"/>
  <c r="K46" i="1"/>
  <c r="H46" i="1"/>
  <c r="Z38" i="1"/>
  <c r="W38" i="1"/>
  <c r="T38" i="1"/>
  <c r="Q38" i="1"/>
  <c r="N38" i="1"/>
  <c r="K38" i="1"/>
  <c r="H38" i="1"/>
  <c r="C38" i="1"/>
  <c r="B25" i="8" s="1"/>
  <c r="Z27" i="1"/>
  <c r="W27" i="1"/>
  <c r="T27" i="1"/>
  <c r="Q27" i="1"/>
  <c r="N27" i="1"/>
  <c r="K27" i="1"/>
  <c r="H27" i="1"/>
  <c r="T11" i="1"/>
  <c r="Z19" i="1"/>
  <c r="W19" i="1"/>
  <c r="T19" i="1"/>
  <c r="Q19" i="1"/>
  <c r="K19" i="1"/>
  <c r="H19" i="1"/>
  <c r="L12" i="1"/>
  <c r="O12" i="1" s="1"/>
  <c r="R12" i="1" s="1"/>
  <c r="U12" i="1" s="1"/>
  <c r="X12" i="1" s="1"/>
  <c r="F20" i="1" s="1"/>
  <c r="I20" i="1" s="1"/>
  <c r="L20" i="1" s="1"/>
  <c r="O20" i="1" s="1"/>
  <c r="R20" i="1" s="1"/>
  <c r="U20" i="1" s="1"/>
  <c r="X20" i="1" s="1"/>
  <c r="F28" i="1" s="1"/>
  <c r="I28" i="1" s="1"/>
  <c r="L28" i="1" s="1"/>
  <c r="O28" i="1" s="1"/>
  <c r="R28" i="1" s="1"/>
  <c r="U28" i="1" s="1"/>
  <c r="X28" i="1" s="1"/>
  <c r="F39" i="1" s="1"/>
  <c r="I39" i="1" s="1"/>
  <c r="L39" i="1" s="1"/>
  <c r="F12" i="1"/>
  <c r="Z11" i="1"/>
  <c r="Q11" i="1"/>
  <c r="N11" i="1"/>
  <c r="O4" i="1"/>
  <c r="R4" i="1" s="1"/>
  <c r="B10" i="6" l="1"/>
  <c r="G28" i="8" s="1"/>
  <c r="B9" i="3"/>
  <c r="B6" i="4"/>
  <c r="B9" i="2"/>
  <c r="T11" i="4"/>
  <c r="B5" i="4" s="1"/>
  <c r="AN43" i="8"/>
  <c r="H30" i="3"/>
  <c r="B7" i="3" s="1"/>
  <c r="O25" i="8"/>
  <c r="B6" i="3"/>
  <c r="B6" i="2"/>
  <c r="F28" i="8"/>
  <c r="B7" i="2"/>
  <c r="B9" i="1"/>
  <c r="C32" i="8"/>
  <c r="D32" i="8" s="1"/>
  <c r="E32" i="8" s="1"/>
  <c r="F32" i="8" s="1"/>
  <c r="G32" i="8" s="1"/>
  <c r="H32" i="8" s="1"/>
  <c r="I32" i="8" s="1"/>
  <c r="J32" i="8" s="1"/>
  <c r="K32" i="8" s="1"/>
  <c r="L32" i="8" s="1"/>
  <c r="M32" i="8" s="1"/>
  <c r="N32" i="8" s="1"/>
  <c r="O32" i="8" s="1"/>
  <c r="B7" i="1"/>
  <c r="B5" i="1"/>
  <c r="B8" i="2"/>
  <c r="B8" i="3"/>
  <c r="B8" i="1"/>
  <c r="B9" i="4"/>
  <c r="B8" i="4"/>
  <c r="B5" i="3"/>
  <c r="B5" i="2"/>
  <c r="B11" i="3" l="1"/>
  <c r="D28" i="8" s="1"/>
  <c r="B10" i="4"/>
  <c r="E28" i="8" s="1"/>
  <c r="B10" i="2"/>
  <c r="C28" i="8" s="1"/>
  <c r="D31" i="8" s="1"/>
  <c r="E31" i="8" l="1"/>
  <c r="F31" i="8" s="1"/>
  <c r="G31" i="8" s="1"/>
  <c r="H31" i="8" s="1"/>
  <c r="I31" i="8" s="1"/>
  <c r="J31" i="8" s="1"/>
  <c r="K31" i="8" s="1"/>
  <c r="L31" i="8" s="1"/>
  <c r="M31" i="8" s="1"/>
  <c r="O31" i="8" s="1"/>
  <c r="N19" i="1"/>
  <c r="B6" i="1" s="1"/>
  <c r="B10" i="1" s="1"/>
  <c r="B11" i="1" s="1"/>
  <c r="B4" i="2" s="1"/>
  <c r="B11" i="2" s="1"/>
  <c r="B4" i="3" s="1"/>
  <c r="B12" i="3" s="1"/>
  <c r="B4" i="4" l="1"/>
  <c r="B11" i="4" s="1"/>
  <c r="B4" i="5" s="1"/>
  <c r="B11" i="5" s="1"/>
  <c r="B4" i="6" l="1"/>
  <c r="B11" i="6" s="1"/>
  <c r="B4" i="9" s="1"/>
  <c r="B11" i="9" s="1"/>
</calcChain>
</file>

<file path=xl/sharedStrings.xml><?xml version="1.0" encoding="utf-8"?>
<sst xmlns="http://schemas.openxmlformats.org/spreadsheetml/2006/main" count="1897" uniqueCount="392">
  <si>
    <t>Segunda-Feira</t>
  </si>
  <si>
    <t>Terça-Feira</t>
  </si>
  <si>
    <t>Quarta-Feira</t>
  </si>
  <si>
    <t>Quinta-Feira</t>
  </si>
  <si>
    <t>Sexta-Feira</t>
  </si>
  <si>
    <t>Sábado</t>
  </si>
  <si>
    <t>Domingo</t>
  </si>
  <si>
    <t>Categoria</t>
  </si>
  <si>
    <t>Descrição</t>
  </si>
  <si>
    <t>Valor</t>
  </si>
  <si>
    <t>Saldo Anterior</t>
  </si>
  <si>
    <t>Semana 1</t>
  </si>
  <si>
    <t>Salário</t>
  </si>
  <si>
    <t>Salario</t>
  </si>
  <si>
    <t>Semana 2</t>
  </si>
  <si>
    <t>Estudo</t>
  </si>
  <si>
    <t>UNICID</t>
  </si>
  <si>
    <t>Semana 3</t>
  </si>
  <si>
    <t>Cartão</t>
  </si>
  <si>
    <t>Mastercard</t>
  </si>
  <si>
    <t>Semana 4</t>
  </si>
  <si>
    <t>Taxas</t>
  </si>
  <si>
    <t>TAR MAXI CONTA</t>
  </si>
  <si>
    <t>Semana 5</t>
  </si>
  <si>
    <t>Saldo Mensal</t>
  </si>
  <si>
    <t>Saldo Final</t>
  </si>
  <si>
    <t>CARTÃO</t>
  </si>
  <si>
    <t>Data Compra</t>
  </si>
  <si>
    <t>Numero da Parcela</t>
  </si>
  <si>
    <t xml:space="preserve">Moto G </t>
  </si>
  <si>
    <t xml:space="preserve">Sony Vaio Mari </t>
  </si>
  <si>
    <t xml:space="preserve">Academia </t>
  </si>
  <si>
    <t>TOTAL</t>
  </si>
  <si>
    <t>Poupança</t>
  </si>
  <si>
    <t>Data</t>
  </si>
  <si>
    <t>Poup</t>
  </si>
  <si>
    <t>Mari Cred</t>
  </si>
  <si>
    <t>Vale</t>
  </si>
  <si>
    <t>Celular</t>
  </si>
  <si>
    <t xml:space="preserve">Celular </t>
  </si>
  <si>
    <t xml:space="preserve">Dizimo </t>
  </si>
  <si>
    <t>Dizimo</t>
  </si>
  <si>
    <t>Vale Transporte</t>
  </si>
  <si>
    <t>7/10</t>
  </si>
  <si>
    <t>7/12</t>
  </si>
  <si>
    <t>12/12</t>
  </si>
  <si>
    <t>Mari Vaio 7/12</t>
  </si>
  <si>
    <t>8/10</t>
  </si>
  <si>
    <t>8/12</t>
  </si>
  <si>
    <t>Mari Vaio 8/12</t>
  </si>
  <si>
    <t>Mari Moto X 8/12</t>
  </si>
  <si>
    <t>9/10</t>
  </si>
  <si>
    <t>9/12</t>
  </si>
  <si>
    <t>Mari Vaio 9/12</t>
  </si>
  <si>
    <t>Mari Moto X 9/12</t>
  </si>
  <si>
    <t>10/10</t>
  </si>
  <si>
    <t>10/12</t>
  </si>
  <si>
    <t>Mari Vaio 10/12</t>
  </si>
  <si>
    <t>Mari Moto X 10/12</t>
  </si>
  <si>
    <t>11/12</t>
  </si>
  <si>
    <t>Mari Vaio 12/12</t>
  </si>
  <si>
    <t>Manut Site - Veromath</t>
  </si>
  <si>
    <t>Manut Site - Balanças</t>
  </si>
  <si>
    <t>Manut Site - Gerensys</t>
  </si>
  <si>
    <t>Manut Site - Bonetti</t>
  </si>
  <si>
    <t>Ajuste</t>
  </si>
  <si>
    <t>site- Balanças 2/6</t>
  </si>
  <si>
    <t>site- Balanças 3/6</t>
  </si>
  <si>
    <t>site- Balanças 4/6</t>
  </si>
  <si>
    <t>site- Balanças 5/6</t>
  </si>
  <si>
    <t>UCI - Ouija</t>
  </si>
  <si>
    <t>Geladeira Mari</t>
  </si>
  <si>
    <t>1/10</t>
  </si>
  <si>
    <t>2/10</t>
  </si>
  <si>
    <t>3/10</t>
  </si>
  <si>
    <t>4/10</t>
  </si>
  <si>
    <t>5/10</t>
  </si>
  <si>
    <t>6/10</t>
  </si>
  <si>
    <t>Mari Geladeira 3/10</t>
  </si>
  <si>
    <t>Mari Geladeira 4/10</t>
  </si>
  <si>
    <t>Mari Geladeira 5/10</t>
  </si>
  <si>
    <t>Mari Geladeira 6/10</t>
  </si>
  <si>
    <t>Mari Moto X 7/12 - Ref 23/12</t>
  </si>
  <si>
    <t>Hering Bermuda + camisa</t>
  </si>
  <si>
    <t>Domínio - locacaodemunck.com</t>
  </si>
  <si>
    <t>Domínio Locacao de munck</t>
  </si>
  <si>
    <t>Mão presente</t>
  </si>
  <si>
    <t>Ygor 1/2</t>
  </si>
  <si>
    <t>Lazer</t>
  </si>
  <si>
    <t>Gasto - Dinheiro</t>
  </si>
  <si>
    <t>Pousada Vila Baraqueçaba</t>
  </si>
  <si>
    <t>1/3</t>
  </si>
  <si>
    <t>2/3</t>
  </si>
  <si>
    <t>Ygor 2/2</t>
  </si>
  <si>
    <t>3/3</t>
  </si>
  <si>
    <t>Sorvete</t>
  </si>
  <si>
    <t>Dom Gordão</t>
  </si>
  <si>
    <t>Ajuste Mari</t>
  </si>
  <si>
    <t>Ajuste poup</t>
  </si>
  <si>
    <t>Refeitorios Cemitérios</t>
  </si>
  <si>
    <t>Mari Deb</t>
  </si>
  <si>
    <t>Unicid MARI</t>
  </si>
  <si>
    <t>Unicid Ajuste 100/350</t>
  </si>
  <si>
    <t>Unicid Ajuste 350/350</t>
  </si>
  <si>
    <t>Mari Geladeira 7/10</t>
  </si>
  <si>
    <t>Mari Geladeira 8/10</t>
  </si>
  <si>
    <t>Ajuste Poup REF 06/01</t>
  </si>
  <si>
    <t>Est Anália</t>
  </si>
  <si>
    <t>Hospedagem Mensal</t>
  </si>
  <si>
    <t>Diferencial vale transp</t>
  </si>
  <si>
    <t>América</t>
  </si>
  <si>
    <t>América - Sobremesa</t>
  </si>
  <si>
    <t>Est. Center Norte</t>
  </si>
  <si>
    <t>Ajuste C/P para C/C</t>
  </si>
  <si>
    <t>Dispesas</t>
  </si>
  <si>
    <t>Receita</t>
  </si>
  <si>
    <t>Ajustes C/C pra C/P</t>
  </si>
  <si>
    <t>Saldo</t>
  </si>
  <si>
    <t>Saldo Poup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</si>
  <si>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</si>
  <si>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</si>
  <si>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</si>
  <si>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</si>
  <si>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</si>
  <si>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</si>
  <si>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</si>
  <si>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</si>
  <si>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</si>
  <si>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</si>
  <si>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</si>
  <si>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Janeiro</t>
  </si>
  <si>
    <t>Salario Bonetti</t>
  </si>
  <si>
    <t>Mari</t>
  </si>
  <si>
    <t>Site</t>
  </si>
  <si>
    <t>Cartões</t>
  </si>
  <si>
    <t>Compras</t>
  </si>
  <si>
    <t>Bonetti</t>
  </si>
  <si>
    <t>Poupança (0)</t>
  </si>
  <si>
    <t>Presentes</t>
  </si>
  <si>
    <t>Outros</t>
  </si>
  <si>
    <t>Cabelereiro</t>
  </si>
  <si>
    <t>Tênis Lacoste (Presente - Mari)</t>
  </si>
  <si>
    <t>Mari Lacoste 1/3</t>
  </si>
  <si>
    <t>Mari Lacoste 2/3</t>
  </si>
  <si>
    <t>Mari Lacoste 3/3</t>
  </si>
  <si>
    <t>-</t>
  </si>
  <si>
    <t>M - Classe A</t>
  </si>
  <si>
    <t>Dunas</t>
  </si>
  <si>
    <t>Pizza - Dom Gordão</t>
  </si>
  <si>
    <t>Camisetas Khelf + Elisa presente</t>
  </si>
  <si>
    <t>Juros</t>
  </si>
  <si>
    <t>Líquido Máquina Fumaça</t>
  </si>
  <si>
    <t>Almoço com amor - Granada</t>
  </si>
  <si>
    <t>Sobremesa com amor - Sodiê</t>
  </si>
  <si>
    <t>Empréstimo Mãe</t>
  </si>
  <si>
    <t>Férias 650/1800+-</t>
  </si>
  <si>
    <t>Emprestimo mãe</t>
  </si>
  <si>
    <t>La pergoleta</t>
  </si>
  <si>
    <t>Juros Empr. Mãe</t>
  </si>
  <si>
    <t>Janeiro &lt; Fevereiro</t>
  </si>
  <si>
    <t>Mari arredond</t>
  </si>
  <si>
    <t>Presente</t>
  </si>
  <si>
    <t>Elisa - Tattoo</t>
  </si>
  <si>
    <t>Est Tatuapé</t>
  </si>
  <si>
    <t>Farmácia</t>
  </si>
  <si>
    <t>Juros Poup</t>
  </si>
  <si>
    <t>Sodiê</t>
  </si>
  <si>
    <t xml:space="preserve">Janeiro &lt; Fevereiro </t>
  </si>
  <si>
    <t>Manut Site - Jobara</t>
  </si>
  <si>
    <t>Taxa mais estudo</t>
  </si>
  <si>
    <t>Taxa mais estudo Mari</t>
  </si>
  <si>
    <t>Mais estudo</t>
  </si>
  <si>
    <t>Cinema - Operação Big Hero</t>
  </si>
  <si>
    <t>Pipoca Cinema</t>
  </si>
  <si>
    <t>Faramacia Mari</t>
  </si>
  <si>
    <t>Padaria Doces</t>
  </si>
  <si>
    <t>Unicid</t>
  </si>
  <si>
    <t>Hooters</t>
  </si>
  <si>
    <t>Mc Donald's</t>
  </si>
  <si>
    <t>Sorvete MC</t>
  </si>
  <si>
    <t>Est. Anália Franco</t>
  </si>
  <si>
    <t>Total Geral</t>
  </si>
  <si>
    <t>Soma de Valor</t>
  </si>
  <si>
    <t>Rótulos de Linha</t>
  </si>
  <si>
    <t>Empréstimo</t>
  </si>
  <si>
    <t>Lanche Facul</t>
  </si>
  <si>
    <t>Dunas - Niver Gu</t>
  </si>
  <si>
    <t>Est. Lavoisier</t>
  </si>
  <si>
    <t>Lis</t>
  </si>
  <si>
    <t>Total</t>
  </si>
  <si>
    <t>Mari Empréstimo 50/150</t>
  </si>
  <si>
    <t>Jobara 1/3</t>
  </si>
  <si>
    <t>Site - Jobara 3/3</t>
  </si>
  <si>
    <t>BONETTI</t>
  </si>
  <si>
    <t>Vale trans</t>
  </si>
  <si>
    <t>SITES</t>
  </si>
  <si>
    <t>Site - Bonetti 3/6</t>
  </si>
  <si>
    <t>Lanchonete Vitória</t>
  </si>
  <si>
    <t>Mari transf</t>
  </si>
  <si>
    <t>NetFlix</t>
  </si>
  <si>
    <t>StarBucks</t>
  </si>
  <si>
    <t>Ingresso Elisa - Cinema</t>
  </si>
  <si>
    <t>Est. Boulevart</t>
  </si>
  <si>
    <t>Lentes</t>
  </si>
  <si>
    <t>Subway</t>
  </si>
  <si>
    <t>Contem 1 grama</t>
  </si>
  <si>
    <t>M.Officer</t>
  </si>
  <si>
    <t>1/2</t>
  </si>
  <si>
    <t>M.officer</t>
  </si>
  <si>
    <t>M - Zapt</t>
  </si>
  <si>
    <t>Vestido Elisa</t>
  </si>
  <si>
    <t>Mari Empréstimo 150/150</t>
  </si>
  <si>
    <t>China In box - Elisa</t>
  </si>
  <si>
    <t>Ajuste(dinheiro)</t>
  </si>
  <si>
    <t>Capinha Sony</t>
  </si>
  <si>
    <t>Manut Site - Bonetti  + mês passado</t>
  </si>
  <si>
    <t>Cerveja Facul</t>
  </si>
  <si>
    <t>Programa - Eleição 900/2500</t>
  </si>
  <si>
    <t>Programa - Eleição 1800/2500</t>
  </si>
  <si>
    <t>Media</t>
  </si>
  <si>
    <t>Nahoi</t>
  </si>
  <si>
    <t>Manut Site - Balanças - Janeiro</t>
  </si>
  <si>
    <t>Lanchonete Unicid</t>
  </si>
  <si>
    <t>UNICID MARI</t>
  </si>
  <si>
    <t>UNICID Mari</t>
  </si>
  <si>
    <t>Manut Site - Veromath 02-15</t>
  </si>
  <si>
    <t>Projeto Paralelos</t>
  </si>
  <si>
    <t>vale</t>
  </si>
  <si>
    <t>Projetos Paralelos</t>
  </si>
  <si>
    <t>IOF</t>
  </si>
  <si>
    <t>Café do Ponto Anália</t>
  </si>
  <si>
    <t>Requinte</t>
  </si>
  <si>
    <t>America</t>
  </si>
  <si>
    <t>Shultz</t>
  </si>
  <si>
    <t>Imaginarium</t>
  </si>
  <si>
    <t>LIS</t>
  </si>
  <si>
    <t>Farmacia</t>
  </si>
  <si>
    <t>Mc Donalds</t>
  </si>
  <si>
    <t>Granada</t>
  </si>
  <si>
    <t>Sodie</t>
  </si>
  <si>
    <t>Est. Anália</t>
  </si>
  <si>
    <t>Reduto da Esfiha</t>
  </si>
  <si>
    <t>Ajuste Saldo</t>
  </si>
  <si>
    <t>Cinema - Vingadores 2(24/04)</t>
  </si>
  <si>
    <t>Veromath Bonus</t>
  </si>
  <si>
    <t>Semana 6</t>
  </si>
  <si>
    <t>Padaria</t>
  </si>
  <si>
    <t>Farmácia Mari</t>
  </si>
  <si>
    <t>Manut Site - Veromath Bonus</t>
  </si>
  <si>
    <t>Dinho - Pen Drive</t>
  </si>
  <si>
    <t>Pen drive Prata</t>
  </si>
  <si>
    <t>Thay pen drive</t>
  </si>
  <si>
    <t>Cabo Cel-Usb</t>
  </si>
  <si>
    <t>Pen drive Thay</t>
  </si>
  <si>
    <t>Mc</t>
  </si>
  <si>
    <t>Mari - ovo Kompenhagem</t>
  </si>
  <si>
    <t>Habbibs</t>
  </si>
  <si>
    <t>2/2</t>
  </si>
  <si>
    <t>Est Análi</t>
  </si>
  <si>
    <t>Net Flix</t>
  </si>
  <si>
    <t>INGRESSO.COM</t>
  </si>
  <si>
    <t>Anuidade</t>
  </si>
  <si>
    <t>1/6</t>
  </si>
  <si>
    <t>----</t>
  </si>
  <si>
    <t>UNICID 100/355</t>
  </si>
  <si>
    <t>Unicid Mari</t>
  </si>
  <si>
    <t>Imperio do Fogão</t>
  </si>
  <si>
    <t>Cacau - Show</t>
  </si>
  <si>
    <t>Extra bebidas</t>
  </si>
  <si>
    <t>UNICID 150/355</t>
  </si>
  <si>
    <t>Temaki</t>
  </si>
  <si>
    <t>Mercado Sítio</t>
  </si>
  <si>
    <t>Mari Sitio</t>
  </si>
  <si>
    <t>Site - Jobara 2/3</t>
  </si>
  <si>
    <t>Programa Eleição IAP 900/2500</t>
  </si>
  <si>
    <t>Posto - Sítio</t>
  </si>
  <si>
    <t>Mercado  - Cercadinho</t>
  </si>
  <si>
    <t>Sodie - Itapetininga</t>
  </si>
  <si>
    <t>Sorveteria - Alaska</t>
  </si>
  <si>
    <t>Churrascaria Estrada</t>
  </si>
  <si>
    <t>Juros - Emprestimo mãe 100/160</t>
  </si>
  <si>
    <t>Pedagio Ida+Volta</t>
  </si>
  <si>
    <t>Juros- Emprestimo Mãe 160/160</t>
  </si>
  <si>
    <t>site- Balanças 6/6</t>
  </si>
  <si>
    <t>Dinho Sitio</t>
  </si>
  <si>
    <t>Mari Sitio Carne</t>
  </si>
  <si>
    <t>Mari Sítio -  Carne</t>
  </si>
  <si>
    <t>Mari Lacoste 3/3 50/75</t>
  </si>
  <si>
    <t>Sorveteria - Haggen Dazs</t>
  </si>
  <si>
    <t>Desodorante</t>
  </si>
  <si>
    <t>Sabão Granado</t>
  </si>
  <si>
    <t>ajuste</t>
  </si>
  <si>
    <t>BK</t>
  </si>
  <si>
    <t>Absolut</t>
  </si>
  <si>
    <t>Mc- Café</t>
  </si>
  <si>
    <t>Worms 3</t>
  </si>
  <si>
    <t>Ingresso (Insurgente)</t>
  </si>
  <si>
    <t>Ingresso (Velozes e Furiosos)</t>
  </si>
  <si>
    <t>Multiplan ADM</t>
  </si>
  <si>
    <t>Anuidade 2/6</t>
  </si>
  <si>
    <t xml:space="preserve">Anuidade </t>
  </si>
  <si>
    <t>3/6</t>
  </si>
  <si>
    <t>Mari UNICID</t>
  </si>
  <si>
    <t>Mari UNICID 150/355</t>
  </si>
  <si>
    <t>Viana</t>
  </si>
  <si>
    <t>MC - Elisa+Fernando</t>
  </si>
  <si>
    <t>Mari Roupão</t>
  </si>
  <si>
    <t>Juros - Emprestimo mãe</t>
  </si>
  <si>
    <t>M-Replay</t>
  </si>
  <si>
    <t>Mc- Tortinha</t>
  </si>
  <si>
    <t>Chocolate pra Mo</t>
  </si>
  <si>
    <t>Mari UNICID  300/350</t>
  </si>
  <si>
    <t xml:space="preserve">Seila </t>
  </si>
  <si>
    <t xml:space="preserve">Japones Posto </t>
  </si>
  <si>
    <t>Bebidas</t>
  </si>
  <si>
    <t>Hotel - Americana</t>
  </si>
  <si>
    <t>Americana</t>
  </si>
  <si>
    <t>Mari Moto X 11/12</t>
  </si>
  <si>
    <t>Mari Moto X 12/12</t>
  </si>
  <si>
    <t>Crédito</t>
  </si>
  <si>
    <t>Mãe ajuste</t>
  </si>
  <si>
    <t>Geladeira</t>
  </si>
  <si>
    <t>Starbucks</t>
  </si>
  <si>
    <t>Est.Anália</t>
  </si>
  <si>
    <t>Cinema - Mad Max</t>
  </si>
  <si>
    <t>Mãe</t>
  </si>
  <si>
    <t>Site - Jobara</t>
  </si>
  <si>
    <t>Manutenção - Veromath</t>
  </si>
  <si>
    <t>VALE</t>
  </si>
  <si>
    <t>Vale Trans</t>
  </si>
  <si>
    <t>Manutenção - Bonetti</t>
  </si>
  <si>
    <t>Maio - Junho</t>
  </si>
  <si>
    <t>Maio -&gt; Jun ho</t>
  </si>
  <si>
    <t>Site - Jobara - Manut</t>
  </si>
  <si>
    <t>Kompenhagem</t>
  </si>
  <si>
    <t>Almanara</t>
  </si>
  <si>
    <t>Est.Bourbon</t>
  </si>
  <si>
    <t>Ciclofemina</t>
  </si>
  <si>
    <t>Budweiser</t>
  </si>
  <si>
    <t>Shutterstock</t>
  </si>
  <si>
    <t>Roupão - Mães</t>
  </si>
  <si>
    <t>Coleira Lilica</t>
  </si>
  <si>
    <t>Saque p/ Americana</t>
  </si>
  <si>
    <t>Bebidas p/ Americana</t>
  </si>
  <si>
    <t>Restaurante Nova Odessa</t>
  </si>
  <si>
    <t>Hotel 2/2</t>
  </si>
  <si>
    <t>Mercado Americana</t>
  </si>
  <si>
    <t>Gasolina Americana</t>
  </si>
  <si>
    <t>Calças FOREVER 21</t>
  </si>
  <si>
    <t>FOREVER 21 1/2</t>
  </si>
  <si>
    <t>Franguance - DIA 12</t>
  </si>
  <si>
    <t>Depósito</t>
  </si>
  <si>
    <t>Manutenção  - Jobara</t>
  </si>
  <si>
    <t>Osklen</t>
  </si>
  <si>
    <t>Est. p/Bonetti</t>
  </si>
  <si>
    <t>Gasolina</t>
  </si>
  <si>
    <t>Bar Renassence</t>
  </si>
  <si>
    <t>UNICID MARI 200/355</t>
  </si>
  <si>
    <t>UNICID MARI 355/355</t>
  </si>
  <si>
    <t>Almoço - Coco Bambu</t>
  </si>
  <si>
    <t>Japones Posto</t>
  </si>
  <si>
    <t>Cranetech</t>
  </si>
  <si>
    <t>La no Parque</t>
  </si>
  <si>
    <t>XXX - (EU+DU+DINHO)</t>
  </si>
  <si>
    <t>Mari Vaio 11/12</t>
  </si>
  <si>
    <t>Anderson XXX 1/2</t>
  </si>
  <si>
    <t>Duda XXX 1/2</t>
  </si>
  <si>
    <t>Cacau Show</t>
  </si>
  <si>
    <t>Est. Penha</t>
  </si>
  <si>
    <t>La Buena Onda</t>
  </si>
  <si>
    <t>Barraca do Valdir</t>
  </si>
  <si>
    <t>Barraca do Valdir - côcos</t>
  </si>
  <si>
    <t>4/6</t>
  </si>
  <si>
    <t>Cinema - Divertidamente</t>
  </si>
  <si>
    <t>Lanchonete CEMA</t>
  </si>
  <si>
    <t>Junho &gt; Julho</t>
  </si>
  <si>
    <t xml:space="preserve">Junho &gt; Julho </t>
  </si>
  <si>
    <t>(vazio)</t>
  </si>
  <si>
    <t>Ygor Pousada 1/2</t>
  </si>
  <si>
    <t>Ygor Pousada 2/2</t>
  </si>
  <si>
    <t>Est.Extra Marginal</t>
  </si>
  <si>
    <t>Est. Avi Cena</t>
  </si>
  <si>
    <t>Samcell</t>
  </si>
  <si>
    <t>Meu passado me condena 2</t>
  </si>
  <si>
    <t>Para Depositar</t>
  </si>
  <si>
    <t>Requinte -  Café da Manhã</t>
  </si>
  <si>
    <t>Bola Futsal</t>
  </si>
  <si>
    <t>M</t>
  </si>
  <si>
    <t>América- Sobremesa</t>
  </si>
  <si>
    <t>Americana 55/85</t>
  </si>
  <si>
    <t>Saque</t>
  </si>
  <si>
    <t>Julho &gt; Agosto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</si>
</sst>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[$-416]mmmm\-yy;@"/>
    <numFmt numFmtId="165" formatCode="&quot;R$&quot;\ #,##0.00"/>
    <numFmt numFmtId="166" formatCode="[$-416]d\-mmm;@"/>
    <numFmt numFmtId="167" formatCode="[$-416]mmm\-yy;@"/>
    <numFmt numFmtId="168" formatCode="_(* #,##0.00_);_(* \(#,##0.00\);_(* &quot;-&quot;??_);_(@_)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36"/>
      <color theme="3" tint="0.3999755851924192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3" tint="-0.249977111117893"/>
      <name val="Adobe Caslon Pro"/>
      <family val="1"/>
    </font>
    <font>
      <sz val="12"/>
      <color theme="1"/>
      <name val="Adobe Caslon Pro"/>
      <family val="1"/>
    </font>
    <font>
      <sz val="11"/>
      <color theme="0" tint="-0.499984740745262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sz val="14"/>
      <color theme="1" tint="0.34998626667073579"/>
      <name val="Arial"/>
      <family val="2"/>
    </font>
    <font>
      <sz val="16"/>
      <color theme="1"/>
      <name val="Calibri"/>
      <family val="2"/>
      <scheme val="minor"/>
    </font>
    <font>
      <sz val="16"/>
      <name val="Arial"/>
      <family val="2"/>
    </font>
    <font>
      <u val="singleAccounting"/>
      <sz val="11"/>
      <color theme="1"/>
      <name val="Calibri"/>
      <family val="2"/>
      <scheme val="minor"/>
    </font>
    <font>
      <sz val="10"/>
      <name val="Garamond"/>
      <family val="1"/>
    </font>
    <font>
      <sz val="11"/>
      <name val="Garamond"/>
      <family val="1"/>
    </font>
    <font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/>
      <top style="medium">
        <color theme="3" tint="-0.249977111117893"/>
      </top>
      <bottom/>
      <diagonal/>
    </border>
    <border>
      <left/>
      <right/>
      <top style="medium">
        <color theme="3" tint="-0.249977111117893"/>
      </top>
      <bottom/>
      <diagonal/>
    </border>
    <border>
      <left/>
      <right style="thin">
        <color indexed="64"/>
      </right>
      <top style="medium">
        <color theme="3" tint="-0.249977111117893"/>
      </top>
      <bottom/>
      <diagonal/>
    </border>
    <border>
      <left style="thin">
        <color indexed="64"/>
      </left>
      <right/>
      <top style="medium">
        <color theme="3" tint="-0.249977111117893"/>
      </top>
      <bottom style="medium">
        <color theme="3" tint="-0.249977111117893"/>
      </bottom>
      <diagonal/>
    </border>
    <border>
      <left/>
      <right/>
      <top style="medium">
        <color theme="3" tint="-0.249977111117893"/>
      </top>
      <bottom style="medium">
        <color theme="3" tint="-0.249977111117893"/>
      </bottom>
      <diagonal/>
    </border>
    <border>
      <left/>
      <right style="thin">
        <color indexed="64"/>
      </right>
      <top style="medium">
        <color theme="3" tint="-0.249977111117893"/>
      </top>
      <bottom style="medium">
        <color theme="3" tint="-0.249977111117893"/>
      </bottom>
      <diagonal/>
    </border>
    <border>
      <left style="medium">
        <color theme="3" tint="-0.249977111117893"/>
      </left>
      <right style="thin">
        <color theme="1" tint="0.499984740745262"/>
      </right>
      <top style="medium">
        <color theme="3" tint="-0.249977111117893"/>
      </top>
      <bottom/>
      <diagonal/>
    </border>
    <border>
      <left/>
      <right style="medium">
        <color theme="3" tint="-0.249977111117893"/>
      </right>
      <top style="medium">
        <color theme="3" tint="-0.249977111117893"/>
      </top>
      <bottom/>
      <diagonal/>
    </border>
    <border>
      <left/>
      <right style="thin">
        <color theme="3" tint="-0.249977111117893"/>
      </right>
      <top/>
      <bottom/>
      <diagonal/>
    </border>
    <border>
      <left style="thin">
        <color theme="3" tint="0.39997558519241921"/>
      </left>
      <right/>
      <top/>
      <bottom style="thin">
        <color theme="3" tint="0.79998168889431442"/>
      </bottom>
      <diagonal/>
    </border>
    <border>
      <left/>
      <right style="thin">
        <color theme="3" tint="0.39997558519241921"/>
      </right>
      <top/>
      <bottom/>
      <diagonal/>
    </border>
    <border>
      <left style="thin">
        <color theme="3" tint="0.39997558519241921"/>
      </left>
      <right/>
      <top style="medium">
        <color theme="3" tint="-0.249977111117893"/>
      </top>
      <bottom style="thin">
        <color theme="0"/>
      </bottom>
      <diagonal/>
    </border>
    <border>
      <left style="medium">
        <color theme="3" tint="-0.249977111117893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3" tint="-0.249977111117893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3" tint="0.39997558519241921"/>
      </left>
      <right/>
      <top/>
      <bottom/>
      <diagonal/>
    </border>
    <border>
      <left style="thin">
        <color theme="3" tint="0.79998168889431442"/>
      </left>
      <right/>
      <top/>
      <bottom/>
      <diagonal/>
    </border>
    <border>
      <left/>
      <right style="thin">
        <color theme="4" tint="0.59999389629810485"/>
      </right>
      <top/>
      <bottom/>
      <diagonal/>
    </border>
    <border>
      <left/>
      <right style="thin">
        <color theme="0"/>
      </right>
      <top/>
      <bottom/>
      <diagonal/>
    </border>
    <border>
      <left/>
      <right style="medium">
        <color theme="3" tint="-0.249977111117893"/>
      </right>
      <top/>
      <bottom/>
      <diagonal/>
    </border>
    <border>
      <left/>
      <right style="thin">
        <color theme="3" tint="0.79998168889431442"/>
      </right>
      <top/>
      <bottom/>
      <diagonal/>
    </border>
    <border>
      <left style="medium">
        <color theme="3" tint="-0.249977111117893"/>
      </left>
      <right style="thin">
        <color theme="1" tint="0.499984740745262"/>
      </right>
      <top/>
      <bottom style="medium">
        <color theme="1" tint="0.499984740745262"/>
      </bottom>
      <diagonal/>
    </border>
    <border>
      <left/>
      <right style="medium">
        <color theme="3" tint="-0.249977111117893"/>
      </right>
      <top/>
      <bottom style="medium">
        <color theme="1" tint="0.499984740745262"/>
      </bottom>
      <diagonal/>
    </border>
    <border>
      <left/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 style="thin">
        <color theme="3" tint="0.39997558519241921"/>
      </right>
      <top/>
      <bottom style="thin">
        <color theme="3" tint="0.79998168889431442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3" tint="-0.249977111117893"/>
      </left>
      <right style="thin">
        <color theme="1" tint="0.499984740745262"/>
      </right>
      <top style="medium">
        <color theme="1" tint="0.499984740745262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 style="medium">
        <color theme="1" tint="0.499984740745262"/>
      </top>
      <bottom style="medium">
        <color theme="3" tint="-0.249977111117893"/>
      </bottom>
      <diagonal/>
    </border>
    <border>
      <left style="thin">
        <color theme="3" tint="0.39997558519241921"/>
      </left>
      <right/>
      <top/>
      <bottom style="thin">
        <color theme="3" tint="0.39997558519241921"/>
      </bottom>
      <diagonal/>
    </border>
    <border>
      <left/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/>
      <bottom style="thin">
        <color theme="3" tint="0.39997558519241921"/>
      </bottom>
      <diagonal/>
    </border>
    <border>
      <left/>
      <right/>
      <top style="thin">
        <color theme="0"/>
      </top>
      <bottom style="thin">
        <color theme="3" tint="0.39997558519241921"/>
      </bottom>
      <diagonal/>
    </border>
    <border>
      <left/>
      <right style="medium">
        <color theme="3" tint="-0.249977111117893"/>
      </right>
      <top style="thin">
        <color theme="0"/>
      </top>
      <bottom style="thin">
        <color theme="3" tint="0.39997558519241921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79998168889431442"/>
      </bottom>
      <diagonal/>
    </border>
    <border>
      <left/>
      <right/>
      <top style="thin">
        <color theme="3" tint="0.39997558519241921"/>
      </top>
      <bottom/>
      <diagonal/>
    </border>
    <border>
      <left/>
      <right style="thin">
        <color theme="3" tint="0.39997558519241921"/>
      </right>
      <top style="thin">
        <color theme="3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0"/>
      </bottom>
      <diagonal/>
    </border>
    <border>
      <left/>
      <right style="medium">
        <color theme="3" tint="-0.249977111117893"/>
      </right>
      <top style="thin">
        <color theme="3" tint="0.39997558519241921"/>
      </top>
      <bottom/>
      <diagonal/>
    </border>
    <border>
      <left/>
      <right/>
      <top/>
      <bottom style="thin">
        <color theme="3" tint="-0.249977111117893"/>
      </bottom>
      <diagonal/>
    </border>
    <border>
      <left style="thin">
        <color indexed="64"/>
      </left>
      <right/>
      <top/>
      <bottom style="thin">
        <color theme="3" tint="-0.249977111117893"/>
      </bottom>
      <diagonal/>
    </border>
    <border>
      <left style="thin">
        <color indexed="64"/>
      </left>
      <right/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medium">
        <color theme="3" tint="-0.249977111117893"/>
      </left>
      <right/>
      <top/>
      <bottom/>
      <diagonal/>
    </border>
    <border>
      <left style="medium">
        <color theme="3" tint="-0.249977111117893"/>
      </left>
      <right/>
      <top/>
      <bottom style="thin">
        <color theme="3" tint="0.39997558519241921"/>
      </bottom>
      <diagonal/>
    </border>
    <border>
      <left/>
      <right style="thin">
        <color theme="3" tint="0.39997558519241921"/>
      </right>
      <top style="thin">
        <color theme="0"/>
      </top>
      <bottom style="thin">
        <color theme="3" tint="0.39997558519241921"/>
      </bottom>
      <diagonal/>
    </border>
    <border>
      <left style="medium">
        <color theme="3" tint="-0.249977111117893"/>
      </left>
      <right/>
      <top style="thin">
        <color theme="3" tint="0.39997558519241921"/>
      </top>
      <bottom style="thin">
        <color theme="3" tint="0.79998168889431442"/>
      </bottom>
      <diagonal/>
    </border>
    <border>
      <left style="medium">
        <color theme="3" tint="-0.249977111117893"/>
      </left>
      <right/>
      <top/>
      <bottom style="medium">
        <color theme="3" tint="-0.249977111117893"/>
      </bottom>
      <diagonal/>
    </border>
    <border>
      <left/>
      <right/>
      <top/>
      <bottom style="medium">
        <color theme="3" tint="-0.249977111117893"/>
      </bottom>
      <diagonal/>
    </border>
    <border>
      <left/>
      <right style="thin">
        <color theme="3" tint="0.39997558519241921"/>
      </right>
      <top/>
      <bottom style="medium">
        <color theme="3" tint="-0.249977111117893"/>
      </bottom>
      <diagonal/>
    </border>
    <border>
      <left style="thin">
        <color theme="3" tint="0.39997558519241921"/>
      </left>
      <right/>
      <top/>
      <bottom style="medium">
        <color theme="3" tint="-0.249977111117893"/>
      </bottom>
      <diagonal/>
    </border>
    <border>
      <left/>
      <right/>
      <top style="thin">
        <color theme="0"/>
      </top>
      <bottom style="medium">
        <color theme="3" tint="-0.249977111117893"/>
      </bottom>
      <diagonal/>
    </border>
    <border>
      <left/>
      <right style="thin">
        <color theme="3" tint="0.39997558519241921"/>
      </right>
      <top style="thin">
        <color theme="0"/>
      </top>
      <bottom style="medium">
        <color theme="3" tint="-0.249977111117893"/>
      </bottom>
      <diagonal/>
    </border>
    <border>
      <left/>
      <right style="medium">
        <color theme="3" tint="-0.249977111117893"/>
      </right>
      <top style="thin">
        <color theme="0"/>
      </top>
      <bottom style="medium">
        <color theme="3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3" tint="-0.249977111117893"/>
      </left>
      <right style="thin">
        <color theme="3" tint="-0.249977111117893"/>
      </right>
      <top/>
      <bottom style="thin">
        <color theme="3" tint="-0.249977111117893"/>
      </bottom>
      <diagonal/>
    </border>
    <border>
      <left style="thin">
        <color theme="3" tint="-0.249977111117893"/>
      </left>
      <right/>
      <top style="thin">
        <color theme="3" tint="-0.249977111117893"/>
      </top>
      <bottom style="thin">
        <color theme="3" tint="-0.249977111117893"/>
      </bottom>
      <diagonal/>
    </border>
    <border>
      <left/>
      <right/>
      <top style="thin">
        <color theme="3" tint="-0.249977111117893"/>
      </top>
      <bottom style="thin">
        <color theme="3" tint="-0.249977111117893"/>
      </bottom>
      <diagonal/>
    </border>
    <border>
      <left/>
      <right style="thin">
        <color theme="3" tint="-0.249977111117893"/>
      </right>
      <top style="thin">
        <color theme="3" tint="-0.249977111117893"/>
      </top>
      <bottom style="thin">
        <color theme="3" tint="-0.249977111117893"/>
      </bottom>
      <diagonal/>
    </border>
    <border>
      <left style="thin">
        <color theme="3" tint="-0.249977111117893"/>
      </left>
      <right style="thin">
        <color theme="3" tint="-0.249977111117893"/>
      </right>
      <top style="thin">
        <color theme="3" tint="-0.249977111117893"/>
      </top>
      <bottom/>
      <diagonal/>
    </border>
    <border>
      <left style="thin">
        <color theme="3" tint="-0.249977111117893"/>
      </left>
      <right/>
      <top style="thin">
        <color theme="3" tint="-0.249977111117893"/>
      </top>
      <bottom/>
      <diagonal/>
    </border>
    <border>
      <left/>
      <right/>
      <top style="thin">
        <color theme="3" tint="-0.249977111117893"/>
      </top>
      <bottom/>
      <diagonal/>
    </border>
    <border>
      <left/>
      <right style="thin">
        <color theme="3" tint="-0.249977111117893"/>
      </right>
      <top style="thin">
        <color theme="3" tint="-0.249977111117893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/>
    <xf numFmtId="43" fontId="1" fillId="0" borderId="0" applyFont="0" applyFill="0" applyBorder="0" applyAlignment="0" applyProtection="0"/>
  </cellStyleXfs>
  <cellXfs count="384">
    <xf numFmtId="0" fontId="0" fillId="0" borderId="0" xfId="0"/>
    <xf numFmtId="0" fontId="0" fillId="2" borderId="0" xfId="0" applyFill="1"/>
    <xf numFmtId="0" fontId="5" fillId="2" borderId="0" xfId="0" applyFont="1" applyFill="1" applyBorder="1"/>
    <xf numFmtId="0" fontId="0" fillId="2" borderId="0" xfId="0" applyFill="1" applyBorder="1"/>
    <xf numFmtId="0" fontId="7" fillId="2" borderId="0" xfId="0" applyFont="1" applyFill="1" applyBorder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5" fillId="2" borderId="7" xfId="0" applyFont="1" applyFill="1" applyBorder="1"/>
    <xf numFmtId="43" fontId="5" fillId="2" borderId="8" xfId="1" applyFont="1" applyFill="1" applyBorder="1"/>
    <xf numFmtId="0" fontId="0" fillId="2" borderId="9" xfId="0" applyFill="1" applyBorder="1"/>
    <xf numFmtId="0" fontId="8" fillId="4" borderId="0" xfId="0" applyFont="1" applyFill="1" applyBorder="1" applyAlignment="1">
      <alignment horizontal="left" vertical="top"/>
    </xf>
    <xf numFmtId="0" fontId="9" fillId="4" borderId="0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left" vertical="top"/>
    </xf>
    <xf numFmtId="0" fontId="9" fillId="2" borderId="0" xfId="0" applyFont="1" applyFill="1" applyBorder="1" applyAlignment="1">
      <alignment vertical="center"/>
    </xf>
    <xf numFmtId="0" fontId="9" fillId="2" borderId="11" xfId="0" applyFont="1" applyFill="1" applyBorder="1" applyAlignment="1">
      <alignment vertical="center"/>
    </xf>
    <xf numFmtId="0" fontId="8" fillId="5" borderId="12" xfId="0" applyFont="1" applyFill="1" applyBorder="1" applyAlignment="1">
      <alignment horizontal="left" vertical="top"/>
    </xf>
    <xf numFmtId="0" fontId="9" fillId="5" borderId="2" xfId="0" applyFont="1" applyFill="1" applyBorder="1" applyAlignment="1">
      <alignment vertical="center"/>
    </xf>
    <xf numFmtId="0" fontId="9" fillId="5" borderId="8" xfId="0" applyFont="1" applyFill="1" applyBorder="1" applyAlignment="1">
      <alignment vertical="center"/>
    </xf>
    <xf numFmtId="0" fontId="7" fillId="2" borderId="13" xfId="0" applyFont="1" applyFill="1" applyBorder="1"/>
    <xf numFmtId="43" fontId="0" fillId="2" borderId="14" xfId="1" applyFont="1" applyFill="1" applyBorder="1"/>
    <xf numFmtId="43" fontId="0" fillId="2" borderId="0" xfId="1" applyFont="1" applyFill="1" applyBorder="1"/>
    <xf numFmtId="0" fontId="10" fillId="4" borderId="0" xfId="0" applyFont="1" applyFill="1" applyBorder="1"/>
    <xf numFmtId="43" fontId="0" fillId="4" borderId="0" xfId="1" applyFont="1" applyFill="1" applyBorder="1"/>
    <xf numFmtId="43" fontId="10" fillId="2" borderId="15" xfId="1" applyFont="1" applyFill="1" applyBorder="1"/>
    <xf numFmtId="0" fontId="11" fillId="6" borderId="16" xfId="2" applyFont="1" applyFill="1" applyBorder="1" applyAlignment="1">
      <alignment horizontal="left" vertical="top"/>
    </xf>
    <xf numFmtId="2" fontId="11" fillId="6" borderId="17" xfId="2" applyNumberFormat="1" applyFont="1" applyFill="1" applyBorder="1" applyAlignment="1">
      <alignment horizontal="center" vertical="center"/>
    </xf>
    <xf numFmtId="0" fontId="10" fillId="2" borderId="0" xfId="0" applyFont="1" applyFill="1" applyBorder="1"/>
    <xf numFmtId="43" fontId="10" fillId="5" borderId="15" xfId="1" applyFont="1" applyFill="1" applyBorder="1"/>
    <xf numFmtId="43" fontId="0" fillId="5" borderId="18" xfId="1" applyFont="1" applyFill="1" applyBorder="1"/>
    <xf numFmtId="43" fontId="0" fillId="5" borderId="19" xfId="1" applyFont="1" applyFill="1" applyBorder="1"/>
    <xf numFmtId="43" fontId="0" fillId="2" borderId="20" xfId="1" applyFont="1" applyFill="1" applyBorder="1"/>
    <xf numFmtId="43" fontId="0" fillId="2" borderId="11" xfId="1" applyFont="1" applyFill="1" applyBorder="1"/>
    <xf numFmtId="0" fontId="11" fillId="6" borderId="0" xfId="2" applyFont="1" applyFill="1" applyBorder="1" applyAlignment="1">
      <alignment horizontal="left" vertical="top"/>
    </xf>
    <xf numFmtId="0" fontId="5" fillId="2" borderId="21" xfId="0" applyFont="1" applyFill="1" applyBorder="1"/>
    <xf numFmtId="165" fontId="0" fillId="2" borderId="22" xfId="0" applyNumberFormat="1" applyFill="1" applyBorder="1"/>
    <xf numFmtId="165" fontId="0" fillId="2" borderId="0" xfId="0" applyNumberFormat="1" applyFill="1" applyBorder="1"/>
    <xf numFmtId="43" fontId="0" fillId="2" borderId="23" xfId="1" applyFont="1" applyFill="1" applyBorder="1"/>
    <xf numFmtId="43" fontId="0" fillId="2" borderId="24" xfId="1" applyFont="1" applyFill="1" applyBorder="1"/>
    <xf numFmtId="43" fontId="0" fillId="5" borderId="25" xfId="1" applyFont="1" applyFill="1" applyBorder="1"/>
    <xf numFmtId="0" fontId="5" fillId="2" borderId="26" xfId="0" applyFont="1" applyFill="1" applyBorder="1"/>
    <xf numFmtId="165" fontId="0" fillId="7" borderId="27" xfId="0" applyNumberFormat="1" applyFill="1" applyBorder="1"/>
    <xf numFmtId="0" fontId="0" fillId="4" borderId="0" xfId="0" applyFill="1" applyBorder="1"/>
    <xf numFmtId="43" fontId="12" fillId="4" borderId="0" xfId="1" applyFont="1" applyFill="1" applyBorder="1"/>
    <xf numFmtId="43" fontId="12" fillId="2" borderId="28" xfId="1" applyFont="1" applyFill="1" applyBorder="1"/>
    <xf numFmtId="43" fontId="12" fillId="2" borderId="29" xfId="1" applyFont="1" applyFill="1" applyBorder="1"/>
    <xf numFmtId="43" fontId="12" fillId="2" borderId="30" xfId="1" applyFont="1" applyFill="1" applyBorder="1"/>
    <xf numFmtId="43" fontId="12" fillId="5" borderId="28" xfId="1" applyFont="1" applyFill="1" applyBorder="1"/>
    <xf numFmtId="43" fontId="12" fillId="5" borderId="31" xfId="1" applyFont="1" applyFill="1" applyBorder="1"/>
    <xf numFmtId="43" fontId="12" fillId="5" borderId="32" xfId="1" applyFont="1" applyFill="1" applyBorder="1"/>
    <xf numFmtId="0" fontId="8" fillId="2" borderId="33" xfId="0" applyFont="1" applyFill="1" applyBorder="1" applyAlignment="1">
      <alignment horizontal="left" vertical="top"/>
    </xf>
    <xf numFmtId="0" fontId="8" fillId="2" borderId="34" xfId="0" applyFont="1" applyFill="1" applyBorder="1" applyAlignment="1">
      <alignment horizontal="left" vertical="top"/>
    </xf>
    <xf numFmtId="0" fontId="9" fillId="2" borderId="35" xfId="0" applyFont="1" applyFill="1" applyBorder="1" applyAlignment="1">
      <alignment vertical="center"/>
    </xf>
    <xf numFmtId="0" fontId="9" fillId="2" borderId="36" xfId="0" applyFont="1" applyFill="1" applyBorder="1" applyAlignment="1">
      <alignment vertical="center"/>
    </xf>
    <xf numFmtId="0" fontId="8" fillId="5" borderId="37" xfId="0" applyFont="1" applyFill="1" applyBorder="1" applyAlignment="1">
      <alignment horizontal="left" vertical="top"/>
    </xf>
    <xf numFmtId="0" fontId="9" fillId="5" borderId="35" xfId="0" applyFont="1" applyFill="1" applyBorder="1" applyAlignment="1">
      <alignment vertical="center"/>
    </xf>
    <xf numFmtId="0" fontId="9" fillId="5" borderId="36" xfId="0" applyFont="1" applyFill="1" applyBorder="1" applyAlignment="1">
      <alignment vertical="center"/>
    </xf>
    <xf numFmtId="0" fontId="9" fillId="5" borderId="38" xfId="0" applyFont="1" applyFill="1" applyBorder="1" applyAlignment="1">
      <alignment vertical="center"/>
    </xf>
    <xf numFmtId="43" fontId="10" fillId="2" borderId="0" xfId="1" applyFont="1" applyFill="1" applyBorder="1"/>
    <xf numFmtId="43" fontId="0" fillId="5" borderId="11" xfId="1" applyFont="1" applyFill="1" applyBorder="1"/>
    <xf numFmtId="0" fontId="14" fillId="8" borderId="0" xfId="0" applyFont="1" applyFill="1" applyBorder="1"/>
    <xf numFmtId="0" fontId="15" fillId="6" borderId="0" xfId="2" applyFont="1" applyFill="1" applyBorder="1"/>
    <xf numFmtId="166" fontId="16" fillId="2" borderId="39" xfId="0" applyNumberFormat="1" applyFont="1" applyFill="1" applyBorder="1" applyAlignment="1">
      <alignment horizontal="center"/>
    </xf>
    <xf numFmtId="0" fontId="16" fillId="2" borderId="40" xfId="0" applyFont="1" applyFill="1" applyBorder="1"/>
    <xf numFmtId="49" fontId="16" fillId="2" borderId="41" xfId="0" applyNumberFormat="1" applyFont="1" applyFill="1" applyBorder="1" applyAlignment="1">
      <alignment horizontal="center"/>
    </xf>
    <xf numFmtId="43" fontId="16" fillId="2" borderId="42" xfId="1" applyFont="1" applyFill="1" applyBorder="1"/>
    <xf numFmtId="16" fontId="16" fillId="2" borderId="39" xfId="0" applyNumberFormat="1" applyFont="1" applyFill="1" applyBorder="1"/>
    <xf numFmtId="166" fontId="17" fillId="0" borderId="42" xfId="2" applyNumberFormat="1" applyFont="1" applyBorder="1" applyAlignment="1">
      <alignment horizontal="center"/>
    </xf>
    <xf numFmtId="0" fontId="17" fillId="0" borderId="42" xfId="2" applyFont="1" applyBorder="1"/>
    <xf numFmtId="49" fontId="17" fillId="2" borderId="42" xfId="2" applyNumberFormat="1" applyFont="1" applyFill="1" applyBorder="1" applyAlignment="1">
      <alignment horizontal="center"/>
    </xf>
    <xf numFmtId="0" fontId="10" fillId="2" borderId="43" xfId="0" applyFont="1" applyFill="1" applyBorder="1"/>
    <xf numFmtId="43" fontId="18" fillId="5" borderId="25" xfId="1" applyFont="1" applyFill="1" applyBorder="1"/>
    <xf numFmtId="16" fontId="16" fillId="2" borderId="42" xfId="0" applyNumberFormat="1" applyFont="1" applyFill="1" applyBorder="1" applyAlignment="1">
      <alignment horizontal="center"/>
    </xf>
    <xf numFmtId="0" fontId="16" fillId="2" borderId="42" xfId="0" applyFont="1" applyFill="1" applyBorder="1"/>
    <xf numFmtId="49" fontId="16" fillId="2" borderId="42" xfId="0" applyNumberFormat="1" applyFont="1" applyFill="1" applyBorder="1" applyAlignment="1">
      <alignment horizontal="center"/>
    </xf>
    <xf numFmtId="0" fontId="0" fillId="2" borderId="44" xfId="0" applyFill="1" applyBorder="1"/>
    <xf numFmtId="43" fontId="12" fillId="5" borderId="45" xfId="1" applyFont="1" applyFill="1" applyBorder="1"/>
    <xf numFmtId="16" fontId="16" fillId="2" borderId="42" xfId="0" applyNumberFormat="1" applyFont="1" applyFill="1" applyBorder="1"/>
    <xf numFmtId="0" fontId="8" fillId="2" borderId="46" xfId="0" applyFont="1" applyFill="1" applyBorder="1" applyAlignment="1">
      <alignment horizontal="left" vertical="top"/>
    </xf>
    <xf numFmtId="0" fontId="5" fillId="2" borderId="42" xfId="0" applyFont="1" applyFill="1" applyBorder="1"/>
    <xf numFmtId="43" fontId="13" fillId="2" borderId="42" xfId="1" applyFont="1" applyFill="1" applyBorder="1"/>
    <xf numFmtId="0" fontId="19" fillId="9" borderId="0" xfId="2" applyFont="1" applyFill="1" applyBorder="1" applyAlignment="1">
      <alignment horizontal="left"/>
    </xf>
    <xf numFmtId="2" fontId="20" fillId="9" borderId="18" xfId="2" applyNumberFormat="1" applyFont="1" applyFill="1" applyBorder="1" applyAlignment="1">
      <alignment horizontal="center" vertical="center"/>
    </xf>
    <xf numFmtId="0" fontId="13" fillId="2" borderId="0" xfId="0" applyFont="1" applyFill="1" applyAlignment="1"/>
    <xf numFmtId="0" fontId="14" fillId="10" borderId="0" xfId="0" applyFont="1" applyFill="1" applyBorder="1"/>
    <xf numFmtId="0" fontId="14" fillId="2" borderId="0" xfId="0" applyFont="1" applyFill="1" applyBorder="1"/>
    <xf numFmtId="0" fontId="2" fillId="2" borderId="42" xfId="0" applyFont="1" applyFill="1" applyBorder="1" applyAlignment="1">
      <alignment horizontal="center"/>
    </xf>
    <xf numFmtId="0" fontId="0" fillId="2" borderId="42" xfId="0" applyFill="1" applyBorder="1"/>
    <xf numFmtId="43" fontId="0" fillId="2" borderId="18" xfId="1" applyFont="1" applyFill="1" applyBorder="1"/>
    <xf numFmtId="43" fontId="13" fillId="2" borderId="0" xfId="1" applyFont="1" applyFill="1" applyBorder="1"/>
    <xf numFmtId="0" fontId="8" fillId="4" borderId="34" xfId="0" applyFont="1" applyFill="1" applyBorder="1" applyAlignment="1">
      <alignment horizontal="left" vertical="top"/>
    </xf>
    <xf numFmtId="0" fontId="9" fillId="4" borderId="35" xfId="0" applyFont="1" applyFill="1" applyBorder="1" applyAlignment="1">
      <alignment vertical="center"/>
    </xf>
    <xf numFmtId="0" fontId="9" fillId="4" borderId="36" xfId="0" applyFont="1" applyFill="1" applyBorder="1" applyAlignment="1">
      <alignment vertical="center"/>
    </xf>
    <xf numFmtId="0" fontId="8" fillId="4" borderId="37" xfId="0" applyFont="1" applyFill="1" applyBorder="1" applyAlignment="1">
      <alignment horizontal="left" vertical="top"/>
    </xf>
    <xf numFmtId="0" fontId="9" fillId="4" borderId="38" xfId="0" applyFont="1" applyFill="1" applyBorder="1" applyAlignment="1">
      <alignment vertical="center"/>
    </xf>
    <xf numFmtId="43" fontId="10" fillId="4" borderId="15" xfId="1" applyFont="1" applyFill="1" applyBorder="1"/>
    <xf numFmtId="43" fontId="0" fillId="4" borderId="20" xfId="1" applyFont="1" applyFill="1" applyBorder="1"/>
    <xf numFmtId="43" fontId="0" fillId="4" borderId="11" xfId="1" applyFont="1" applyFill="1" applyBorder="1"/>
    <xf numFmtId="43" fontId="0" fillId="4" borderId="18" xfId="1" applyFont="1" applyFill="1" applyBorder="1"/>
    <xf numFmtId="43" fontId="0" fillId="4" borderId="19" xfId="1" applyFont="1" applyFill="1" applyBorder="1"/>
    <xf numFmtId="43" fontId="0" fillId="4" borderId="23" xfId="1" applyFont="1" applyFill="1" applyBorder="1"/>
    <xf numFmtId="43" fontId="0" fillId="4" borderId="24" xfId="1" applyFont="1" applyFill="1" applyBorder="1"/>
    <xf numFmtId="43" fontId="0" fillId="4" borderId="25" xfId="1" applyFont="1" applyFill="1" applyBorder="1"/>
    <xf numFmtId="0" fontId="0" fillId="2" borderId="47" xfId="0" applyFill="1" applyBorder="1"/>
    <xf numFmtId="43" fontId="12" fillId="2" borderId="48" xfId="1" applyFont="1" applyFill="1" applyBorder="1"/>
    <xf numFmtId="43" fontId="12" fillId="2" borderId="49" xfId="1" applyFont="1" applyFill="1" applyBorder="1"/>
    <xf numFmtId="43" fontId="12" fillId="2" borderId="50" xfId="1" applyFont="1" applyFill="1" applyBorder="1"/>
    <xf numFmtId="43" fontId="12" fillId="4" borderId="50" xfId="1" applyFont="1" applyFill="1" applyBorder="1"/>
    <xf numFmtId="43" fontId="12" fillId="4" borderId="48" xfId="1" applyFont="1" applyFill="1" applyBorder="1"/>
    <xf numFmtId="43" fontId="12" fillId="4" borderId="49" xfId="1" applyFont="1" applyFill="1" applyBorder="1"/>
    <xf numFmtId="43" fontId="12" fillId="4" borderId="51" xfId="1" applyFont="1" applyFill="1" applyBorder="1"/>
    <xf numFmtId="43" fontId="12" fillId="4" borderId="52" xfId="1" applyFont="1" applyFill="1" applyBorder="1"/>
    <xf numFmtId="43" fontId="12" fillId="4" borderId="53" xfId="1" applyFont="1" applyFill="1" applyBorder="1"/>
    <xf numFmtId="0" fontId="21" fillId="2" borderId="42" xfId="0" applyFont="1" applyFill="1" applyBorder="1"/>
    <xf numFmtId="166" fontId="16" fillId="2" borderId="39" xfId="0" applyNumberFormat="1" applyFont="1" applyFill="1" applyBorder="1" applyAlignment="1">
      <alignment horizontal="center" vertical="center"/>
    </xf>
    <xf numFmtId="166" fontId="17" fillId="0" borderId="42" xfId="2" applyNumberFormat="1" applyFont="1" applyBorder="1" applyAlignment="1">
      <alignment horizontal="center" vertical="center"/>
    </xf>
    <xf numFmtId="166" fontId="16" fillId="2" borderId="42" xfId="0" applyNumberFormat="1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left" vertical="top"/>
    </xf>
    <xf numFmtId="0" fontId="9" fillId="4" borderId="11" xfId="0" applyFont="1" applyFill="1" applyBorder="1" applyAlignment="1">
      <alignment vertical="center"/>
    </xf>
    <xf numFmtId="0" fontId="11" fillId="4" borderId="16" xfId="2" applyFont="1" applyFill="1" applyBorder="1" applyAlignment="1">
      <alignment horizontal="left" vertical="top"/>
    </xf>
    <xf numFmtId="2" fontId="11" fillId="4" borderId="17" xfId="2" applyNumberFormat="1" applyFont="1" applyFill="1" applyBorder="1" applyAlignment="1">
      <alignment horizontal="center" vertical="center"/>
    </xf>
    <xf numFmtId="43" fontId="12" fillId="4" borderId="28" xfId="1" applyFont="1" applyFill="1" applyBorder="1"/>
    <xf numFmtId="43" fontId="12" fillId="4" borderId="29" xfId="1" applyFont="1" applyFill="1" applyBorder="1"/>
    <xf numFmtId="43" fontId="12" fillId="4" borderId="30" xfId="1" applyFont="1" applyFill="1" applyBorder="1"/>
    <xf numFmtId="0" fontId="8" fillId="5" borderId="0" xfId="0" applyFont="1" applyFill="1" applyBorder="1" applyAlignment="1">
      <alignment horizontal="left" vertical="top"/>
    </xf>
    <xf numFmtId="0" fontId="9" fillId="5" borderId="0" xfId="0" applyFont="1" applyFill="1" applyBorder="1" applyAlignment="1">
      <alignment vertical="center"/>
    </xf>
    <xf numFmtId="0" fontId="10" fillId="5" borderId="0" xfId="0" applyFont="1" applyFill="1" applyBorder="1"/>
    <xf numFmtId="43" fontId="0" fillId="5" borderId="0" xfId="1" applyFont="1" applyFill="1" applyBorder="1"/>
    <xf numFmtId="0" fontId="0" fillId="5" borderId="0" xfId="0" applyFill="1" applyBorder="1"/>
    <xf numFmtId="43" fontId="12" fillId="5" borderId="0" xfId="1" applyFont="1" applyFill="1" applyBorder="1"/>
    <xf numFmtId="0" fontId="0" fillId="0" borderId="0" xfId="0" applyFont="1"/>
    <xf numFmtId="0" fontId="2" fillId="2" borderId="54" xfId="0" applyFont="1" applyFill="1" applyBorder="1" applyAlignment="1">
      <alignment horizontal="center" vertical="center"/>
    </xf>
    <xf numFmtId="167" fontId="0" fillId="2" borderId="54" xfId="0" applyNumberFormat="1" applyFont="1" applyFill="1" applyBorder="1" applyAlignment="1">
      <alignment horizontal="center" vertical="center"/>
    </xf>
    <xf numFmtId="167" fontId="7" fillId="2" borderId="54" xfId="0" applyNumberFormat="1" applyFont="1" applyFill="1" applyBorder="1" applyAlignment="1">
      <alignment horizontal="center" vertical="center"/>
    </xf>
    <xf numFmtId="167" fontId="16" fillId="2" borderId="54" xfId="0" applyNumberFormat="1" applyFont="1" applyFill="1" applyBorder="1" applyAlignment="1">
      <alignment horizontal="center"/>
    </xf>
    <xf numFmtId="0" fontId="22" fillId="2" borderId="54" xfId="0" applyFont="1" applyFill="1" applyBorder="1" applyAlignment="1">
      <alignment horizontal="center"/>
    </xf>
    <xf numFmtId="0" fontId="6" fillId="11" borderId="54" xfId="0" applyFont="1" applyFill="1" applyBorder="1"/>
    <xf numFmtId="0" fontId="16" fillId="2" borderId="54" xfId="0" applyFont="1" applyFill="1" applyBorder="1"/>
    <xf numFmtId="43" fontId="16" fillId="2" borderId="54" xfId="1" applyFont="1" applyFill="1" applyBorder="1"/>
    <xf numFmtId="4" fontId="16" fillId="2" borderId="54" xfId="3" applyNumberFormat="1" applyFont="1" applyFill="1" applyBorder="1"/>
    <xf numFmtId="4" fontId="16" fillId="2" borderId="54" xfId="0" applyNumberFormat="1" applyFont="1" applyFill="1" applyBorder="1"/>
    <xf numFmtId="168" fontId="16" fillId="2" borderId="54" xfId="0" applyNumberFormat="1" applyFont="1" applyFill="1" applyBorder="1" applyAlignment="1">
      <alignment horizontal="center" vertical="center"/>
    </xf>
    <xf numFmtId="0" fontId="6" fillId="12" borderId="54" xfId="0" applyFont="1" applyFill="1" applyBorder="1"/>
    <xf numFmtId="2" fontId="6" fillId="12" borderId="54" xfId="0" applyNumberFormat="1" applyFont="1" applyFill="1" applyBorder="1"/>
    <xf numFmtId="0" fontId="6" fillId="8" borderId="54" xfId="0" applyFont="1" applyFill="1" applyBorder="1"/>
    <xf numFmtId="2" fontId="6" fillId="8" borderId="54" xfId="0" applyNumberFormat="1" applyFont="1" applyFill="1" applyBorder="1"/>
    <xf numFmtId="2" fontId="16" fillId="2" borderId="54" xfId="0" applyNumberFormat="1" applyFont="1" applyFill="1" applyBorder="1"/>
    <xf numFmtId="0" fontId="23" fillId="13" borderId="54" xfId="0" applyFont="1" applyFill="1" applyBorder="1" applyAlignment="1">
      <alignment horizontal="right"/>
    </xf>
    <xf numFmtId="0" fontId="23" fillId="13" borderId="55" xfId="0" applyFont="1" applyFill="1" applyBorder="1" applyAlignment="1">
      <alignment horizontal="right"/>
    </xf>
    <xf numFmtId="168" fontId="23" fillId="13" borderId="55" xfId="0" applyNumberFormat="1" applyFont="1" applyFill="1" applyBorder="1" applyAlignment="1">
      <alignment horizontal="right" vertical="center"/>
    </xf>
    <xf numFmtId="0" fontId="23" fillId="13" borderId="55" xfId="0" applyFont="1" applyFill="1" applyBorder="1" applyAlignment="1">
      <alignment horizontal="right" vertical="center"/>
    </xf>
    <xf numFmtId="2" fontId="23" fillId="13" borderId="55" xfId="0" applyNumberFormat="1" applyFont="1" applyFill="1" applyBorder="1" applyAlignment="1">
      <alignment horizontal="right" vertical="center"/>
    </xf>
    <xf numFmtId="2" fontId="23" fillId="13" borderId="56" xfId="0" applyNumberFormat="1" applyFont="1" applyFill="1" applyBorder="1" applyAlignment="1">
      <alignment horizontal="right" vertical="center"/>
    </xf>
    <xf numFmtId="168" fontId="6" fillId="11" borderId="54" xfId="0" applyNumberFormat="1" applyFont="1" applyFill="1" applyBorder="1" applyAlignment="1">
      <alignment horizontal="center" vertical="center"/>
    </xf>
    <xf numFmtId="39" fontId="23" fillId="13" borderId="57" xfId="0" applyNumberFormat="1" applyFont="1" applyFill="1" applyBorder="1" applyAlignment="1">
      <alignment horizontal="right"/>
    </xf>
    <xf numFmtId="4" fontId="23" fillId="13" borderId="58" xfId="0" applyNumberFormat="1" applyFont="1" applyFill="1" applyBorder="1" applyAlignment="1">
      <alignment horizontal="right"/>
    </xf>
    <xf numFmtId="0" fontId="23" fillId="13" borderId="58" xfId="0" applyFont="1" applyFill="1" applyBorder="1" applyAlignment="1">
      <alignment horizontal="right"/>
    </xf>
    <xf numFmtId="2" fontId="23" fillId="13" borderId="58" xfId="0" applyNumberFormat="1" applyFont="1" applyFill="1" applyBorder="1" applyAlignment="1">
      <alignment horizontal="right"/>
    </xf>
    <xf numFmtId="2" fontId="23" fillId="13" borderId="59" xfId="0" applyNumberFormat="1" applyFont="1" applyFill="1" applyBorder="1" applyAlignment="1">
      <alignment horizontal="right"/>
    </xf>
    <xf numFmtId="168" fontId="23" fillId="13" borderId="60" xfId="0" applyNumberFormat="1" applyFont="1" applyFill="1" applyBorder="1" applyAlignment="1">
      <alignment horizontal="right"/>
    </xf>
    <xf numFmtId="168" fontId="23" fillId="13" borderId="58" xfId="0" applyNumberFormat="1" applyFont="1" applyFill="1" applyBorder="1" applyAlignment="1">
      <alignment horizontal="right"/>
    </xf>
    <xf numFmtId="43" fontId="16" fillId="2" borderId="54" xfId="1" applyFont="1" applyFill="1" applyBorder="1" applyAlignment="1">
      <alignment horizontal="right"/>
    </xf>
    <xf numFmtId="168" fontId="23" fillId="13" borderId="59" xfId="0" applyNumberFormat="1" applyFont="1" applyFill="1" applyBorder="1" applyAlignment="1">
      <alignment horizontal="right"/>
    </xf>
    <xf numFmtId="167" fontId="16" fillId="2" borderId="54" xfId="0" applyNumberFormat="1" applyFont="1" applyFill="1" applyBorder="1" applyAlignment="1">
      <alignment horizontal="center" vertical="center"/>
    </xf>
    <xf numFmtId="168" fontId="23" fillId="14" borderId="61" xfId="0" applyNumberFormat="1" applyFont="1" applyFill="1" applyBorder="1"/>
    <xf numFmtId="168" fontId="23" fillId="14" borderId="62" xfId="0" applyNumberFormat="1" applyFont="1" applyFill="1" applyBorder="1"/>
    <xf numFmtId="168" fontId="23" fillId="14" borderId="63" xfId="0" applyNumberFormat="1" applyFont="1" applyFill="1" applyBorder="1"/>
    <xf numFmtId="43" fontId="23" fillId="13" borderId="54" xfId="0" applyNumberFormat="1" applyFont="1" applyFill="1" applyBorder="1"/>
    <xf numFmtId="43" fontId="23" fillId="13" borderId="55" xfId="0" applyNumberFormat="1" applyFont="1" applyFill="1" applyBorder="1"/>
    <xf numFmtId="168" fontId="23" fillId="14" borderId="54" xfId="0" applyNumberFormat="1" applyFont="1" applyFill="1" applyBorder="1"/>
    <xf numFmtId="168" fontId="23" fillId="13" borderId="64" xfId="0" applyNumberFormat="1" applyFont="1" applyFill="1" applyBorder="1"/>
    <xf numFmtId="168" fontId="23" fillId="13" borderId="59" xfId="0" applyNumberFormat="1" applyFont="1" applyFill="1" applyBorder="1"/>
    <xf numFmtId="168" fontId="23" fillId="13" borderId="65" xfId="0" applyNumberFormat="1" applyFont="1" applyFill="1" applyBorder="1"/>
    <xf numFmtId="168" fontId="23" fillId="13" borderId="66" xfId="0" applyNumberFormat="1" applyFont="1" applyFill="1" applyBorder="1"/>
    <xf numFmtId="168" fontId="23" fillId="13" borderId="57" xfId="0" applyNumberFormat="1" applyFont="1" applyFill="1" applyBorder="1"/>
    <xf numFmtId="168" fontId="23" fillId="13" borderId="58" xfId="0" applyNumberFormat="1" applyFont="1" applyFill="1" applyBorder="1"/>
    <xf numFmtId="168" fontId="23" fillId="13" borderId="67" xfId="0" applyNumberFormat="1" applyFont="1" applyFill="1" applyBorder="1"/>
    <xf numFmtId="168" fontId="23" fillId="13" borderId="0" xfId="0" applyNumberFormat="1" applyFont="1" applyFill="1"/>
    <xf numFmtId="168" fontId="23" fillId="13" borderId="68" xfId="0" applyNumberFormat="1" applyFont="1" applyFill="1" applyBorder="1"/>
    <xf numFmtId="168" fontId="23" fillId="13" borderId="69" xfId="0" applyNumberFormat="1" applyFont="1" applyFill="1" applyBorder="1"/>
    <xf numFmtId="168" fontId="23" fillId="13" borderId="60" xfId="0" applyNumberFormat="1" applyFont="1" applyFill="1" applyBorder="1"/>
    <xf numFmtId="168" fontId="23" fillId="13" borderId="70" xfId="0" applyNumberFormat="1" applyFont="1" applyFill="1" applyBorder="1"/>
    <xf numFmtId="0" fontId="24" fillId="2" borderId="0" xfId="0" applyFont="1" applyFill="1" applyAlignment="1">
      <alignment horizontal="left"/>
    </xf>
    <xf numFmtId="0" fontId="13" fillId="2" borderId="54" xfId="0" applyFont="1" applyFill="1" applyBorder="1"/>
    <xf numFmtId="0" fontId="3" fillId="2" borderId="0" xfId="0" applyFont="1" applyFill="1" applyBorder="1"/>
    <xf numFmtId="2" fontId="23" fillId="13" borderId="71" xfId="0" applyNumberFormat="1" applyFont="1" applyFill="1" applyBorder="1" applyAlignment="1">
      <alignment horizontal="right" vertical="center"/>
    </xf>
    <xf numFmtId="2" fontId="3" fillId="2" borderId="0" xfId="0" applyNumberFormat="1" applyFont="1" applyFill="1" applyBorder="1"/>
    <xf numFmtId="167" fontId="25" fillId="2" borderId="54" xfId="0" applyNumberFormat="1" applyFont="1" applyFill="1" applyBorder="1" applyAlignment="1">
      <alignment horizontal="center" vertical="center"/>
    </xf>
    <xf numFmtId="0" fontId="5" fillId="2" borderId="54" xfId="0" applyFont="1" applyFill="1" applyBorder="1" applyAlignment="1">
      <alignment horizontal="center"/>
    </xf>
    <xf numFmtId="0" fontId="26" fillId="0" borderId="54" xfId="0" applyFont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" fillId="2" borderId="0" xfId="0" applyFont="1" applyFill="1"/>
    <xf numFmtId="0" fontId="27" fillId="0" borderId="0" xfId="0" applyFont="1" applyAlignment="1">
      <alignment horizontal="center" vertical="center"/>
    </xf>
    <xf numFmtId="0" fontId="25" fillId="0" borderId="72" xfId="0" applyFont="1" applyBorder="1" applyAlignment="1"/>
    <xf numFmtId="0" fontId="25" fillId="0" borderId="54" xfId="0" applyFont="1" applyBorder="1" applyAlignment="1">
      <alignment horizontal="center" vertical="center"/>
    </xf>
    <xf numFmtId="0" fontId="25" fillId="0" borderId="54" xfId="0" applyFont="1" applyBorder="1" applyAlignment="1"/>
    <xf numFmtId="0" fontId="28" fillId="0" borderId="72" xfId="0" applyFont="1" applyBorder="1" applyAlignment="1">
      <alignment horizontal="center" vertical="center"/>
    </xf>
    <xf numFmtId="0" fontId="25" fillId="15" borderId="71" xfId="0" applyFont="1" applyFill="1" applyBorder="1" applyAlignment="1"/>
    <xf numFmtId="0" fontId="25" fillId="15" borderId="56" xfId="0" applyFont="1" applyFill="1" applyBorder="1" applyAlignment="1"/>
    <xf numFmtId="0" fontId="25" fillId="15" borderId="56" xfId="0" applyFont="1" applyFill="1" applyBorder="1" applyAlignment="1">
      <alignment horizontal="center"/>
    </xf>
    <xf numFmtId="0" fontId="25" fillId="15" borderId="55" xfId="0" applyFont="1" applyFill="1" applyBorder="1" applyAlignment="1">
      <alignment horizontal="center"/>
    </xf>
    <xf numFmtId="0" fontId="25" fillId="0" borderId="57" xfId="0" applyFont="1" applyBorder="1"/>
    <xf numFmtId="2" fontId="16" fillId="0" borderId="57" xfId="0" applyNumberFormat="1" applyFont="1" applyBorder="1"/>
    <xf numFmtId="2" fontId="16" fillId="2" borderId="57" xfId="0" applyNumberFormat="1" applyFont="1" applyFill="1" applyBorder="1"/>
    <xf numFmtId="43" fontId="16" fillId="2" borderId="57" xfId="1" applyFont="1" applyFill="1" applyBorder="1"/>
    <xf numFmtId="43" fontId="16" fillId="0" borderId="57" xfId="1" applyFont="1" applyBorder="1"/>
    <xf numFmtId="0" fontId="25" fillId="0" borderId="72" xfId="0" applyFont="1" applyBorder="1"/>
    <xf numFmtId="2" fontId="16" fillId="0" borderId="72" xfId="0" applyNumberFormat="1" applyFont="1" applyBorder="1"/>
    <xf numFmtId="43" fontId="16" fillId="0" borderId="72" xfId="1" applyFont="1" applyBorder="1"/>
    <xf numFmtId="0" fontId="25" fillId="0" borderId="54" xfId="0" applyFont="1" applyBorder="1"/>
    <xf numFmtId="2" fontId="16" fillId="0" borderId="54" xfId="0" applyNumberFormat="1" applyFont="1" applyBorder="1"/>
    <xf numFmtId="43" fontId="16" fillId="0" borderId="54" xfId="1" applyFont="1" applyBorder="1"/>
    <xf numFmtId="0" fontId="25" fillId="16" borderId="71" xfId="0" applyFont="1" applyFill="1" applyBorder="1" applyAlignment="1"/>
    <xf numFmtId="2" fontId="16" fillId="16" borderId="56" xfId="0" applyNumberFormat="1" applyFont="1" applyFill="1" applyBorder="1" applyAlignment="1"/>
    <xf numFmtId="0" fontId="16" fillId="16" borderId="56" xfId="0" applyFont="1" applyFill="1" applyBorder="1" applyAlignment="1"/>
    <xf numFmtId="0" fontId="16" fillId="16" borderId="56" xfId="0" applyFont="1" applyFill="1" applyBorder="1" applyAlignment="1">
      <alignment horizontal="center"/>
    </xf>
    <xf numFmtId="0" fontId="16" fillId="16" borderId="55" xfId="0" applyFont="1" applyFill="1" applyBorder="1" applyAlignment="1">
      <alignment horizontal="center"/>
    </xf>
    <xf numFmtId="2" fontId="16" fillId="0" borderId="60" xfId="0" applyNumberFormat="1" applyFont="1" applyBorder="1"/>
    <xf numFmtId="2" fontId="16" fillId="0" borderId="57" xfId="1" applyNumberFormat="1" applyFont="1" applyBorder="1"/>
    <xf numFmtId="2" fontId="16" fillId="0" borderId="71" xfId="0" applyNumberFormat="1" applyFont="1" applyBorder="1"/>
    <xf numFmtId="2" fontId="16" fillId="2" borderId="73" xfId="0" applyNumberFormat="1" applyFont="1" applyFill="1" applyBorder="1"/>
    <xf numFmtId="2" fontId="16" fillId="2" borderId="74" xfId="0" applyNumberFormat="1" applyFont="1" applyFill="1" applyBorder="1"/>
    <xf numFmtId="2" fontId="16" fillId="0" borderId="55" xfId="0" applyNumberFormat="1" applyFont="1" applyBorder="1"/>
    <xf numFmtId="2" fontId="16" fillId="0" borderId="54" xfId="1" applyNumberFormat="1" applyFont="1" applyBorder="1"/>
    <xf numFmtId="2" fontId="16" fillId="0" borderId="71" xfId="1" applyNumberFormat="1" applyFont="1" applyBorder="1" applyAlignment="1">
      <alignment horizontal="center"/>
    </xf>
    <xf numFmtId="2" fontId="16" fillId="2" borderId="75" xfId="0" applyNumberFormat="1" applyFont="1" applyFill="1" applyBorder="1"/>
    <xf numFmtId="2" fontId="16" fillId="2" borderId="70" xfId="0" applyNumberFormat="1" applyFont="1" applyFill="1" applyBorder="1"/>
    <xf numFmtId="2" fontId="16" fillId="2" borderId="71" xfId="0" applyNumberFormat="1" applyFont="1" applyFill="1" applyBorder="1"/>
    <xf numFmtId="2" fontId="16" fillId="2" borderId="55" xfId="0" applyNumberFormat="1" applyFont="1" applyFill="1" applyBorder="1"/>
    <xf numFmtId="2" fontId="16" fillId="2" borderId="54" xfId="1" applyNumberFormat="1" applyFont="1" applyFill="1" applyBorder="1"/>
    <xf numFmtId="0" fontId="25" fillId="17" borderId="71" xfId="0" applyFont="1" applyFill="1" applyBorder="1" applyAlignment="1"/>
    <xf numFmtId="0" fontId="0" fillId="17" borderId="55" xfId="0" applyFill="1" applyBorder="1"/>
    <xf numFmtId="2" fontId="16" fillId="0" borderId="0" xfId="1" applyNumberFormat="1" applyFont="1" applyFill="1" applyBorder="1"/>
    <xf numFmtId="43" fontId="25" fillId="0" borderId="54" xfId="1" applyFont="1" applyFill="1" applyBorder="1"/>
    <xf numFmtId="2" fontId="0" fillId="0" borderId="0" xfId="0" applyNumberFormat="1"/>
    <xf numFmtId="0" fontId="28" fillId="0" borderId="54" xfId="0" applyFont="1" applyBorder="1"/>
    <xf numFmtId="43" fontId="28" fillId="0" borderId="54" xfId="1" applyFont="1" applyFill="1" applyBorder="1"/>
    <xf numFmtId="43" fontId="28" fillId="0" borderId="54" xfId="1" applyFont="1" applyBorder="1"/>
    <xf numFmtId="43" fontId="25" fillId="0" borderId="54" xfId="1" applyFont="1" applyBorder="1"/>
    <xf numFmtId="0" fontId="25" fillId="18" borderId="71" xfId="0" applyFont="1" applyFill="1" applyBorder="1" applyAlignment="1"/>
    <xf numFmtId="0" fontId="0" fillId="18" borderId="55" xfId="0" applyFill="1" applyBorder="1"/>
    <xf numFmtId="43" fontId="25" fillId="2" borderId="54" xfId="1" applyFont="1" applyFill="1" applyBorder="1"/>
    <xf numFmtId="168" fontId="23" fillId="13" borderId="55" xfId="0" applyNumberFormat="1" applyFont="1" applyFill="1" applyBorder="1"/>
    <xf numFmtId="0" fontId="0" fillId="2" borderId="42" xfId="0" applyFont="1" applyFill="1" applyBorder="1"/>
    <xf numFmtId="0" fontId="11" fillId="6" borderId="0" xfId="2" applyFont="1" applyFill="1" applyBorder="1" applyAlignment="1">
      <alignment horizontal="left" vertical="center"/>
    </xf>
    <xf numFmtId="43" fontId="0" fillId="2" borderId="54" xfId="0" applyNumberFormat="1" applyFill="1" applyBorder="1"/>
    <xf numFmtId="0" fontId="11" fillId="6" borderId="16" xfId="2" applyFont="1" applyFill="1" applyBorder="1" applyAlignment="1">
      <alignment horizontal="left" vertical="center"/>
    </xf>
    <xf numFmtId="0" fontId="11" fillId="6" borderId="54" xfId="2" applyFont="1" applyFill="1" applyBorder="1" applyAlignment="1">
      <alignment horizontal="left" vertical="top"/>
    </xf>
    <xf numFmtId="43" fontId="10" fillId="2" borderId="54" xfId="1" applyFont="1" applyFill="1" applyBorder="1" applyAlignment="1">
      <alignment horizontal="left" vertical="top"/>
    </xf>
    <xf numFmtId="43" fontId="0" fillId="2" borderId="54" xfId="1" applyFont="1" applyFill="1" applyBorder="1" applyAlignment="1">
      <alignment horizontal="left" vertical="top"/>
    </xf>
    <xf numFmtId="0" fontId="10" fillId="5" borderId="54" xfId="0" applyFont="1" applyFill="1" applyBorder="1" applyAlignment="1">
      <alignment horizontal="left" vertical="top"/>
    </xf>
    <xf numFmtId="43" fontId="0" fillId="5" borderId="54" xfId="1" applyFont="1" applyFill="1" applyBorder="1" applyAlignment="1">
      <alignment horizontal="left" vertical="top"/>
    </xf>
    <xf numFmtId="0" fontId="10" fillId="2" borderId="54" xfId="0" applyFont="1" applyFill="1" applyBorder="1" applyAlignment="1">
      <alignment horizontal="left" vertical="top"/>
    </xf>
    <xf numFmtId="2" fontId="11" fillId="6" borderId="54" xfId="2" applyNumberFormat="1" applyFont="1" applyFill="1" applyBorder="1" applyAlignment="1">
      <alignment horizontal="left" vertical="top"/>
    </xf>
    <xf numFmtId="43" fontId="10" fillId="5" borderId="54" xfId="1" applyFont="1" applyFill="1" applyBorder="1" applyAlignment="1">
      <alignment horizontal="left" vertical="top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2" fillId="2" borderId="76" xfId="0" applyFont="1" applyFill="1" applyBorder="1" applyAlignment="1">
      <alignment horizontal="center"/>
    </xf>
    <xf numFmtId="0" fontId="0" fillId="2" borderId="76" xfId="0" applyFill="1" applyBorder="1"/>
    <xf numFmtId="0" fontId="0" fillId="2" borderId="54" xfId="0" applyFill="1" applyBorder="1"/>
    <xf numFmtId="0" fontId="2" fillId="2" borderId="80" xfId="0" applyFont="1" applyFill="1" applyBorder="1" applyAlignment="1">
      <alignment horizontal="center"/>
    </xf>
    <xf numFmtId="0" fontId="0" fillId="2" borderId="80" xfId="0" applyFill="1" applyBorder="1"/>
    <xf numFmtId="2" fontId="0" fillId="2" borderId="76" xfId="0" applyNumberFormat="1" applyFill="1" applyBorder="1"/>
    <xf numFmtId="0" fontId="0" fillId="0" borderId="54" xfId="0" applyBorder="1"/>
    <xf numFmtId="2" fontId="0" fillId="0" borderId="54" xfId="0" applyNumberFormat="1" applyBorder="1"/>
    <xf numFmtId="0" fontId="7" fillId="19" borderId="54" xfId="0" applyFont="1" applyFill="1" applyBorder="1" applyAlignment="1">
      <alignment horizontal="center"/>
    </xf>
    <xf numFmtId="2" fontId="16" fillId="0" borderId="73" xfId="0" applyNumberFormat="1" applyFont="1" applyBorder="1"/>
    <xf numFmtId="0" fontId="25" fillId="17" borderId="54" xfId="0" applyFont="1" applyFill="1" applyBorder="1" applyAlignment="1"/>
    <xf numFmtId="0" fontId="0" fillId="17" borderId="54" xfId="0" applyFill="1" applyBorder="1"/>
    <xf numFmtId="43" fontId="0" fillId="0" borderId="54" xfId="0" applyNumberFormat="1" applyBorder="1"/>
    <xf numFmtId="43" fontId="25" fillId="0" borderId="54" xfId="0" applyNumberFormat="1" applyFont="1" applyBorder="1"/>
    <xf numFmtId="2" fontId="25" fillId="0" borderId="54" xfId="0" applyNumberFormat="1" applyFont="1" applyBorder="1"/>
    <xf numFmtId="43" fontId="25" fillId="2" borderId="54" xfId="0" applyNumberFormat="1" applyFont="1" applyFill="1" applyBorder="1"/>
    <xf numFmtId="0" fontId="29" fillId="3" borderId="54" xfId="0" applyFont="1" applyFill="1" applyBorder="1" applyAlignment="1">
      <alignment horizontal="left"/>
    </xf>
    <xf numFmtId="43" fontId="30" fillId="5" borderId="54" xfId="1" applyFont="1" applyFill="1" applyBorder="1" applyAlignment="1">
      <alignment horizontal="left"/>
    </xf>
    <xf numFmtId="43" fontId="12" fillId="5" borderId="54" xfId="1" applyFont="1" applyFill="1" applyBorder="1" applyAlignment="1">
      <alignment horizontal="left"/>
    </xf>
    <xf numFmtId="43" fontId="30" fillId="2" borderId="54" xfId="1" applyFont="1" applyFill="1" applyBorder="1" applyAlignment="1">
      <alignment horizontal="left"/>
    </xf>
    <xf numFmtId="43" fontId="12" fillId="2" borderId="54" xfId="1" applyFont="1" applyFill="1" applyBorder="1" applyAlignment="1">
      <alignment horizontal="left"/>
    </xf>
    <xf numFmtId="0" fontId="30" fillId="2" borderId="54" xfId="0" applyFont="1" applyFill="1" applyBorder="1" applyAlignment="1">
      <alignment horizontal="left"/>
    </xf>
    <xf numFmtId="0" fontId="31" fillId="6" borderId="54" xfId="2" applyFont="1" applyFill="1" applyBorder="1" applyAlignment="1">
      <alignment horizontal="left" vertical="center"/>
    </xf>
    <xf numFmtId="0" fontId="31" fillId="6" borderId="54" xfId="2" applyFont="1" applyFill="1" applyBorder="1" applyAlignment="1">
      <alignment horizontal="left" vertical="top"/>
    </xf>
    <xf numFmtId="43" fontId="10" fillId="2" borderId="54" xfId="1" applyFont="1" applyFill="1" applyBorder="1"/>
    <xf numFmtId="2" fontId="31" fillId="6" borderId="54" xfId="2" applyNumberFormat="1" applyFont="1" applyFill="1" applyBorder="1" applyAlignment="1">
      <alignment horizontal="right" vertical="center"/>
    </xf>
    <xf numFmtId="43" fontId="12" fillId="2" borderId="54" xfId="1" applyFont="1" applyFill="1" applyBorder="1" applyAlignment="1">
      <alignment horizontal="right"/>
    </xf>
    <xf numFmtId="43" fontId="12" fillId="5" borderId="54" xfId="1" applyFont="1" applyFill="1" applyBorder="1" applyAlignment="1">
      <alignment horizontal="right"/>
    </xf>
    <xf numFmtId="2" fontId="11" fillId="6" borderId="54" xfId="2" applyNumberFormat="1" applyFont="1" applyFill="1" applyBorder="1" applyAlignment="1">
      <alignment horizontal="right" vertical="center"/>
    </xf>
    <xf numFmtId="43" fontId="0" fillId="2" borderId="54" xfId="1" applyFont="1" applyFill="1" applyBorder="1"/>
    <xf numFmtId="0" fontId="2" fillId="2" borderId="54" xfId="0" applyFont="1" applyFill="1" applyBorder="1" applyAlignment="1">
      <alignment horizontal="center"/>
    </xf>
    <xf numFmtId="43" fontId="13" fillId="2" borderId="54" xfId="0" applyNumberFormat="1" applyFont="1" applyFill="1" applyBorder="1"/>
    <xf numFmtId="43" fontId="13" fillId="2" borderId="54" xfId="1" applyFont="1" applyFill="1" applyBorder="1"/>
    <xf numFmtId="0" fontId="11" fillId="2" borderId="0" xfId="2" applyFont="1" applyFill="1" applyBorder="1" applyAlignment="1">
      <alignment horizontal="left" vertical="top"/>
    </xf>
    <xf numFmtId="2" fontId="11" fillId="2" borderId="17" xfId="2" applyNumberFormat="1" applyFont="1" applyFill="1" applyBorder="1" applyAlignment="1">
      <alignment horizontal="center" vertical="center"/>
    </xf>
    <xf numFmtId="43" fontId="1" fillId="2" borderId="54" xfId="1" applyFont="1" applyFill="1" applyBorder="1"/>
    <xf numFmtId="0" fontId="1" fillId="2" borderId="54" xfId="0" applyFont="1" applyFill="1" applyBorder="1"/>
    <xf numFmtId="43" fontId="1" fillId="20" borderId="54" xfId="1" applyFont="1" applyFill="1" applyBorder="1"/>
    <xf numFmtId="0" fontId="1" fillId="20" borderId="54" xfId="0" applyFont="1" applyFill="1" applyBorder="1"/>
    <xf numFmtId="0" fontId="3" fillId="3" borderId="54" xfId="0" applyFont="1" applyFill="1" applyBorder="1" applyAlignment="1">
      <alignment horizontal="left"/>
    </xf>
    <xf numFmtId="43" fontId="10" fillId="2" borderId="54" xfId="1" applyFont="1" applyFill="1" applyBorder="1" applyAlignment="1">
      <alignment horizontal="left"/>
    </xf>
    <xf numFmtId="43" fontId="0" fillId="2" borderId="54" xfId="1" applyFont="1" applyFill="1" applyBorder="1" applyAlignment="1">
      <alignment horizontal="left"/>
    </xf>
    <xf numFmtId="0" fontId="10" fillId="2" borderId="54" xfId="0" applyFont="1" applyFill="1" applyBorder="1" applyAlignment="1">
      <alignment horizontal="left"/>
    </xf>
    <xf numFmtId="43" fontId="12" fillId="4" borderId="54" xfId="1" applyFont="1" applyFill="1" applyBorder="1" applyAlignment="1">
      <alignment horizontal="right"/>
    </xf>
    <xf numFmtId="43" fontId="31" fillId="6" borderId="54" xfId="1" applyFont="1" applyFill="1" applyBorder="1" applyAlignment="1">
      <alignment horizontal="right" vertical="center"/>
    </xf>
    <xf numFmtId="0" fontId="11" fillId="2" borderId="54" xfId="2" applyFont="1" applyFill="1" applyBorder="1" applyAlignment="1">
      <alignment horizontal="left" vertical="top"/>
    </xf>
    <xf numFmtId="0" fontId="11" fillId="2" borderId="54" xfId="2" applyFont="1" applyFill="1" applyBorder="1" applyAlignment="1">
      <alignment horizontal="left" vertical="center"/>
    </xf>
    <xf numFmtId="43" fontId="0" fillId="0" borderId="0" xfId="0" applyNumberFormat="1"/>
    <xf numFmtId="43" fontId="16" fillId="8" borderId="42" xfId="1" applyFont="1" applyFill="1" applyBorder="1"/>
    <xf numFmtId="16" fontId="16" fillId="2" borderId="0" xfId="0" applyNumberFormat="1" applyFont="1" applyFill="1" applyBorder="1"/>
    <xf numFmtId="0" fontId="16" fillId="2" borderId="0" xfId="0" applyFont="1" applyFill="1" applyBorder="1"/>
    <xf numFmtId="2" fontId="11" fillId="6" borderId="0" xfId="2" applyNumberFormat="1" applyFont="1" applyFill="1" applyBorder="1" applyAlignment="1">
      <alignment horizontal="center" vertical="center"/>
    </xf>
    <xf numFmtId="43" fontId="0" fillId="2" borderId="20" xfId="1" applyFont="1" applyFill="1" applyBorder="1" applyAlignment="1">
      <alignment horizontal="left" vertical="top"/>
    </xf>
    <xf numFmtId="0" fontId="10" fillId="4" borderId="54" xfId="0" applyFont="1" applyFill="1" applyBorder="1" applyAlignment="1">
      <alignment horizontal="left"/>
    </xf>
    <xf numFmtId="43" fontId="0" fillId="4" borderId="54" xfId="1" applyFont="1" applyFill="1" applyBorder="1" applyAlignment="1">
      <alignment horizontal="left"/>
    </xf>
    <xf numFmtId="43" fontId="10" fillId="5" borderId="54" xfId="1" applyFont="1" applyFill="1" applyBorder="1" applyAlignment="1">
      <alignment horizontal="left"/>
    </xf>
    <xf numFmtId="43" fontId="0" fillId="5" borderId="54" xfId="1" applyFont="1" applyFill="1" applyBorder="1" applyAlignment="1">
      <alignment horizontal="left"/>
    </xf>
    <xf numFmtId="0" fontId="15" fillId="6" borderId="54" xfId="2" applyFont="1" applyFill="1" applyBorder="1" applyAlignment="1">
      <alignment horizontal="left"/>
    </xf>
    <xf numFmtId="43" fontId="0" fillId="2" borderId="54" xfId="1" applyFont="1" applyFill="1" applyBorder="1" applyAlignment="1">
      <alignment horizontal="right"/>
    </xf>
    <xf numFmtId="43" fontId="11" fillId="6" borderId="54" xfId="1" applyFont="1" applyFill="1" applyBorder="1" applyAlignment="1">
      <alignment horizontal="right" vertical="center"/>
    </xf>
    <xf numFmtId="43" fontId="0" fillId="4" borderId="54" xfId="1" applyFont="1" applyFill="1" applyBorder="1" applyAlignment="1">
      <alignment horizontal="right"/>
    </xf>
    <xf numFmtId="43" fontId="0" fillId="5" borderId="54" xfId="1" applyFont="1" applyFill="1" applyBorder="1" applyAlignment="1">
      <alignment horizontal="right"/>
    </xf>
    <xf numFmtId="43" fontId="16" fillId="21" borderId="42" xfId="1" applyFont="1" applyFill="1" applyBorder="1"/>
    <xf numFmtId="0" fontId="8" fillId="22" borderId="34" xfId="0" applyFont="1" applyFill="1" applyBorder="1" applyAlignment="1">
      <alignment horizontal="left" vertical="top"/>
    </xf>
    <xf numFmtId="0" fontId="9" fillId="22" borderId="35" xfId="0" applyFont="1" applyFill="1" applyBorder="1" applyAlignment="1">
      <alignment vertical="center"/>
    </xf>
    <xf numFmtId="0" fontId="9" fillId="22" borderId="36" xfId="0" applyFont="1" applyFill="1" applyBorder="1" applyAlignment="1">
      <alignment vertical="center"/>
    </xf>
    <xf numFmtId="43" fontId="10" fillId="22" borderId="15" xfId="1" applyFont="1" applyFill="1" applyBorder="1"/>
    <xf numFmtId="0" fontId="11" fillId="22" borderId="0" xfId="2" applyFont="1" applyFill="1" applyBorder="1" applyAlignment="1">
      <alignment horizontal="left" vertical="top"/>
    </xf>
    <xf numFmtId="2" fontId="11" fillId="22" borderId="17" xfId="2" applyNumberFormat="1" applyFont="1" applyFill="1" applyBorder="1" applyAlignment="1">
      <alignment horizontal="center" vertical="center"/>
    </xf>
    <xf numFmtId="0" fontId="11" fillId="22" borderId="0" xfId="2" applyFont="1" applyFill="1" applyBorder="1" applyAlignment="1">
      <alignment horizontal="left" vertical="center"/>
    </xf>
    <xf numFmtId="43" fontId="0" fillId="22" borderId="20" xfId="1" applyFont="1" applyFill="1" applyBorder="1"/>
    <xf numFmtId="43" fontId="0" fillId="22" borderId="11" xfId="1" applyFont="1" applyFill="1" applyBorder="1"/>
    <xf numFmtId="43" fontId="0" fillId="22" borderId="18" xfId="1" applyFont="1" applyFill="1" applyBorder="1"/>
    <xf numFmtId="43" fontId="12" fillId="22" borderId="50" xfId="1" applyFont="1" applyFill="1" applyBorder="1"/>
    <xf numFmtId="43" fontId="12" fillId="22" borderId="48" xfId="1" applyFont="1" applyFill="1" applyBorder="1"/>
    <xf numFmtId="43" fontId="12" fillId="22" borderId="49" xfId="1" applyFont="1" applyFill="1" applyBorder="1"/>
    <xf numFmtId="0" fontId="0" fillId="2" borderId="18" xfId="1" applyNumberFormat="1" applyFont="1" applyFill="1" applyBorder="1" applyAlignment="1">
      <alignment horizontal="left" vertical="center"/>
    </xf>
    <xf numFmtId="43" fontId="0" fillId="22" borderId="23" xfId="1" applyFont="1" applyFill="1" applyBorder="1"/>
    <xf numFmtId="43" fontId="0" fillId="22" borderId="24" xfId="1" applyFont="1" applyFill="1" applyBorder="1"/>
    <xf numFmtId="0" fontId="0" fillId="2" borderId="54" xfId="1" applyNumberFormat="1" applyFont="1" applyFill="1" applyBorder="1" applyAlignment="1">
      <alignment horizontal="left" vertical="center"/>
    </xf>
    <xf numFmtId="0" fontId="11" fillId="6" borderId="54" xfId="2" applyFont="1" applyFill="1" applyBorder="1" applyAlignment="1">
      <alignment horizontal="left" vertical="center"/>
    </xf>
    <xf numFmtId="0" fontId="11" fillId="22" borderId="54" xfId="2" applyFont="1" applyFill="1" applyBorder="1" applyAlignment="1">
      <alignment horizontal="left" vertical="center"/>
    </xf>
    <xf numFmtId="0" fontId="3" fillId="3" borderId="54" xfId="0" applyFont="1" applyFill="1" applyBorder="1" applyAlignment="1">
      <alignment horizontal="left" vertical="center"/>
    </xf>
    <xf numFmtId="43" fontId="10" fillId="2" borderId="54" xfId="1" applyFont="1" applyFill="1" applyBorder="1" applyAlignment="1">
      <alignment horizontal="left" vertical="center"/>
    </xf>
    <xf numFmtId="43" fontId="0" fillId="2" borderId="54" xfId="1" applyFont="1" applyFill="1" applyBorder="1" applyAlignment="1">
      <alignment horizontal="left" vertical="center"/>
    </xf>
    <xf numFmtId="0" fontId="10" fillId="4" borderId="54" xfId="0" applyFont="1" applyFill="1" applyBorder="1" applyAlignment="1">
      <alignment horizontal="left" vertical="center"/>
    </xf>
    <xf numFmtId="43" fontId="0" fillId="4" borderId="54" xfId="1" applyFont="1" applyFill="1" applyBorder="1" applyAlignment="1">
      <alignment horizontal="left" vertical="center"/>
    </xf>
    <xf numFmtId="0" fontId="10" fillId="2" borderId="54" xfId="0" applyFont="1" applyFill="1" applyBorder="1" applyAlignment="1">
      <alignment horizontal="left" vertical="center"/>
    </xf>
    <xf numFmtId="43" fontId="10" fillId="5" borderId="54" xfId="1" applyFont="1" applyFill="1" applyBorder="1" applyAlignment="1">
      <alignment horizontal="left" vertical="center"/>
    </xf>
    <xf numFmtId="43" fontId="0" fillId="5" borderId="54" xfId="1" applyFont="1" applyFill="1" applyBorder="1" applyAlignment="1">
      <alignment horizontal="left" vertical="center"/>
    </xf>
    <xf numFmtId="43" fontId="10" fillId="22" borderId="54" xfId="1" applyFont="1" applyFill="1" applyBorder="1" applyAlignment="1">
      <alignment horizontal="left" vertical="center"/>
    </xf>
    <xf numFmtId="43" fontId="0" fillId="22" borderId="54" xfId="1" applyFont="1" applyFill="1" applyBorder="1" applyAlignment="1">
      <alignment horizontal="left" vertical="center"/>
    </xf>
    <xf numFmtId="43" fontId="11" fillId="6" borderId="54" xfId="1" applyFont="1" applyFill="1" applyBorder="1" applyAlignment="1">
      <alignment horizontal="left" vertical="center"/>
    </xf>
    <xf numFmtId="43" fontId="11" fillId="22" borderId="54" xfId="1" applyFont="1" applyFill="1" applyBorder="1" applyAlignment="1">
      <alignment horizontal="left" vertical="center"/>
    </xf>
    <xf numFmtId="43" fontId="18" fillId="2" borderId="20" xfId="1" applyFont="1" applyFill="1" applyBorder="1"/>
    <xf numFmtId="43" fontId="0" fillId="2" borderId="42" xfId="0" applyNumberFormat="1" applyFill="1" applyBorder="1"/>
    <xf numFmtId="2" fontId="0" fillId="2" borderId="42" xfId="0" applyNumberFormat="1" applyFill="1" applyBorder="1"/>
    <xf numFmtId="43" fontId="10" fillId="23" borderId="15" xfId="1" applyFont="1" applyFill="1" applyBorder="1"/>
    <xf numFmtId="43" fontId="0" fillId="23" borderId="20" xfId="1" applyFont="1" applyFill="1" applyBorder="1"/>
    <xf numFmtId="43" fontId="0" fillId="23" borderId="11" xfId="1" applyFont="1" applyFill="1" applyBorder="1"/>
    <xf numFmtId="43" fontId="0" fillId="23" borderId="23" xfId="1" applyFont="1" applyFill="1" applyBorder="1"/>
    <xf numFmtId="43" fontId="0" fillId="23" borderId="24" xfId="1" applyFont="1" applyFill="1" applyBorder="1"/>
    <xf numFmtId="2" fontId="11" fillId="23" borderId="17" xfId="2" applyNumberFormat="1" applyFont="1" applyFill="1" applyBorder="1" applyAlignment="1">
      <alignment horizontal="center" vertical="center"/>
    </xf>
    <xf numFmtId="0" fontId="11" fillId="23" borderId="0" xfId="2" applyFont="1" applyFill="1" applyBorder="1" applyAlignment="1">
      <alignment horizontal="left" vertical="center"/>
    </xf>
    <xf numFmtId="43" fontId="16" fillId="11" borderId="42" xfId="1" applyFont="1" applyFill="1" applyBorder="1"/>
    <xf numFmtId="2" fontId="0" fillId="2" borderId="0" xfId="0" applyNumberFormat="1" applyFill="1"/>
    <xf numFmtId="2" fontId="32" fillId="13" borderId="0" xfId="0" applyNumberFormat="1" applyFont="1" applyFill="1"/>
    <xf numFmtId="0" fontId="13" fillId="8" borderId="0" xfId="0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0" fontId="6" fillId="3" borderId="0" xfId="0" applyFont="1" applyFill="1" applyAlignment="1">
      <alignment horizontal="center"/>
    </xf>
    <xf numFmtId="0" fontId="2" fillId="2" borderId="71" xfId="0" applyFont="1" applyFill="1" applyBorder="1" applyAlignment="1">
      <alignment horizontal="center"/>
    </xf>
    <xf numFmtId="0" fontId="2" fillId="2" borderId="56" xfId="0" applyFont="1" applyFill="1" applyBorder="1" applyAlignment="1">
      <alignment horizontal="center"/>
    </xf>
    <xf numFmtId="0" fontId="2" fillId="2" borderId="55" xfId="0" applyFont="1" applyFill="1" applyBorder="1" applyAlignment="1">
      <alignment horizontal="center"/>
    </xf>
    <xf numFmtId="0" fontId="2" fillId="2" borderId="77" xfId="0" applyFont="1" applyFill="1" applyBorder="1" applyAlignment="1">
      <alignment horizontal="center"/>
    </xf>
    <xf numFmtId="0" fontId="2" fillId="2" borderId="78" xfId="0" applyFont="1" applyFill="1" applyBorder="1" applyAlignment="1">
      <alignment horizontal="center"/>
    </xf>
    <xf numFmtId="0" fontId="2" fillId="2" borderId="79" xfId="0" applyFont="1" applyFill="1" applyBorder="1" applyAlignment="1">
      <alignment horizontal="center"/>
    </xf>
    <xf numFmtId="0" fontId="2" fillId="2" borderId="81" xfId="0" applyFont="1" applyFill="1" applyBorder="1" applyAlignment="1">
      <alignment horizontal="center"/>
    </xf>
    <xf numFmtId="0" fontId="2" fillId="2" borderId="82" xfId="0" applyFont="1" applyFill="1" applyBorder="1" applyAlignment="1">
      <alignment horizontal="center"/>
    </xf>
    <xf numFmtId="0" fontId="2" fillId="2" borderId="83" xfId="0" applyFont="1" applyFill="1" applyBorder="1" applyAlignment="1">
      <alignment horizontal="center"/>
    </xf>
    <xf numFmtId="0" fontId="0" fillId="2" borderId="71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5" xfId="0" applyFill="1" applyBorder="1" applyAlignment="1">
      <alignment horizontal="center"/>
    </xf>
  </cellXfs>
  <cellStyles count="4">
    <cellStyle name="Normal" xfId="0" builtinId="0"/>
    <cellStyle name="Normal 3" xfId="2"/>
    <cellStyle name="Separador de milhares 2" xfId="3"/>
    <cellStyle name="Vírgula" xfId="1" builtinId="3"/>
  </cellStyles>
  <dxfs count="3357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3F3F"/>
        </patternFill>
      </fill>
    </dxf>
    <dxf>
      <fill>
        <patternFill>
          <bgColor rgb="FF00EA00"/>
        </patternFill>
      </fill>
    </dxf>
    <dxf>
      <fill>
        <patternFill>
          <bgColor rgb="FFFF3B3B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1"/>
      </font>
      <fill>
        <patternFill>
          <fgColor theme="0"/>
          <bgColor theme="3" tint="0.79998168889431442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theme="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3F3F"/>
        </patternFill>
      </fill>
    </dxf>
    <dxf>
      <fill>
        <patternFill>
          <bgColor rgb="FF00EA00"/>
        </patternFill>
      </fill>
    </dxf>
    <dxf>
      <fill>
        <patternFill>
          <bgColor rgb="FFFF3B3B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1"/>
      </font>
      <fill>
        <patternFill>
          <fgColor theme="0"/>
          <bgColor theme="3" tint="0.79998168889431442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3F3F"/>
        </patternFill>
      </fill>
    </dxf>
    <dxf>
      <fill>
        <patternFill>
          <bgColor rgb="FF00EA00"/>
        </patternFill>
      </fill>
    </dxf>
    <dxf>
      <fill>
        <patternFill>
          <bgColor rgb="FFFF3B3B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1"/>
      </font>
      <fill>
        <patternFill>
          <fgColor theme="0"/>
          <bgColor theme="3" tint="0.79998168889431442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numFmt numFmtId="35" formatCode="_-* #,##0.00_-;\-* #,##0.00_-;_-* &quot;-&quot;??_-;_-@_-"/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3F3F"/>
        </patternFill>
      </fill>
    </dxf>
    <dxf>
      <fill>
        <patternFill>
          <bgColor rgb="FF00EA00"/>
        </patternFill>
      </fill>
    </dxf>
    <dxf>
      <fill>
        <patternFill>
          <bgColor rgb="FFFF3B3B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1"/>
      </font>
      <fill>
        <patternFill>
          <fgColor theme="0"/>
          <bgColor theme="3" tint="0.79998168889431442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numFmt numFmtId="35" formatCode="_-* #,##0.00_-;\-* #,##0.00_-;_-* &quot;-&quot;??_-;_-@_-"/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rgb="FFE37C0B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3F3F"/>
        </patternFill>
      </fill>
    </dxf>
    <dxf>
      <fill>
        <patternFill>
          <bgColor rgb="FF00EA00"/>
        </patternFill>
      </fill>
    </dxf>
    <dxf>
      <fill>
        <patternFill>
          <bgColor rgb="FFFF3B3B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1"/>
      </font>
      <fill>
        <patternFill>
          <fgColor theme="0"/>
          <bgColor theme="3" tint="0.79998168889431442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3F3F"/>
        </patternFill>
      </fill>
    </dxf>
    <dxf>
      <fill>
        <patternFill>
          <bgColor rgb="FF00EA00"/>
        </patternFill>
      </fill>
    </dxf>
    <dxf>
      <fill>
        <patternFill>
          <bgColor rgb="FFFF3B3B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1"/>
      </font>
      <fill>
        <patternFill>
          <fgColor theme="0"/>
          <bgColor theme="3" tint="0.79998168889431442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ill>
        <patternFill>
          <bgColor rgb="FFE37C0B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0"/>
        </patternFill>
      </fill>
    </dxf>
    <dxf>
      <font>
        <color theme="1"/>
      </font>
      <fill>
        <patternFill>
          <fgColor theme="1"/>
          <bgColor theme="3" tint="0.79998168889431442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ill>
        <patternFill>
          <bgColor rgb="FF33CC33"/>
        </patternFill>
      </fill>
    </dxf>
    <dxf>
      <fill>
        <patternFill>
          <bgColor rgb="FFFF3F3F"/>
        </patternFill>
      </fill>
    </dxf>
    <dxf>
      <fill>
        <patternFill>
          <bgColor rgb="FF00EA00"/>
        </patternFill>
      </fill>
    </dxf>
    <dxf>
      <fill>
        <patternFill>
          <bgColor rgb="FFFF3B3B"/>
        </patternFill>
      </fill>
    </dxf>
    <dxf>
      <fill>
        <patternFill>
          <bgColor rgb="FF33CC33"/>
        </patternFill>
      </fill>
    </dxf>
    <dxf>
      <fill>
        <patternFill>
          <bgColor rgb="FFFF2929"/>
        </patternFill>
      </fill>
    </dxf>
    <dxf>
      <fill>
        <patternFill>
          <bgColor rgb="FF33CC33"/>
        </patternFill>
      </fill>
    </dxf>
    <dxf>
      <fill>
        <patternFill>
          <bgColor rgb="FFFF4747"/>
        </patternFill>
      </fill>
    </dxf>
    <dxf>
      <fill>
        <patternFill>
          <bgColor rgb="FFFF2F2F"/>
        </patternFill>
      </fill>
    </dxf>
    <dxf>
      <fill>
        <patternFill>
          <bgColor rgb="FF33CC33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1"/>
      </font>
      <fill>
        <patternFill>
          <fgColor theme="0"/>
          <bgColor theme="3" tint="0.79998168889431442"/>
        </patternFill>
      </fill>
    </dxf>
    <dxf>
      <fill>
        <patternFill>
          <bgColor rgb="FF33CC33"/>
        </patternFill>
      </fill>
    </dxf>
    <dxf>
      <fill>
        <patternFill>
          <bgColor rgb="FFFF2F2F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microsoft.com/office/2007/relationships/slicerCache" Target="slicerCaches/slicerCache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microsoft.com/office/2007/relationships/slicerCache" Target="slicerCaches/slicerCache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Geral!$A$37</c:f>
              <c:strCache>
                <c:ptCount val="1"/>
                <c:pt idx="0">
                  <c:v>Salario Bonetti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Geral!$B$35:$AV$35</c:f>
              <c:strCache>
                <c:ptCount val="47"/>
                <c:pt idx="0">
                  <c:v>Fevereiro</c:v>
                </c:pt>
                <c:pt idx="1">
                  <c:v>Março</c:v>
                </c:pt>
                <c:pt idx="2">
                  <c:v>Abril</c:v>
                </c:pt>
                <c:pt idx="3">
                  <c:v>Maio</c:v>
                </c:pt>
                <c:pt idx="4">
                  <c:v>Junho</c:v>
                </c:pt>
                <c:pt idx="5">
                  <c:v>Julho</c:v>
                </c:pt>
                <c:pt idx="6">
                  <c:v>Agosto</c:v>
                </c:pt>
                <c:pt idx="7">
                  <c:v>Setembro</c:v>
                </c:pt>
                <c:pt idx="8">
                  <c:v>Outubro</c:v>
                </c:pt>
                <c:pt idx="9">
                  <c:v>Novembro</c:v>
                </c:pt>
                <c:pt idx="10">
                  <c:v>Dezembro</c:v>
                </c:pt>
                <c:pt idx="11">
                  <c:v>Janeiro</c:v>
                </c:pt>
                <c:pt idx="12">
                  <c:v>Fevereiro</c:v>
                </c:pt>
                <c:pt idx="13">
                  <c:v>Março</c:v>
                </c:pt>
                <c:pt idx="14">
                  <c:v>Abril</c:v>
                </c:pt>
                <c:pt idx="15">
                  <c:v>Maio</c:v>
                </c:pt>
                <c:pt idx="16">
                  <c:v>Junho</c:v>
                </c:pt>
                <c:pt idx="17">
                  <c:v>Julho</c:v>
                </c:pt>
                <c:pt idx="18">
                  <c:v>Agosto</c:v>
                </c:pt>
                <c:pt idx="19">
                  <c:v>Setembro</c:v>
                </c:pt>
                <c:pt idx="20">
                  <c:v>Outubro</c:v>
                </c:pt>
                <c:pt idx="21">
                  <c:v>Novembro</c:v>
                </c:pt>
                <c:pt idx="22">
                  <c:v>Dezembro</c:v>
                </c:pt>
                <c:pt idx="23">
                  <c:v>Janeiro</c:v>
                </c:pt>
                <c:pt idx="24">
                  <c:v>Fevereiro</c:v>
                </c:pt>
                <c:pt idx="25">
                  <c:v>Março</c:v>
                </c:pt>
                <c:pt idx="26">
                  <c:v>Abril</c:v>
                </c:pt>
                <c:pt idx="27">
                  <c:v>Maio</c:v>
                </c:pt>
                <c:pt idx="28">
                  <c:v>Junho</c:v>
                </c:pt>
                <c:pt idx="29">
                  <c:v>Julho</c:v>
                </c:pt>
                <c:pt idx="30">
                  <c:v>Agosto</c:v>
                </c:pt>
                <c:pt idx="31">
                  <c:v>Setembro</c:v>
                </c:pt>
                <c:pt idx="32">
                  <c:v>Outubro</c:v>
                </c:pt>
                <c:pt idx="33">
                  <c:v>Novembro</c:v>
                </c:pt>
                <c:pt idx="34">
                  <c:v>Dezembro</c:v>
                </c:pt>
                <c:pt idx="35">
                  <c:v>Janeiro</c:v>
                </c:pt>
                <c:pt idx="36">
                  <c:v>Fevereiro</c:v>
                </c:pt>
                <c:pt idx="37">
                  <c:v>Março</c:v>
                </c:pt>
                <c:pt idx="38">
                  <c:v>Abril</c:v>
                </c:pt>
                <c:pt idx="39">
                  <c:v>Maio</c:v>
                </c:pt>
                <c:pt idx="40">
                  <c:v>Junho</c:v>
                </c:pt>
                <c:pt idx="41">
                  <c:v>Julho</c:v>
                </c:pt>
                <c:pt idx="42">
                  <c:v>Agosto</c:v>
                </c:pt>
                <c:pt idx="43">
                  <c:v>Setembro</c:v>
                </c:pt>
                <c:pt idx="44">
                  <c:v>Outubro</c:v>
                </c:pt>
                <c:pt idx="45">
                  <c:v>Novembro</c:v>
                </c:pt>
                <c:pt idx="46">
                  <c:v>Dezembro</c:v>
                </c:pt>
              </c:strCache>
            </c:strRef>
          </c:cat>
          <c:val>
            <c:numRef>
              <c:f>Geral!$B$37:$AV$37</c:f>
              <c:numCache>
                <c:formatCode>0.00</c:formatCode>
                <c:ptCount val="47"/>
                <c:pt idx="0">
                  <c:v>875</c:v>
                </c:pt>
                <c:pt idx="1">
                  <c:v>845.77</c:v>
                </c:pt>
                <c:pt idx="2">
                  <c:v>878.77</c:v>
                </c:pt>
                <c:pt idx="3">
                  <c:v>937.59</c:v>
                </c:pt>
                <c:pt idx="4">
                  <c:v>938.2</c:v>
                </c:pt>
                <c:pt idx="5">
                  <c:v>1316.8</c:v>
                </c:pt>
                <c:pt idx="6">
                  <c:v>987</c:v>
                </c:pt>
                <c:pt idx="7">
                  <c:v>879.07</c:v>
                </c:pt>
                <c:pt idx="8">
                  <c:v>965</c:v>
                </c:pt>
                <c:pt idx="9">
                  <c:v>1491.66</c:v>
                </c:pt>
                <c:pt idx="10">
                  <c:v>1370.46</c:v>
                </c:pt>
                <c:pt idx="11">
                  <c:v>987</c:v>
                </c:pt>
                <c:pt idx="12">
                  <c:v>1550.11</c:v>
                </c:pt>
                <c:pt idx="13">
                  <c:v>1849</c:v>
                </c:pt>
                <c:pt idx="14">
                  <c:v>1599</c:v>
                </c:pt>
                <c:pt idx="15">
                  <c:v>1113</c:v>
                </c:pt>
                <c:pt idx="16">
                  <c:v>1222.48</c:v>
                </c:pt>
                <c:pt idx="17" formatCode="_(* #,##0.00_);_(* \(#,##0.00\);_(* &quot;-&quot;??_);_(@_)">
                  <c:v>1377.42</c:v>
                </c:pt>
                <c:pt idx="18" formatCode="_(* #,##0.00_);_(* \(#,##0.00\);_(* &quot;-&quot;??_);_(@_)">
                  <c:v>1252</c:v>
                </c:pt>
                <c:pt idx="19" formatCode="_(* #,##0.00_);_(* \(#,##0.00\);_(* &quot;-&quot;??_);_(@_)">
                  <c:v>1307</c:v>
                </c:pt>
                <c:pt idx="20" formatCode="_(* #,##0.00_);_(* \(#,##0.00\);_(* &quot;-&quot;??_);_(@_)">
                  <c:v>1372.18</c:v>
                </c:pt>
                <c:pt idx="21" formatCode="_(* #,##0.00_);_(* \(#,##0.00\);_(* &quot;-&quot;??_);_(@_)">
                  <c:v>2119.86</c:v>
                </c:pt>
                <c:pt idx="22" formatCode="_(* #,##0.00_);_(* \(#,##0.00\);_(* &quot;-&quot;??_);_(@_)">
                  <c:v>1999.21</c:v>
                </c:pt>
                <c:pt idx="23" formatCode="_(* #,##0.00_);_(* \(#,##0.00\);_(* &quot;-&quot;??_);_(@_)">
                  <c:v>1382.94</c:v>
                </c:pt>
                <c:pt idx="24" formatCode="_(* #,##0.00_);_(* \(#,##0.00\);_(* &quot;-&quot;??_);_(@_)">
                  <c:v>1571</c:v>
                </c:pt>
                <c:pt idx="25">
                  <c:v>1258</c:v>
                </c:pt>
                <c:pt idx="26">
                  <c:v>3159</c:v>
                </c:pt>
                <c:pt idx="27">
                  <c:v>1109</c:v>
                </c:pt>
                <c:pt idx="28">
                  <c:v>1727.44</c:v>
                </c:pt>
                <c:pt idx="29" formatCode="_(* #,##0.00_);_(* \(#,##0.00\);_(* &quot;-&quot;??_);_(@_)">
                  <c:v>1339.37</c:v>
                </c:pt>
                <c:pt idx="30" formatCode="_(* #,##0.00_);_(* \(#,##0.00\);_(* &quot;-&quot;??_);_(@_)">
                  <c:v>1478.76</c:v>
                </c:pt>
                <c:pt idx="31" formatCode="_(* #,##0.00_);_(* \(#,##0.00\);_(* &quot;-&quot;??_);_(@_)">
                  <c:v>1483</c:v>
                </c:pt>
                <c:pt idx="32" formatCode="_(* #,##0.00_);_(* \(#,##0.00\);_(* &quot;-&quot;??_);_(@_)">
                  <c:v>1415</c:v>
                </c:pt>
                <c:pt idx="33" formatCode="_(* #,##0.00_);_(* \(#,##0.00\);_(* &quot;-&quot;??_);_(@_)">
                  <c:v>2251.59</c:v>
                </c:pt>
                <c:pt idx="34" formatCode="_(* #,##0.00_);_(* \(#,##0.00\);_(* &quot;-&quot;??_);_(@_)">
                  <c:v>2116.41</c:v>
                </c:pt>
                <c:pt idx="35" formatCode="_(* #,##0.00_);_(* \(#,##0.00\);_(* &quot;-&quot;??_);_(@_)">
                  <c:v>2160</c:v>
                </c:pt>
                <c:pt idx="36" formatCode="_(* #,##0.00_);_(* \(#,##0.00\);_(* &quot;-&quot;??_);_(@_)">
                  <c:v>1745</c:v>
                </c:pt>
                <c:pt idx="37">
                  <c:v>1438</c:v>
                </c:pt>
                <c:pt idx="38">
                  <c:v>1432</c:v>
                </c:pt>
                <c:pt idx="39">
                  <c:v>1447.31</c:v>
                </c:pt>
                <c:pt idx="40">
                  <c:v>1468</c:v>
                </c:pt>
                <c:pt idx="41" formatCode="_(* #,##0.00_);_(* \(#,##0.00\);_(* &quot;-&quot;??_);_(@_)">
                  <c:v>1468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Geral!$A$38</c:f>
              <c:strCache>
                <c:ptCount val="1"/>
                <c:pt idx="0">
                  <c:v>Site</c:v>
                </c:pt>
              </c:strCache>
            </c:strRef>
          </c:tx>
          <c:spPr>
            <a:ln w="349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Geral!$B$35:$AV$35</c:f>
              <c:strCache>
                <c:ptCount val="47"/>
                <c:pt idx="0">
                  <c:v>Fevereiro</c:v>
                </c:pt>
                <c:pt idx="1">
                  <c:v>Março</c:v>
                </c:pt>
                <c:pt idx="2">
                  <c:v>Abril</c:v>
                </c:pt>
                <c:pt idx="3">
                  <c:v>Maio</c:v>
                </c:pt>
                <c:pt idx="4">
                  <c:v>Junho</c:v>
                </c:pt>
                <c:pt idx="5">
                  <c:v>Julho</c:v>
                </c:pt>
                <c:pt idx="6">
                  <c:v>Agosto</c:v>
                </c:pt>
                <c:pt idx="7">
                  <c:v>Setembro</c:v>
                </c:pt>
                <c:pt idx="8">
                  <c:v>Outubro</c:v>
                </c:pt>
                <c:pt idx="9">
                  <c:v>Novembro</c:v>
                </c:pt>
                <c:pt idx="10">
                  <c:v>Dezembro</c:v>
                </c:pt>
                <c:pt idx="11">
                  <c:v>Janeiro</c:v>
                </c:pt>
                <c:pt idx="12">
                  <c:v>Fevereiro</c:v>
                </c:pt>
                <c:pt idx="13">
                  <c:v>Março</c:v>
                </c:pt>
                <c:pt idx="14">
                  <c:v>Abril</c:v>
                </c:pt>
                <c:pt idx="15">
                  <c:v>Maio</c:v>
                </c:pt>
                <c:pt idx="16">
                  <c:v>Junho</c:v>
                </c:pt>
                <c:pt idx="17">
                  <c:v>Julho</c:v>
                </c:pt>
                <c:pt idx="18">
                  <c:v>Agosto</c:v>
                </c:pt>
                <c:pt idx="19">
                  <c:v>Setembro</c:v>
                </c:pt>
                <c:pt idx="20">
                  <c:v>Outubro</c:v>
                </c:pt>
                <c:pt idx="21">
                  <c:v>Novembro</c:v>
                </c:pt>
                <c:pt idx="22">
                  <c:v>Dezembro</c:v>
                </c:pt>
                <c:pt idx="23">
                  <c:v>Janeiro</c:v>
                </c:pt>
                <c:pt idx="24">
                  <c:v>Fevereiro</c:v>
                </c:pt>
                <c:pt idx="25">
                  <c:v>Março</c:v>
                </c:pt>
                <c:pt idx="26">
                  <c:v>Abril</c:v>
                </c:pt>
                <c:pt idx="27">
                  <c:v>Maio</c:v>
                </c:pt>
                <c:pt idx="28">
                  <c:v>Junho</c:v>
                </c:pt>
                <c:pt idx="29">
                  <c:v>Julho</c:v>
                </c:pt>
                <c:pt idx="30">
                  <c:v>Agosto</c:v>
                </c:pt>
                <c:pt idx="31">
                  <c:v>Setembro</c:v>
                </c:pt>
                <c:pt idx="32">
                  <c:v>Outubro</c:v>
                </c:pt>
                <c:pt idx="33">
                  <c:v>Novembro</c:v>
                </c:pt>
                <c:pt idx="34">
                  <c:v>Dezembro</c:v>
                </c:pt>
                <c:pt idx="35">
                  <c:v>Janeiro</c:v>
                </c:pt>
                <c:pt idx="36">
                  <c:v>Fevereiro</c:v>
                </c:pt>
                <c:pt idx="37">
                  <c:v>Março</c:v>
                </c:pt>
                <c:pt idx="38">
                  <c:v>Abril</c:v>
                </c:pt>
                <c:pt idx="39">
                  <c:v>Maio</c:v>
                </c:pt>
                <c:pt idx="40">
                  <c:v>Junho</c:v>
                </c:pt>
                <c:pt idx="41">
                  <c:v>Julho</c:v>
                </c:pt>
                <c:pt idx="42">
                  <c:v>Agosto</c:v>
                </c:pt>
                <c:pt idx="43">
                  <c:v>Setembro</c:v>
                </c:pt>
                <c:pt idx="44">
                  <c:v>Outubro</c:v>
                </c:pt>
                <c:pt idx="45">
                  <c:v>Novembro</c:v>
                </c:pt>
                <c:pt idx="46">
                  <c:v>Dezembro</c:v>
                </c:pt>
              </c:strCache>
            </c:strRef>
          </c:cat>
          <c:val>
            <c:numRef>
              <c:f>Geral!$B$38:$AV$38</c:f>
              <c:numCache>
                <c:formatCode>0.00</c:formatCode>
                <c:ptCount val="47"/>
                <c:pt idx="23" formatCode="_(* #,##0.00_);_(* \(#,##0.00\);_(* &quot;-&quot;??_);_(@_)">
                  <c:v>0</c:v>
                </c:pt>
                <c:pt idx="24">
                  <c:v>250</c:v>
                </c:pt>
                <c:pt idx="25">
                  <c:v>250</c:v>
                </c:pt>
                <c:pt idx="26">
                  <c:v>250</c:v>
                </c:pt>
                <c:pt idx="27">
                  <c:v>0</c:v>
                </c:pt>
                <c:pt idx="28">
                  <c:v>0</c:v>
                </c:pt>
                <c:pt idx="29" formatCode="_(* #,##0.00_);_(* \(#,##0.00\);_(* &quot;-&quot;??_);_(@_)">
                  <c:v>300</c:v>
                </c:pt>
                <c:pt idx="30" formatCode="_(* #,##0.00_);_(* \(#,##0.00\);_(* &quot;-&quot;??_);_(@_)">
                  <c:v>300</c:v>
                </c:pt>
                <c:pt idx="31" formatCode="_(* #,##0.00_);_(* \(#,##0.00\);_(* &quot;-&quot;??_);_(@_)">
                  <c:v>1250</c:v>
                </c:pt>
                <c:pt idx="32" formatCode="_(* #,##0.00_);_(* \(#,##0.00\);_(* &quot;-&quot;??_);_(@_)">
                  <c:v>3050</c:v>
                </c:pt>
                <c:pt idx="33" formatCode="_(* #,##0.00_);_(* \(#,##0.00\);_(* &quot;-&quot;??_);_(@_)">
                  <c:v>0</c:v>
                </c:pt>
                <c:pt idx="34" formatCode="_(* #,##0.00_);_(* \(#,##0.00\);_(* &quot;-&quot;??_);_(@_)">
                  <c:v>334</c:v>
                </c:pt>
                <c:pt idx="35" formatCode="_(* #,##0.00_);_(* \(#,##0.00\);_(* &quot;-&quot;??_);_(@_)">
                  <c:v>534</c:v>
                </c:pt>
                <c:pt idx="36" formatCode="_(* #,##0.00_);_(* \(#,##0.00\);_(* &quot;-&quot;??_);_(@_)">
                  <c:v>484</c:v>
                </c:pt>
                <c:pt idx="37" formatCode="_(* #,##0.00_);_(* \(#,##0.00\);_(* &quot;-&quot;??_);_(@_)">
                  <c:v>1000</c:v>
                </c:pt>
                <c:pt idx="38" formatCode="_(* #,##0.00_);_(* \(#,##0.00\);_(* &quot;-&quot;??_);_(@_)">
                  <c:v>868</c:v>
                </c:pt>
                <c:pt idx="39" formatCode="_(* #,##0.00_);_(* \(#,##0.00\);_(* &quot;-&quot;??_);_(@_)">
                  <c:v>800</c:v>
                </c:pt>
                <c:pt idx="40" formatCode="_(* #,##0.00_);_(* \(#,##0.00\);_(* &quot;-&quot;??_);_(@_)">
                  <c:v>550</c:v>
                </c:pt>
                <c:pt idx="41" formatCode="_(* #,##0.00_);_(* \(#,##0.00\);_(* &quot;-&quot;??_);_(@_)">
                  <c:v>1000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Geral!$A$40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Geral!$B$35:$AV$35</c:f>
              <c:strCache>
                <c:ptCount val="47"/>
                <c:pt idx="0">
                  <c:v>Fevereiro</c:v>
                </c:pt>
                <c:pt idx="1">
                  <c:v>Março</c:v>
                </c:pt>
                <c:pt idx="2">
                  <c:v>Abril</c:v>
                </c:pt>
                <c:pt idx="3">
                  <c:v>Maio</c:v>
                </c:pt>
                <c:pt idx="4">
                  <c:v>Junho</c:v>
                </c:pt>
                <c:pt idx="5">
                  <c:v>Julho</c:v>
                </c:pt>
                <c:pt idx="6">
                  <c:v>Agosto</c:v>
                </c:pt>
                <c:pt idx="7">
                  <c:v>Setembro</c:v>
                </c:pt>
                <c:pt idx="8">
                  <c:v>Outubro</c:v>
                </c:pt>
                <c:pt idx="9">
                  <c:v>Novembro</c:v>
                </c:pt>
                <c:pt idx="10">
                  <c:v>Dezembro</c:v>
                </c:pt>
                <c:pt idx="11">
                  <c:v>Janeiro</c:v>
                </c:pt>
                <c:pt idx="12">
                  <c:v>Fevereiro</c:v>
                </c:pt>
                <c:pt idx="13">
                  <c:v>Março</c:v>
                </c:pt>
                <c:pt idx="14">
                  <c:v>Abril</c:v>
                </c:pt>
                <c:pt idx="15">
                  <c:v>Maio</c:v>
                </c:pt>
                <c:pt idx="16">
                  <c:v>Junho</c:v>
                </c:pt>
                <c:pt idx="17">
                  <c:v>Julho</c:v>
                </c:pt>
                <c:pt idx="18">
                  <c:v>Agosto</c:v>
                </c:pt>
                <c:pt idx="19">
                  <c:v>Setembro</c:v>
                </c:pt>
                <c:pt idx="20">
                  <c:v>Outubro</c:v>
                </c:pt>
                <c:pt idx="21">
                  <c:v>Novembro</c:v>
                </c:pt>
                <c:pt idx="22">
                  <c:v>Dezembro</c:v>
                </c:pt>
                <c:pt idx="23">
                  <c:v>Janeiro</c:v>
                </c:pt>
                <c:pt idx="24">
                  <c:v>Fevereiro</c:v>
                </c:pt>
                <c:pt idx="25">
                  <c:v>Março</c:v>
                </c:pt>
                <c:pt idx="26">
                  <c:v>Abril</c:v>
                </c:pt>
                <c:pt idx="27">
                  <c:v>Maio</c:v>
                </c:pt>
                <c:pt idx="28">
                  <c:v>Junho</c:v>
                </c:pt>
                <c:pt idx="29">
                  <c:v>Julho</c:v>
                </c:pt>
                <c:pt idx="30">
                  <c:v>Agosto</c:v>
                </c:pt>
                <c:pt idx="31">
                  <c:v>Setembro</c:v>
                </c:pt>
                <c:pt idx="32">
                  <c:v>Outubro</c:v>
                </c:pt>
                <c:pt idx="33">
                  <c:v>Novembro</c:v>
                </c:pt>
                <c:pt idx="34">
                  <c:v>Dezembro</c:v>
                </c:pt>
                <c:pt idx="35">
                  <c:v>Janeiro</c:v>
                </c:pt>
                <c:pt idx="36">
                  <c:v>Fevereiro</c:v>
                </c:pt>
                <c:pt idx="37">
                  <c:v>Março</c:v>
                </c:pt>
                <c:pt idx="38">
                  <c:v>Abril</c:v>
                </c:pt>
                <c:pt idx="39">
                  <c:v>Maio</c:v>
                </c:pt>
                <c:pt idx="40">
                  <c:v>Junho</c:v>
                </c:pt>
                <c:pt idx="41">
                  <c:v>Julho</c:v>
                </c:pt>
                <c:pt idx="42">
                  <c:v>Agosto</c:v>
                </c:pt>
                <c:pt idx="43">
                  <c:v>Setembro</c:v>
                </c:pt>
                <c:pt idx="44">
                  <c:v>Outubro</c:v>
                </c:pt>
                <c:pt idx="45">
                  <c:v>Novembro</c:v>
                </c:pt>
                <c:pt idx="46">
                  <c:v>Dezembro</c:v>
                </c:pt>
              </c:strCache>
            </c:strRef>
          </c:cat>
          <c:val>
            <c:numRef>
              <c:f>Geral!$B$40:$AV$40</c:f>
              <c:numCache>
                <c:formatCode>0.00</c:formatCode>
                <c:ptCount val="47"/>
                <c:pt idx="0">
                  <c:v>875</c:v>
                </c:pt>
                <c:pt idx="1">
                  <c:v>845.77</c:v>
                </c:pt>
                <c:pt idx="2">
                  <c:v>878.77</c:v>
                </c:pt>
                <c:pt idx="3">
                  <c:v>937.59</c:v>
                </c:pt>
                <c:pt idx="4">
                  <c:v>938.2</c:v>
                </c:pt>
                <c:pt idx="5">
                  <c:v>1316.8</c:v>
                </c:pt>
                <c:pt idx="6">
                  <c:v>987</c:v>
                </c:pt>
                <c:pt idx="7">
                  <c:v>879.07</c:v>
                </c:pt>
                <c:pt idx="8">
                  <c:v>965</c:v>
                </c:pt>
                <c:pt idx="9">
                  <c:v>1491.66</c:v>
                </c:pt>
                <c:pt idx="10">
                  <c:v>1370.46</c:v>
                </c:pt>
                <c:pt idx="11">
                  <c:v>987</c:v>
                </c:pt>
                <c:pt idx="12">
                  <c:v>1550.11</c:v>
                </c:pt>
                <c:pt idx="13">
                  <c:v>1849</c:v>
                </c:pt>
                <c:pt idx="14">
                  <c:v>1599</c:v>
                </c:pt>
                <c:pt idx="15">
                  <c:v>1113</c:v>
                </c:pt>
                <c:pt idx="16">
                  <c:v>1222.48</c:v>
                </c:pt>
                <c:pt idx="17">
                  <c:v>1377.42</c:v>
                </c:pt>
                <c:pt idx="18">
                  <c:v>1252</c:v>
                </c:pt>
                <c:pt idx="19">
                  <c:v>1307</c:v>
                </c:pt>
                <c:pt idx="20">
                  <c:v>1372.18</c:v>
                </c:pt>
                <c:pt idx="21">
                  <c:v>2119.86</c:v>
                </c:pt>
                <c:pt idx="22">
                  <c:v>1999.21</c:v>
                </c:pt>
                <c:pt idx="23">
                  <c:v>1382.94</c:v>
                </c:pt>
                <c:pt idx="24">
                  <c:v>1821</c:v>
                </c:pt>
                <c:pt idx="25">
                  <c:v>1508</c:v>
                </c:pt>
                <c:pt idx="26">
                  <c:v>3409</c:v>
                </c:pt>
                <c:pt idx="27">
                  <c:v>1109</c:v>
                </c:pt>
                <c:pt idx="28">
                  <c:v>1727.44</c:v>
                </c:pt>
                <c:pt idx="29">
                  <c:v>1639.37</c:v>
                </c:pt>
                <c:pt idx="30">
                  <c:v>1778.76</c:v>
                </c:pt>
                <c:pt idx="31">
                  <c:v>2733</c:v>
                </c:pt>
                <c:pt idx="32">
                  <c:v>4465</c:v>
                </c:pt>
                <c:pt idx="33">
                  <c:v>2251.59</c:v>
                </c:pt>
                <c:pt idx="34">
                  <c:v>2450.41</c:v>
                </c:pt>
                <c:pt idx="35">
                  <c:v>2694</c:v>
                </c:pt>
                <c:pt idx="36">
                  <c:v>2229</c:v>
                </c:pt>
                <c:pt idx="37">
                  <c:v>2438</c:v>
                </c:pt>
                <c:pt idx="38">
                  <c:v>3200</c:v>
                </c:pt>
                <c:pt idx="39">
                  <c:v>2247.31</c:v>
                </c:pt>
                <c:pt idx="40">
                  <c:v>2918</c:v>
                </c:pt>
                <c:pt idx="41">
                  <c:v>2468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839760"/>
        <c:axId val="9118326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Geral!$A$36</c15:sqref>
                        </c15:formulaRef>
                      </c:ext>
                    </c:extLst>
                    <c:strCache>
                      <c:ptCount val="1"/>
                      <c:pt idx="0">
                        <c:v>Receita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Geral!$B$35:$AV$35</c15:sqref>
                        </c15:formulaRef>
                      </c:ext>
                    </c:extLst>
                    <c:strCache>
                      <c:ptCount val="47"/>
                      <c:pt idx="0">
                        <c:v>Fevereiro</c:v>
                      </c:pt>
                      <c:pt idx="1">
                        <c:v>Março</c:v>
                      </c:pt>
                      <c:pt idx="2">
                        <c:v>Abril</c:v>
                      </c:pt>
                      <c:pt idx="3">
                        <c:v>Maio</c:v>
                      </c:pt>
                      <c:pt idx="4">
                        <c:v>Junho</c:v>
                      </c:pt>
                      <c:pt idx="5">
                        <c:v>Julho</c:v>
                      </c:pt>
                      <c:pt idx="6">
                        <c:v>Agosto</c:v>
                      </c:pt>
                      <c:pt idx="7">
                        <c:v>Setembro</c:v>
                      </c:pt>
                      <c:pt idx="8">
                        <c:v>Outubro</c:v>
                      </c:pt>
                      <c:pt idx="9">
                        <c:v>Novembro</c:v>
                      </c:pt>
                      <c:pt idx="10">
                        <c:v>Dezembro</c:v>
                      </c:pt>
                      <c:pt idx="11">
                        <c:v>Janeiro</c:v>
                      </c:pt>
                      <c:pt idx="12">
                        <c:v>Fevereiro</c:v>
                      </c:pt>
                      <c:pt idx="13">
                        <c:v>Março</c:v>
                      </c:pt>
                      <c:pt idx="14">
                        <c:v>Abril</c:v>
                      </c:pt>
                      <c:pt idx="15">
                        <c:v>Maio</c:v>
                      </c:pt>
                      <c:pt idx="16">
                        <c:v>Junho</c:v>
                      </c:pt>
                      <c:pt idx="17">
                        <c:v>Julho</c:v>
                      </c:pt>
                      <c:pt idx="18">
                        <c:v>Agosto</c:v>
                      </c:pt>
                      <c:pt idx="19">
                        <c:v>Setembro</c:v>
                      </c:pt>
                      <c:pt idx="20">
                        <c:v>Outubro</c:v>
                      </c:pt>
                      <c:pt idx="21">
                        <c:v>Novembro</c:v>
                      </c:pt>
                      <c:pt idx="22">
                        <c:v>Dezembro</c:v>
                      </c:pt>
                      <c:pt idx="23">
                        <c:v>Janeiro</c:v>
                      </c:pt>
                      <c:pt idx="24">
                        <c:v>Fevereiro</c:v>
                      </c:pt>
                      <c:pt idx="25">
                        <c:v>Março</c:v>
                      </c:pt>
                      <c:pt idx="26">
                        <c:v>Abril</c:v>
                      </c:pt>
                      <c:pt idx="27">
                        <c:v>Maio</c:v>
                      </c:pt>
                      <c:pt idx="28">
                        <c:v>Junho</c:v>
                      </c:pt>
                      <c:pt idx="29">
                        <c:v>Julho</c:v>
                      </c:pt>
                      <c:pt idx="30">
                        <c:v>Agosto</c:v>
                      </c:pt>
                      <c:pt idx="31">
                        <c:v>Setembro</c:v>
                      </c:pt>
                      <c:pt idx="32">
                        <c:v>Outubro</c:v>
                      </c:pt>
                      <c:pt idx="33">
                        <c:v>Novembro</c:v>
                      </c:pt>
                      <c:pt idx="34">
                        <c:v>Dezembro</c:v>
                      </c:pt>
                      <c:pt idx="35">
                        <c:v>Janeiro</c:v>
                      </c:pt>
                      <c:pt idx="36">
                        <c:v>Fevereiro</c:v>
                      </c:pt>
                      <c:pt idx="37">
                        <c:v>Março</c:v>
                      </c:pt>
                      <c:pt idx="38">
                        <c:v>Abril</c:v>
                      </c:pt>
                      <c:pt idx="39">
                        <c:v>Maio</c:v>
                      </c:pt>
                      <c:pt idx="40">
                        <c:v>Junho</c:v>
                      </c:pt>
                      <c:pt idx="41">
                        <c:v>Julho</c:v>
                      </c:pt>
                      <c:pt idx="42">
                        <c:v>Agosto</c:v>
                      </c:pt>
                      <c:pt idx="43">
                        <c:v>Setembro</c:v>
                      </c:pt>
                      <c:pt idx="44">
                        <c:v>Outubro</c:v>
                      </c:pt>
                      <c:pt idx="45">
                        <c:v>Novembro</c:v>
                      </c:pt>
                      <c:pt idx="46">
                        <c:v>Dezembro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Geral!$B$36:$AV$36</c15:sqref>
                        </c15:formulaRef>
                      </c:ext>
                    </c:extLst>
                    <c:numCache>
                      <c:formatCode>General</c:formatCode>
                      <c:ptCount val="47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91183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1832688"/>
        <c:crosses val="autoZero"/>
        <c:auto val="1"/>
        <c:lblAlgn val="ctr"/>
        <c:lblOffset val="100"/>
        <c:noMultiLvlLbl val="0"/>
      </c:catAx>
      <c:valAx>
        <c:axId val="9118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183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strRef>
              <c:f>Geral!$A$43</c:f>
              <c:strCache>
                <c:ptCount val="1"/>
                <c:pt idx="0">
                  <c:v>Cartões</c:v>
                </c:pt>
              </c:strCache>
            </c:strRef>
          </c:tx>
          <c:spPr>
            <a:ln w="34925" cap="rnd">
              <a:solidFill>
                <a:srgbClr val="C0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Geral!$B$35:$AV$35</c:f>
              <c:strCache>
                <c:ptCount val="47"/>
                <c:pt idx="0">
                  <c:v>Fevereiro</c:v>
                </c:pt>
                <c:pt idx="1">
                  <c:v>Março</c:v>
                </c:pt>
                <c:pt idx="2">
                  <c:v>Abril</c:v>
                </c:pt>
                <c:pt idx="3">
                  <c:v>Maio</c:v>
                </c:pt>
                <c:pt idx="4">
                  <c:v>Junho</c:v>
                </c:pt>
                <c:pt idx="5">
                  <c:v>Julho</c:v>
                </c:pt>
                <c:pt idx="6">
                  <c:v>Agosto</c:v>
                </c:pt>
                <c:pt idx="7">
                  <c:v>Setembro</c:v>
                </c:pt>
                <c:pt idx="8">
                  <c:v>Outubro</c:v>
                </c:pt>
                <c:pt idx="9">
                  <c:v>Novembro</c:v>
                </c:pt>
                <c:pt idx="10">
                  <c:v>Dezembro</c:v>
                </c:pt>
                <c:pt idx="11">
                  <c:v>Janeiro</c:v>
                </c:pt>
                <c:pt idx="12">
                  <c:v>Fevereiro</c:v>
                </c:pt>
                <c:pt idx="13">
                  <c:v>Março</c:v>
                </c:pt>
                <c:pt idx="14">
                  <c:v>Abril</c:v>
                </c:pt>
                <c:pt idx="15">
                  <c:v>Maio</c:v>
                </c:pt>
                <c:pt idx="16">
                  <c:v>Junho</c:v>
                </c:pt>
                <c:pt idx="17">
                  <c:v>Julho</c:v>
                </c:pt>
                <c:pt idx="18">
                  <c:v>Agosto</c:v>
                </c:pt>
                <c:pt idx="19">
                  <c:v>Setembro</c:v>
                </c:pt>
                <c:pt idx="20">
                  <c:v>Outubro</c:v>
                </c:pt>
                <c:pt idx="21">
                  <c:v>Novembro</c:v>
                </c:pt>
                <c:pt idx="22">
                  <c:v>Dezembro</c:v>
                </c:pt>
                <c:pt idx="23">
                  <c:v>Janeiro</c:v>
                </c:pt>
                <c:pt idx="24">
                  <c:v>Fevereiro</c:v>
                </c:pt>
                <c:pt idx="25">
                  <c:v>Março</c:v>
                </c:pt>
                <c:pt idx="26">
                  <c:v>Abril</c:v>
                </c:pt>
                <c:pt idx="27">
                  <c:v>Maio</c:v>
                </c:pt>
                <c:pt idx="28">
                  <c:v>Junho</c:v>
                </c:pt>
                <c:pt idx="29">
                  <c:v>Julho</c:v>
                </c:pt>
                <c:pt idx="30">
                  <c:v>Agosto</c:v>
                </c:pt>
                <c:pt idx="31">
                  <c:v>Setembro</c:v>
                </c:pt>
                <c:pt idx="32">
                  <c:v>Outubro</c:v>
                </c:pt>
                <c:pt idx="33">
                  <c:v>Novembro</c:v>
                </c:pt>
                <c:pt idx="34">
                  <c:v>Dezembro</c:v>
                </c:pt>
                <c:pt idx="35">
                  <c:v>Janeiro</c:v>
                </c:pt>
                <c:pt idx="36">
                  <c:v>Fevereiro</c:v>
                </c:pt>
                <c:pt idx="37">
                  <c:v>Março</c:v>
                </c:pt>
                <c:pt idx="38">
                  <c:v>Abril</c:v>
                </c:pt>
                <c:pt idx="39">
                  <c:v>Maio</c:v>
                </c:pt>
                <c:pt idx="40">
                  <c:v>Junho</c:v>
                </c:pt>
                <c:pt idx="41">
                  <c:v>Julho</c:v>
                </c:pt>
                <c:pt idx="42">
                  <c:v>Agosto</c:v>
                </c:pt>
                <c:pt idx="43">
                  <c:v>Setembro</c:v>
                </c:pt>
                <c:pt idx="44">
                  <c:v>Outubro</c:v>
                </c:pt>
                <c:pt idx="45">
                  <c:v>Novembro</c:v>
                </c:pt>
                <c:pt idx="46">
                  <c:v>Dezembro</c:v>
                </c:pt>
              </c:strCache>
            </c:strRef>
          </c:cat>
          <c:val>
            <c:numRef>
              <c:f>Geral!$B$43:$AV$43</c:f>
              <c:numCache>
                <c:formatCode>0.00</c:formatCode>
                <c:ptCount val="47"/>
                <c:pt idx="0">
                  <c:v>-420</c:v>
                </c:pt>
                <c:pt idx="1">
                  <c:v>-411.12</c:v>
                </c:pt>
                <c:pt idx="2">
                  <c:v>-355.85</c:v>
                </c:pt>
                <c:pt idx="3">
                  <c:v>-348.07</c:v>
                </c:pt>
                <c:pt idx="4">
                  <c:v>-311.93</c:v>
                </c:pt>
                <c:pt idx="5">
                  <c:v>-799.35</c:v>
                </c:pt>
                <c:pt idx="6">
                  <c:v>-566.66999999999996</c:v>
                </c:pt>
                <c:pt idx="7">
                  <c:v>-751.15</c:v>
                </c:pt>
                <c:pt idx="8">
                  <c:v>-1260.26</c:v>
                </c:pt>
                <c:pt idx="9">
                  <c:v>-1198.05</c:v>
                </c:pt>
                <c:pt idx="10">
                  <c:v>-1237.6099999999999</c:v>
                </c:pt>
                <c:pt idx="11">
                  <c:v>-515.05999999999995</c:v>
                </c:pt>
                <c:pt idx="12">
                  <c:v>-631.66</c:v>
                </c:pt>
                <c:pt idx="13">
                  <c:v>-731.56</c:v>
                </c:pt>
                <c:pt idx="14">
                  <c:v>-1187.51</c:v>
                </c:pt>
                <c:pt idx="15">
                  <c:v>-602.19000000000005</c:v>
                </c:pt>
                <c:pt idx="16">
                  <c:v>-935.69</c:v>
                </c:pt>
                <c:pt idx="17">
                  <c:v>-935.69</c:v>
                </c:pt>
                <c:pt idx="18">
                  <c:v>-411.69</c:v>
                </c:pt>
                <c:pt idx="19">
                  <c:v>-425.69</c:v>
                </c:pt>
                <c:pt idx="20">
                  <c:v>-480.69</c:v>
                </c:pt>
                <c:pt idx="21">
                  <c:v>-476.49</c:v>
                </c:pt>
                <c:pt idx="22">
                  <c:v>-506.69</c:v>
                </c:pt>
                <c:pt idx="23">
                  <c:v>-321.33</c:v>
                </c:pt>
                <c:pt idx="24">
                  <c:v>-420.23</c:v>
                </c:pt>
                <c:pt idx="25">
                  <c:v>-480.43</c:v>
                </c:pt>
                <c:pt idx="26">
                  <c:v>-623.54999999999995</c:v>
                </c:pt>
                <c:pt idx="27">
                  <c:v>-385.37</c:v>
                </c:pt>
                <c:pt idx="28">
                  <c:v>-780</c:v>
                </c:pt>
                <c:pt idx="29">
                  <c:v>-541.16</c:v>
                </c:pt>
                <c:pt idx="30">
                  <c:v>-198</c:v>
                </c:pt>
                <c:pt idx="31">
                  <c:v>-1148.82</c:v>
                </c:pt>
                <c:pt idx="32">
                  <c:v>-336</c:v>
                </c:pt>
                <c:pt idx="33">
                  <c:v>-43.34</c:v>
                </c:pt>
                <c:pt idx="34">
                  <c:v>-2119.5500000000002</c:v>
                </c:pt>
                <c:pt idx="35">
                  <c:v>-798.85</c:v>
                </c:pt>
                <c:pt idx="36">
                  <c:v>-1139.71</c:v>
                </c:pt>
                <c:pt idx="37">
                  <c:v>-1493.52</c:v>
                </c:pt>
                <c:pt idx="38">
                  <c:v>-1842.5200000000002</c:v>
                </c:pt>
                <c:pt idx="39">
                  <c:v>-806.67</c:v>
                </c:pt>
                <c:pt idx="40">
                  <c:v>-1518.1299999999999</c:v>
                </c:pt>
                <c:pt idx="41">
                  <c:v>-1136.02</c:v>
                </c:pt>
              </c:numCache>
            </c:numRef>
          </c:val>
          <c:smooth val="0"/>
        </c:ser>
        <c:ser>
          <c:idx val="7"/>
          <c:order val="1"/>
          <c:tx>
            <c:strRef>
              <c:f>Geral!$A$44</c:f>
              <c:strCache>
                <c:ptCount val="1"/>
                <c:pt idx="0">
                  <c:v>Lazer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Geral!$B$35:$AV$35</c:f>
              <c:strCache>
                <c:ptCount val="47"/>
                <c:pt idx="0">
                  <c:v>Fevereiro</c:v>
                </c:pt>
                <c:pt idx="1">
                  <c:v>Março</c:v>
                </c:pt>
                <c:pt idx="2">
                  <c:v>Abril</c:v>
                </c:pt>
                <c:pt idx="3">
                  <c:v>Maio</c:v>
                </c:pt>
                <c:pt idx="4">
                  <c:v>Junho</c:v>
                </c:pt>
                <c:pt idx="5">
                  <c:v>Julho</c:v>
                </c:pt>
                <c:pt idx="6">
                  <c:v>Agosto</c:v>
                </c:pt>
                <c:pt idx="7">
                  <c:v>Setembro</c:v>
                </c:pt>
                <c:pt idx="8">
                  <c:v>Outubro</c:v>
                </c:pt>
                <c:pt idx="9">
                  <c:v>Novembro</c:v>
                </c:pt>
                <c:pt idx="10">
                  <c:v>Dezembro</c:v>
                </c:pt>
                <c:pt idx="11">
                  <c:v>Janeiro</c:v>
                </c:pt>
                <c:pt idx="12">
                  <c:v>Fevereiro</c:v>
                </c:pt>
                <c:pt idx="13">
                  <c:v>Março</c:v>
                </c:pt>
                <c:pt idx="14">
                  <c:v>Abril</c:v>
                </c:pt>
                <c:pt idx="15">
                  <c:v>Maio</c:v>
                </c:pt>
                <c:pt idx="16">
                  <c:v>Junho</c:v>
                </c:pt>
                <c:pt idx="17">
                  <c:v>Julho</c:v>
                </c:pt>
                <c:pt idx="18">
                  <c:v>Agosto</c:v>
                </c:pt>
                <c:pt idx="19">
                  <c:v>Setembro</c:v>
                </c:pt>
                <c:pt idx="20">
                  <c:v>Outubro</c:v>
                </c:pt>
                <c:pt idx="21">
                  <c:v>Novembro</c:v>
                </c:pt>
                <c:pt idx="22">
                  <c:v>Dezembro</c:v>
                </c:pt>
                <c:pt idx="23">
                  <c:v>Janeiro</c:v>
                </c:pt>
                <c:pt idx="24">
                  <c:v>Fevereiro</c:v>
                </c:pt>
                <c:pt idx="25">
                  <c:v>Março</c:v>
                </c:pt>
                <c:pt idx="26">
                  <c:v>Abril</c:v>
                </c:pt>
                <c:pt idx="27">
                  <c:v>Maio</c:v>
                </c:pt>
                <c:pt idx="28">
                  <c:v>Junho</c:v>
                </c:pt>
                <c:pt idx="29">
                  <c:v>Julho</c:v>
                </c:pt>
                <c:pt idx="30">
                  <c:v>Agosto</c:v>
                </c:pt>
                <c:pt idx="31">
                  <c:v>Setembro</c:v>
                </c:pt>
                <c:pt idx="32">
                  <c:v>Outubro</c:v>
                </c:pt>
                <c:pt idx="33">
                  <c:v>Novembro</c:v>
                </c:pt>
                <c:pt idx="34">
                  <c:v>Dezembro</c:v>
                </c:pt>
                <c:pt idx="35">
                  <c:v>Janeiro</c:v>
                </c:pt>
                <c:pt idx="36">
                  <c:v>Fevereiro</c:v>
                </c:pt>
                <c:pt idx="37">
                  <c:v>Março</c:v>
                </c:pt>
                <c:pt idx="38">
                  <c:v>Abril</c:v>
                </c:pt>
                <c:pt idx="39">
                  <c:v>Maio</c:v>
                </c:pt>
                <c:pt idx="40">
                  <c:v>Junho</c:v>
                </c:pt>
                <c:pt idx="41">
                  <c:v>Julho</c:v>
                </c:pt>
                <c:pt idx="42">
                  <c:v>Agosto</c:v>
                </c:pt>
                <c:pt idx="43">
                  <c:v>Setembro</c:v>
                </c:pt>
                <c:pt idx="44">
                  <c:v>Outubro</c:v>
                </c:pt>
                <c:pt idx="45">
                  <c:v>Novembro</c:v>
                </c:pt>
                <c:pt idx="46">
                  <c:v>Dezembro</c:v>
                </c:pt>
              </c:strCache>
            </c:strRef>
          </c:cat>
          <c:val>
            <c:numRef>
              <c:f>Geral!$B$44:$AV$44</c:f>
              <c:numCache>
                <c:formatCode>0.00</c:formatCode>
                <c:ptCount val="47"/>
                <c:pt idx="0">
                  <c:v>-158</c:v>
                </c:pt>
                <c:pt idx="1">
                  <c:v>-269.81</c:v>
                </c:pt>
                <c:pt idx="2">
                  <c:v>-280.05</c:v>
                </c:pt>
                <c:pt idx="3">
                  <c:v>-249.22</c:v>
                </c:pt>
                <c:pt idx="4">
                  <c:v>-294.5</c:v>
                </c:pt>
                <c:pt idx="5">
                  <c:v>-216</c:v>
                </c:pt>
                <c:pt idx="6">
                  <c:v>-259.51</c:v>
                </c:pt>
                <c:pt idx="7">
                  <c:v>-160.80000000000001</c:v>
                </c:pt>
                <c:pt idx="8">
                  <c:v>-382.78</c:v>
                </c:pt>
                <c:pt idx="9">
                  <c:v>-291.3</c:v>
                </c:pt>
                <c:pt idx="12">
                  <c:v>-455.16</c:v>
                </c:pt>
                <c:pt idx="13">
                  <c:v>-427.78</c:v>
                </c:pt>
                <c:pt idx="14">
                  <c:v>-249</c:v>
                </c:pt>
                <c:pt idx="15">
                  <c:v>-99</c:v>
                </c:pt>
                <c:pt idx="16">
                  <c:v>-245.5</c:v>
                </c:pt>
                <c:pt idx="17">
                  <c:v>-245</c:v>
                </c:pt>
                <c:pt idx="18">
                  <c:v>-230.42</c:v>
                </c:pt>
                <c:pt idx="19">
                  <c:v>-281.5</c:v>
                </c:pt>
                <c:pt idx="20">
                  <c:v>-443.8</c:v>
                </c:pt>
                <c:pt idx="21">
                  <c:v>-231</c:v>
                </c:pt>
                <c:pt idx="22">
                  <c:v>-361.8</c:v>
                </c:pt>
                <c:pt idx="23">
                  <c:v>-527.86</c:v>
                </c:pt>
                <c:pt idx="24">
                  <c:v>-187.3</c:v>
                </c:pt>
                <c:pt idx="25">
                  <c:v>-331.7</c:v>
                </c:pt>
                <c:pt idx="26">
                  <c:v>-367</c:v>
                </c:pt>
                <c:pt idx="27">
                  <c:v>-307</c:v>
                </c:pt>
                <c:pt idx="28">
                  <c:v>-404.25</c:v>
                </c:pt>
                <c:pt idx="29">
                  <c:v>-350.85</c:v>
                </c:pt>
                <c:pt idx="30">
                  <c:v>-278.47000000000003</c:v>
                </c:pt>
                <c:pt idx="31">
                  <c:v>-500</c:v>
                </c:pt>
                <c:pt idx="32">
                  <c:v>-494.14</c:v>
                </c:pt>
                <c:pt idx="33">
                  <c:v>-491.12</c:v>
                </c:pt>
                <c:pt idx="34">
                  <c:v>-453.26</c:v>
                </c:pt>
                <c:pt idx="35">
                  <c:v>-753.45</c:v>
                </c:pt>
                <c:pt idx="36">
                  <c:v>-570</c:v>
                </c:pt>
                <c:pt idx="37">
                  <c:v>-497.38</c:v>
                </c:pt>
                <c:pt idx="38">
                  <c:v>-732.52</c:v>
                </c:pt>
                <c:pt idx="39">
                  <c:v>-894.12</c:v>
                </c:pt>
              </c:numCache>
            </c:numRef>
          </c:val>
          <c:smooth val="0"/>
        </c:ser>
        <c:ser>
          <c:idx val="8"/>
          <c:order val="2"/>
          <c:tx>
            <c:strRef>
              <c:f>Geral!$A$45</c:f>
              <c:strCache>
                <c:ptCount val="1"/>
                <c:pt idx="0">
                  <c:v>Estudo</c:v>
                </c:pt>
              </c:strCache>
            </c:strRef>
          </c:tx>
          <c:spPr>
            <a:ln w="34925" cap="rnd">
              <a:solidFill>
                <a:schemeClr val="accent1">
                  <a:lumMod val="5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Geral!$B$35:$AV$35</c:f>
              <c:strCache>
                <c:ptCount val="47"/>
                <c:pt idx="0">
                  <c:v>Fevereiro</c:v>
                </c:pt>
                <c:pt idx="1">
                  <c:v>Março</c:v>
                </c:pt>
                <c:pt idx="2">
                  <c:v>Abril</c:v>
                </c:pt>
                <c:pt idx="3">
                  <c:v>Maio</c:v>
                </c:pt>
                <c:pt idx="4">
                  <c:v>Junho</c:v>
                </c:pt>
                <c:pt idx="5">
                  <c:v>Julho</c:v>
                </c:pt>
                <c:pt idx="6">
                  <c:v>Agosto</c:v>
                </c:pt>
                <c:pt idx="7">
                  <c:v>Setembro</c:v>
                </c:pt>
                <c:pt idx="8">
                  <c:v>Outubro</c:v>
                </c:pt>
                <c:pt idx="9">
                  <c:v>Novembro</c:v>
                </c:pt>
                <c:pt idx="10">
                  <c:v>Dezembro</c:v>
                </c:pt>
                <c:pt idx="11">
                  <c:v>Janeiro</c:v>
                </c:pt>
                <c:pt idx="12">
                  <c:v>Fevereiro</c:v>
                </c:pt>
                <c:pt idx="13">
                  <c:v>Março</c:v>
                </c:pt>
                <c:pt idx="14">
                  <c:v>Abril</c:v>
                </c:pt>
                <c:pt idx="15">
                  <c:v>Maio</c:v>
                </c:pt>
                <c:pt idx="16">
                  <c:v>Junho</c:v>
                </c:pt>
                <c:pt idx="17">
                  <c:v>Julho</c:v>
                </c:pt>
                <c:pt idx="18">
                  <c:v>Agosto</c:v>
                </c:pt>
                <c:pt idx="19">
                  <c:v>Setembro</c:v>
                </c:pt>
                <c:pt idx="20">
                  <c:v>Outubro</c:v>
                </c:pt>
                <c:pt idx="21">
                  <c:v>Novembro</c:v>
                </c:pt>
                <c:pt idx="22">
                  <c:v>Dezembro</c:v>
                </c:pt>
                <c:pt idx="23">
                  <c:v>Janeiro</c:v>
                </c:pt>
                <c:pt idx="24">
                  <c:v>Fevereiro</c:v>
                </c:pt>
                <c:pt idx="25">
                  <c:v>Março</c:v>
                </c:pt>
                <c:pt idx="26">
                  <c:v>Abril</c:v>
                </c:pt>
                <c:pt idx="27">
                  <c:v>Maio</c:v>
                </c:pt>
                <c:pt idx="28">
                  <c:v>Junho</c:v>
                </c:pt>
                <c:pt idx="29">
                  <c:v>Julho</c:v>
                </c:pt>
                <c:pt idx="30">
                  <c:v>Agosto</c:v>
                </c:pt>
                <c:pt idx="31">
                  <c:v>Setembro</c:v>
                </c:pt>
                <c:pt idx="32">
                  <c:v>Outubro</c:v>
                </c:pt>
                <c:pt idx="33">
                  <c:v>Novembro</c:v>
                </c:pt>
                <c:pt idx="34">
                  <c:v>Dezembro</c:v>
                </c:pt>
                <c:pt idx="35">
                  <c:v>Janeiro</c:v>
                </c:pt>
                <c:pt idx="36">
                  <c:v>Fevereiro</c:v>
                </c:pt>
                <c:pt idx="37">
                  <c:v>Março</c:v>
                </c:pt>
                <c:pt idx="38">
                  <c:v>Abril</c:v>
                </c:pt>
                <c:pt idx="39">
                  <c:v>Maio</c:v>
                </c:pt>
                <c:pt idx="40">
                  <c:v>Junho</c:v>
                </c:pt>
                <c:pt idx="41">
                  <c:v>Julho</c:v>
                </c:pt>
                <c:pt idx="42">
                  <c:v>Agosto</c:v>
                </c:pt>
                <c:pt idx="43">
                  <c:v>Setembro</c:v>
                </c:pt>
                <c:pt idx="44">
                  <c:v>Outubro</c:v>
                </c:pt>
                <c:pt idx="45">
                  <c:v>Novembro</c:v>
                </c:pt>
                <c:pt idx="46">
                  <c:v>Dezembro</c:v>
                </c:pt>
              </c:strCache>
            </c:strRef>
          </c:cat>
          <c:val>
            <c:numRef>
              <c:f>Geral!$B$45:$AV$45</c:f>
              <c:numCache>
                <c:formatCode>0.00</c:formatCode>
                <c:ptCount val="47"/>
                <c:pt idx="8">
                  <c:v>-98</c:v>
                </c:pt>
                <c:pt idx="15">
                  <c:v>-80</c:v>
                </c:pt>
                <c:pt idx="16">
                  <c:v>-276</c:v>
                </c:pt>
                <c:pt idx="17">
                  <c:v>-374</c:v>
                </c:pt>
                <c:pt idx="18">
                  <c:v>-276</c:v>
                </c:pt>
                <c:pt idx="19">
                  <c:v>-276</c:v>
                </c:pt>
                <c:pt idx="20">
                  <c:v>-276</c:v>
                </c:pt>
                <c:pt idx="21">
                  <c:v>-276</c:v>
                </c:pt>
                <c:pt idx="22">
                  <c:v>-276</c:v>
                </c:pt>
                <c:pt idx="23">
                  <c:v>-368.25</c:v>
                </c:pt>
                <c:pt idx="24">
                  <c:v>-428</c:v>
                </c:pt>
                <c:pt idx="25">
                  <c:v>-488</c:v>
                </c:pt>
                <c:pt idx="26">
                  <c:v>-368</c:v>
                </c:pt>
                <c:pt idx="27">
                  <c:v>-368.25</c:v>
                </c:pt>
                <c:pt idx="28">
                  <c:v>-368.25</c:v>
                </c:pt>
                <c:pt idx="29">
                  <c:v>-661</c:v>
                </c:pt>
                <c:pt idx="30">
                  <c:v>-621.4</c:v>
                </c:pt>
                <c:pt idx="31">
                  <c:v>-903.4</c:v>
                </c:pt>
                <c:pt idx="32">
                  <c:v>-403</c:v>
                </c:pt>
                <c:pt idx="33">
                  <c:v>-403</c:v>
                </c:pt>
                <c:pt idx="34">
                  <c:v>-403.7</c:v>
                </c:pt>
                <c:pt idx="35">
                  <c:v>-403.7</c:v>
                </c:pt>
                <c:pt idx="36">
                  <c:v>-403.7</c:v>
                </c:pt>
                <c:pt idx="37">
                  <c:v>-403.7</c:v>
                </c:pt>
                <c:pt idx="38">
                  <c:v>-403.7</c:v>
                </c:pt>
                <c:pt idx="39">
                  <c:v>-403.7</c:v>
                </c:pt>
                <c:pt idx="40">
                  <c:v>-403</c:v>
                </c:pt>
              </c:numCache>
            </c:numRef>
          </c:val>
          <c:smooth val="0"/>
        </c:ser>
        <c:ser>
          <c:idx val="9"/>
          <c:order val="3"/>
          <c:tx>
            <c:strRef>
              <c:f>Geral!$A$46</c:f>
              <c:strCache>
                <c:ptCount val="1"/>
                <c:pt idx="0">
                  <c:v>Poupança</c:v>
                </c:pt>
              </c:strCache>
            </c:strRef>
          </c:tx>
          <c:spPr>
            <a:ln w="34925" cap="rnd">
              <a:solidFill>
                <a:schemeClr val="accent1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Geral!$B$35:$AV$35</c:f>
              <c:strCache>
                <c:ptCount val="47"/>
                <c:pt idx="0">
                  <c:v>Fevereiro</c:v>
                </c:pt>
                <c:pt idx="1">
                  <c:v>Março</c:v>
                </c:pt>
                <c:pt idx="2">
                  <c:v>Abril</c:v>
                </c:pt>
                <c:pt idx="3">
                  <c:v>Maio</c:v>
                </c:pt>
                <c:pt idx="4">
                  <c:v>Junho</c:v>
                </c:pt>
                <c:pt idx="5">
                  <c:v>Julho</c:v>
                </c:pt>
                <c:pt idx="6">
                  <c:v>Agosto</c:v>
                </c:pt>
                <c:pt idx="7">
                  <c:v>Setembro</c:v>
                </c:pt>
                <c:pt idx="8">
                  <c:v>Outubro</c:v>
                </c:pt>
                <c:pt idx="9">
                  <c:v>Novembro</c:v>
                </c:pt>
                <c:pt idx="10">
                  <c:v>Dezembro</c:v>
                </c:pt>
                <c:pt idx="11">
                  <c:v>Janeiro</c:v>
                </c:pt>
                <c:pt idx="12">
                  <c:v>Fevereiro</c:v>
                </c:pt>
                <c:pt idx="13">
                  <c:v>Março</c:v>
                </c:pt>
                <c:pt idx="14">
                  <c:v>Abril</c:v>
                </c:pt>
                <c:pt idx="15">
                  <c:v>Maio</c:v>
                </c:pt>
                <c:pt idx="16">
                  <c:v>Junho</c:v>
                </c:pt>
                <c:pt idx="17">
                  <c:v>Julho</c:v>
                </c:pt>
                <c:pt idx="18">
                  <c:v>Agosto</c:v>
                </c:pt>
                <c:pt idx="19">
                  <c:v>Setembro</c:v>
                </c:pt>
                <c:pt idx="20">
                  <c:v>Outubro</c:v>
                </c:pt>
                <c:pt idx="21">
                  <c:v>Novembro</c:v>
                </c:pt>
                <c:pt idx="22">
                  <c:v>Dezembro</c:v>
                </c:pt>
                <c:pt idx="23">
                  <c:v>Janeiro</c:v>
                </c:pt>
                <c:pt idx="24">
                  <c:v>Fevereiro</c:v>
                </c:pt>
                <c:pt idx="25">
                  <c:v>Março</c:v>
                </c:pt>
                <c:pt idx="26">
                  <c:v>Abril</c:v>
                </c:pt>
                <c:pt idx="27">
                  <c:v>Maio</c:v>
                </c:pt>
                <c:pt idx="28">
                  <c:v>Junho</c:v>
                </c:pt>
                <c:pt idx="29">
                  <c:v>Julho</c:v>
                </c:pt>
                <c:pt idx="30">
                  <c:v>Agosto</c:v>
                </c:pt>
                <c:pt idx="31">
                  <c:v>Setembro</c:v>
                </c:pt>
                <c:pt idx="32">
                  <c:v>Outubro</c:v>
                </c:pt>
                <c:pt idx="33">
                  <c:v>Novembro</c:v>
                </c:pt>
                <c:pt idx="34">
                  <c:v>Dezembro</c:v>
                </c:pt>
                <c:pt idx="35">
                  <c:v>Janeiro</c:v>
                </c:pt>
                <c:pt idx="36">
                  <c:v>Fevereiro</c:v>
                </c:pt>
                <c:pt idx="37">
                  <c:v>Março</c:v>
                </c:pt>
                <c:pt idx="38">
                  <c:v>Abril</c:v>
                </c:pt>
                <c:pt idx="39">
                  <c:v>Maio</c:v>
                </c:pt>
                <c:pt idx="40">
                  <c:v>Junho</c:v>
                </c:pt>
                <c:pt idx="41">
                  <c:v>Julho</c:v>
                </c:pt>
                <c:pt idx="42">
                  <c:v>Agosto</c:v>
                </c:pt>
                <c:pt idx="43">
                  <c:v>Setembro</c:v>
                </c:pt>
                <c:pt idx="44">
                  <c:v>Outubro</c:v>
                </c:pt>
                <c:pt idx="45">
                  <c:v>Novembro</c:v>
                </c:pt>
                <c:pt idx="46">
                  <c:v>Dezembro</c:v>
                </c:pt>
              </c:strCache>
            </c:strRef>
          </c:cat>
          <c:val>
            <c:numRef>
              <c:f>Geral!$B$46:$AV$46</c:f>
              <c:numCache>
                <c:formatCode>0.00</c:formatCode>
                <c:ptCount val="47"/>
                <c:pt idx="0">
                  <c:v>100</c:v>
                </c:pt>
                <c:pt idx="1">
                  <c:v>220</c:v>
                </c:pt>
                <c:pt idx="2">
                  <c:v>232</c:v>
                </c:pt>
                <c:pt idx="3">
                  <c:v>220</c:v>
                </c:pt>
                <c:pt idx="4">
                  <c:v>226</c:v>
                </c:pt>
                <c:pt idx="5">
                  <c:v>238</c:v>
                </c:pt>
                <c:pt idx="6">
                  <c:v>220</c:v>
                </c:pt>
                <c:pt idx="7">
                  <c:v>232</c:v>
                </c:pt>
                <c:pt idx="8">
                  <c:v>100</c:v>
                </c:pt>
                <c:pt idx="9">
                  <c:v>-1788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735</c:v>
                </c:pt>
                <c:pt idx="22">
                  <c:v>607</c:v>
                </c:pt>
                <c:pt idx="23">
                  <c:v>507.08</c:v>
                </c:pt>
                <c:pt idx="24">
                  <c:v>311.32</c:v>
                </c:pt>
                <c:pt idx="25">
                  <c:v>311.17</c:v>
                </c:pt>
                <c:pt idx="26">
                  <c:v>1726.27</c:v>
                </c:pt>
                <c:pt idx="27">
                  <c:v>-478.02</c:v>
                </c:pt>
                <c:pt idx="28">
                  <c:v>320.26</c:v>
                </c:pt>
                <c:pt idx="29">
                  <c:v>-976.85</c:v>
                </c:pt>
                <c:pt idx="30">
                  <c:v>374.27</c:v>
                </c:pt>
                <c:pt idx="31">
                  <c:v>20.45</c:v>
                </c:pt>
                <c:pt idx="32">
                  <c:v>2764.55</c:v>
                </c:pt>
                <c:pt idx="33">
                  <c:v>1083.42</c:v>
                </c:pt>
                <c:pt idx="34">
                  <c:v>23.25</c:v>
                </c:pt>
                <c:pt idx="35">
                  <c:v>-7311.63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  <c:smooth val="0"/>
        </c:ser>
        <c:ser>
          <c:idx val="11"/>
          <c:order val="4"/>
          <c:tx>
            <c:strRef>
              <c:f>Geral!$A$48</c:f>
              <c:strCache>
                <c:ptCount val="1"/>
                <c:pt idx="0">
                  <c:v>Compras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Geral!$B$35:$AV$35</c:f>
              <c:strCache>
                <c:ptCount val="47"/>
                <c:pt idx="0">
                  <c:v>Fevereiro</c:v>
                </c:pt>
                <c:pt idx="1">
                  <c:v>Março</c:v>
                </c:pt>
                <c:pt idx="2">
                  <c:v>Abril</c:v>
                </c:pt>
                <c:pt idx="3">
                  <c:v>Maio</c:v>
                </c:pt>
                <c:pt idx="4">
                  <c:v>Junho</c:v>
                </c:pt>
                <c:pt idx="5">
                  <c:v>Julho</c:v>
                </c:pt>
                <c:pt idx="6">
                  <c:v>Agosto</c:v>
                </c:pt>
                <c:pt idx="7">
                  <c:v>Setembro</c:v>
                </c:pt>
                <c:pt idx="8">
                  <c:v>Outubro</c:v>
                </c:pt>
                <c:pt idx="9">
                  <c:v>Novembro</c:v>
                </c:pt>
                <c:pt idx="10">
                  <c:v>Dezembro</c:v>
                </c:pt>
                <c:pt idx="11">
                  <c:v>Janeiro</c:v>
                </c:pt>
                <c:pt idx="12">
                  <c:v>Fevereiro</c:v>
                </c:pt>
                <c:pt idx="13">
                  <c:v>Março</c:v>
                </c:pt>
                <c:pt idx="14">
                  <c:v>Abril</c:v>
                </c:pt>
                <c:pt idx="15">
                  <c:v>Maio</c:v>
                </c:pt>
                <c:pt idx="16">
                  <c:v>Junho</c:v>
                </c:pt>
                <c:pt idx="17">
                  <c:v>Julho</c:v>
                </c:pt>
                <c:pt idx="18">
                  <c:v>Agosto</c:v>
                </c:pt>
                <c:pt idx="19">
                  <c:v>Setembro</c:v>
                </c:pt>
                <c:pt idx="20">
                  <c:v>Outubro</c:v>
                </c:pt>
                <c:pt idx="21">
                  <c:v>Novembro</c:v>
                </c:pt>
                <c:pt idx="22">
                  <c:v>Dezembro</c:v>
                </c:pt>
                <c:pt idx="23">
                  <c:v>Janeiro</c:v>
                </c:pt>
                <c:pt idx="24">
                  <c:v>Fevereiro</c:v>
                </c:pt>
                <c:pt idx="25">
                  <c:v>Março</c:v>
                </c:pt>
                <c:pt idx="26">
                  <c:v>Abril</c:v>
                </c:pt>
                <c:pt idx="27">
                  <c:v>Maio</c:v>
                </c:pt>
                <c:pt idx="28">
                  <c:v>Junho</c:v>
                </c:pt>
                <c:pt idx="29">
                  <c:v>Julho</c:v>
                </c:pt>
                <c:pt idx="30">
                  <c:v>Agosto</c:v>
                </c:pt>
                <c:pt idx="31">
                  <c:v>Setembro</c:v>
                </c:pt>
                <c:pt idx="32">
                  <c:v>Outubro</c:v>
                </c:pt>
                <c:pt idx="33">
                  <c:v>Novembro</c:v>
                </c:pt>
                <c:pt idx="34">
                  <c:v>Dezembro</c:v>
                </c:pt>
                <c:pt idx="35">
                  <c:v>Janeiro</c:v>
                </c:pt>
                <c:pt idx="36">
                  <c:v>Fevereiro</c:v>
                </c:pt>
                <c:pt idx="37">
                  <c:v>Março</c:v>
                </c:pt>
                <c:pt idx="38">
                  <c:v>Abril</c:v>
                </c:pt>
                <c:pt idx="39">
                  <c:v>Maio</c:v>
                </c:pt>
                <c:pt idx="40">
                  <c:v>Junho</c:v>
                </c:pt>
                <c:pt idx="41">
                  <c:v>Julho</c:v>
                </c:pt>
                <c:pt idx="42">
                  <c:v>Agosto</c:v>
                </c:pt>
                <c:pt idx="43">
                  <c:v>Setembro</c:v>
                </c:pt>
                <c:pt idx="44">
                  <c:v>Outubro</c:v>
                </c:pt>
                <c:pt idx="45">
                  <c:v>Novembro</c:v>
                </c:pt>
                <c:pt idx="46">
                  <c:v>Dezembro</c:v>
                </c:pt>
              </c:strCache>
            </c:strRef>
          </c:cat>
          <c:val>
            <c:numRef>
              <c:f>Geral!$B$48:$AV$48</c:f>
              <c:numCache>
                <c:formatCode>0.00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-1000</c:v>
                </c:pt>
                <c:pt idx="12">
                  <c:v>-388</c:v>
                </c:pt>
                <c:pt idx="13">
                  <c:v>-1180</c:v>
                </c:pt>
                <c:pt idx="14">
                  <c:v>-1251</c:v>
                </c:pt>
                <c:pt idx="15">
                  <c:v>-80</c:v>
                </c:pt>
                <c:pt idx="16">
                  <c:v>-86</c:v>
                </c:pt>
                <c:pt idx="17">
                  <c:v>-250</c:v>
                </c:pt>
                <c:pt idx="18">
                  <c:v>-40</c:v>
                </c:pt>
                <c:pt idx="19">
                  <c:v>0</c:v>
                </c:pt>
                <c:pt idx="20">
                  <c:v>0</c:v>
                </c:pt>
                <c:pt idx="21">
                  <c:v>-229</c:v>
                </c:pt>
                <c:pt idx="22">
                  <c:v>-450</c:v>
                </c:pt>
                <c:pt idx="23">
                  <c:v>0</c:v>
                </c:pt>
                <c:pt idx="24">
                  <c:v>-2778</c:v>
                </c:pt>
                <c:pt idx="25">
                  <c:v>-362</c:v>
                </c:pt>
                <c:pt idx="26">
                  <c:v>-284.89999999999998</c:v>
                </c:pt>
                <c:pt idx="27">
                  <c:v>0</c:v>
                </c:pt>
                <c:pt idx="28">
                  <c:v>-12</c:v>
                </c:pt>
                <c:pt idx="29">
                  <c:v>-1405.89</c:v>
                </c:pt>
                <c:pt idx="31">
                  <c:v>-209.85</c:v>
                </c:pt>
                <c:pt idx="34">
                  <c:v>-332.19</c:v>
                </c:pt>
                <c:pt idx="35">
                  <c:v>-130</c:v>
                </c:pt>
                <c:pt idx="36">
                  <c:v>-380</c:v>
                </c:pt>
                <c:pt idx="37">
                  <c:v>-430</c:v>
                </c:pt>
                <c:pt idx="38">
                  <c:v>-360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834320"/>
        <c:axId val="911837584"/>
      </c:lineChart>
      <c:catAx>
        <c:axId val="91183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1837584"/>
        <c:crosses val="autoZero"/>
        <c:auto val="1"/>
        <c:lblAlgn val="ctr"/>
        <c:lblOffset val="100"/>
        <c:noMultiLvlLbl val="0"/>
      </c:catAx>
      <c:valAx>
        <c:axId val="91183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18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704850</xdr:colOff>
      <xdr:row>1</xdr:row>
      <xdr:rowOff>172811</xdr:rowOff>
    </xdr:from>
    <xdr:to>
      <xdr:col>34</xdr:col>
      <xdr:colOff>900793</xdr:colOff>
      <xdr:row>10</xdr:row>
      <xdr:rowOff>138793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ia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24243" y="717097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492578</xdr:colOff>
      <xdr:row>0</xdr:row>
      <xdr:rowOff>522514</xdr:rowOff>
    </xdr:from>
    <xdr:to>
      <xdr:col>36</xdr:col>
      <xdr:colOff>484414</xdr:colOff>
      <xdr:row>9</xdr:row>
      <xdr:rowOff>229960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ia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49578" y="522514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390523</xdr:colOff>
      <xdr:row>2</xdr:row>
      <xdr:rowOff>57150</xdr:rowOff>
    </xdr:from>
    <xdr:to>
      <xdr:col>38</xdr:col>
      <xdr:colOff>363680</xdr:colOff>
      <xdr:row>18</xdr:row>
      <xdr:rowOff>155863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ia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229611" y="863974"/>
              <a:ext cx="2998745" cy="47603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64435</xdr:colOff>
      <xdr:row>2</xdr:row>
      <xdr:rowOff>150158</xdr:rowOff>
    </xdr:from>
    <xdr:to>
      <xdr:col>37</xdr:col>
      <xdr:colOff>77882</xdr:colOff>
      <xdr:row>11</xdr:row>
      <xdr:rowOff>52107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ia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937141" y="956982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33</xdr:col>
      <xdr:colOff>396128</xdr:colOff>
      <xdr:row>2</xdr:row>
      <xdr:rowOff>43702</xdr:rowOff>
    </xdr:from>
    <xdr:to>
      <xdr:col>36</xdr:col>
      <xdr:colOff>470647</xdr:colOff>
      <xdr:row>15</xdr:row>
      <xdr:rowOff>246529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Categoria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405981" y="850526"/>
              <a:ext cx="1889872" cy="39904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394607</xdr:colOff>
      <xdr:row>61</xdr:row>
      <xdr:rowOff>131988</xdr:rowOff>
    </xdr:from>
    <xdr:to>
      <xdr:col>24</xdr:col>
      <xdr:colOff>27215</xdr:colOff>
      <xdr:row>79</xdr:row>
      <xdr:rowOff>81644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408212</xdr:colOff>
      <xdr:row>82</xdr:row>
      <xdr:rowOff>23130</xdr:rowOff>
    </xdr:from>
    <xdr:to>
      <xdr:col>28</xdr:col>
      <xdr:colOff>748392</xdr:colOff>
      <xdr:row>181</xdr:row>
      <xdr:rowOff>95250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dfb639b888caa3f/Documentos/G-Bolso/G-Bolso%20V2%20(9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9dfb639b888caa3f/Documentos/G-Bolso/G-Bolso%20V2%20(7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osto-14"/>
      <sheetName val="Setembro-14"/>
      <sheetName val="Outubro-14"/>
      <sheetName val="Novembro-14"/>
      <sheetName val="Dezembro-14"/>
      <sheetName val="Geral"/>
    </sheetNames>
    <sheetDataSet>
      <sheetData sheetId="0">
        <row r="20">
          <cell r="D20">
            <v>-198</v>
          </cell>
        </row>
      </sheetData>
      <sheetData sheetId="1"/>
      <sheetData sheetId="2">
        <row r="19">
          <cell r="D19">
            <v>-336</v>
          </cell>
        </row>
      </sheetData>
      <sheetData sheetId="3">
        <row r="20">
          <cell r="D20">
            <v>-43.34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vereiro 2013"/>
      <sheetName val="Março 2013"/>
      <sheetName val="Abril 2013"/>
      <sheetName val="Maio 2013"/>
      <sheetName val="Junho 2013"/>
      <sheetName val="Julho 2013"/>
      <sheetName val="Agosto 2013"/>
      <sheetName val="Setembro 13"/>
      <sheetName val="Outubro 13"/>
      <sheetName val="Novembro13"/>
      <sheetName val="Dezembro 13"/>
      <sheetName val="Janeiro 2014"/>
      <sheetName val="Fevereiro 2014"/>
      <sheetName val="Geral"/>
      <sheetName val="Março 2014"/>
      <sheetName val="Abril 2014"/>
      <sheetName val="Maio 2014"/>
      <sheetName val="Junho 20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M28"/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 Bonetti" refreshedDate="42044.717471064818" createdVersion="5" refreshedVersion="5" minRefreshableVersion="3" recordCount="50">
  <cacheSource type="worksheet">
    <worksheetSource ref="AB3:AD53" sheet="Janeiro-15"/>
  </cacheSource>
  <cacheFields count="3">
    <cacheField name="Categoria" numFmtId="0">
      <sharedItems count="14">
        <s v="Lazer"/>
        <s v="Ajuste"/>
        <s v="Salário"/>
        <s v="Taxas"/>
        <s v="Estudo"/>
        <s v="Mari Deb"/>
        <s v="Mari Cred"/>
        <s v="Cartão"/>
        <s v="Outros"/>
        <s v="Compras"/>
        <s v="Celular"/>
        <s v="Poupança"/>
        <s v="Dizimo "/>
        <s v="Presente"/>
      </sharedItems>
    </cacheField>
    <cacheField name="Descrição" numFmtId="0">
      <sharedItems count="48">
        <s v="Gasto - Dinheiro"/>
        <s v="Mão presente"/>
        <s v="Sorvete"/>
        <s v="Dom Gordão"/>
        <s v="Salario"/>
        <s v="Refeitorios Cemitérios"/>
        <s v="TAR MAXI CONTA"/>
        <s v="UNICID"/>
        <s v="Unicid MARI"/>
        <s v="Ajuste poup"/>
        <s v="Unicid Ajuste 100/350"/>
        <s v="Mari Geladeira 3/10"/>
        <s v="Diferencial vale transp"/>
        <s v="Mastercard"/>
        <s v="América"/>
        <s v="América - Sobremesa"/>
        <s v="Est. Center Norte"/>
        <s v="Ajuste C/P para C/C"/>
        <s v="Cabelereiro"/>
        <s v="site- Balanças 2/6"/>
        <s v="M - Classe A"/>
        <s v="Dunas"/>
        <s v="Ajuste"/>
        <s v="Pizza - Dom Gordão"/>
        <s v="Camisetas Khelf + Elisa presente"/>
        <s v="Vale"/>
        <s v="Unicid Ajuste 350/350"/>
        <s v="Celular "/>
        <s v="Líquido Máquina Fumaça"/>
        <s v="Almoço com amor - Granada"/>
        <s v="Sobremesa com amor - Sodiê"/>
        <s v="Poup"/>
        <s v="Dizimo"/>
        <s v="Férias 650/1800+-"/>
        <s v="Emprestimo mãe"/>
        <s v="Est Tatuapé"/>
        <s v="La pergoleta"/>
        <s v="Mari Vaio 7/12"/>
        <s v="Mari Moto X 7/12 - Ref 23/12"/>
        <s v="Mari arredond"/>
        <s v="Elisa - Tattoo"/>
        <s v="Farmácia"/>
        <s v="Vale Transporte"/>
        <s v="Domínio Locacao de munck"/>
        <s v="Manut Site - Veromath"/>
        <s v="Manut Site - Bonetti"/>
        <s v="Sodiê"/>
        <s v="Janeiro &lt; Fevereiro "/>
      </sharedItems>
    </cacheField>
    <cacheField name="Valor" numFmtId="0">
      <sharedItems containsSemiMixedTypes="0" containsString="0" containsNumber="1" minValue="-795.85" maxValue="723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 Bonetti" refreshedDate="42066.367461458336" createdVersion="5" refreshedVersion="5" minRefreshableVersion="3" recordCount="51">
  <cacheSource type="worksheet">
    <worksheetSource ref="AB3:AD54" sheet="Fevereiro-15"/>
  </cacheSource>
  <cacheFields count="3">
    <cacheField name="Categoria" numFmtId="0">
      <sharedItems count="13">
        <s v="Cartão"/>
        <s v="Estudo"/>
        <s v="Mari Deb"/>
        <s v="Dizimo "/>
        <s v="Lazer"/>
        <s v="Ajuste"/>
        <s v="Celular"/>
        <s v="Outros"/>
        <s v="Presente"/>
        <s v="Taxas"/>
        <s v="Compras"/>
        <s v="Mari Cred"/>
        <s v="Salário"/>
      </sharedItems>
    </cacheField>
    <cacheField name="Descrição" numFmtId="0">
      <sharedItems count="47">
        <s v="Mastercard"/>
        <s v="UNICID"/>
        <s v="Dizimo"/>
        <s v="Empréstimo"/>
        <s v="M - Zapt"/>
        <s v="Janeiro &lt; Fevereiro"/>
        <s v="Mari transf"/>
        <s v="Hooters"/>
        <s v="Celular "/>
        <s v="Lentes"/>
        <s v="Mc Donald's"/>
        <s v="Contem 1 grama"/>
        <s v="Cinema - Operação Big Hero"/>
        <s v="China In box - Elisa"/>
        <s v="Pipoca Cinema"/>
        <s v="TAR MAXI CONTA"/>
        <s v="Dunas - Niver Gu"/>
        <s v="Subway"/>
        <s v="StarBucks"/>
        <s v="Ajuste(dinheiro)"/>
        <s v="Capinha Sony"/>
        <s v="Padaria Doces"/>
        <s v="Lanchonete Vitória"/>
        <s v="Est. Center Norte"/>
        <s v="Faramacia Mari"/>
        <s v="Est. Lavoisier"/>
        <s v="Cerveja Facul"/>
        <s v="Ingresso Elisa - Cinema"/>
        <s v="Est Anália"/>
        <s v="Sorvete MC"/>
        <s v="Est. Anália Franco"/>
        <s v="Est. Boulevart"/>
        <s v="Lis"/>
        <s v="Lanche Facul"/>
        <s v="Mari Empréstimo 50/150"/>
        <s v="Mari Moto X 8/12"/>
        <s v="Mari Empréstimo 150/150"/>
        <s v="Mari Geladeira 4/10"/>
        <s v="Mari Vaio 8/12"/>
        <s v="Vale Transporte"/>
        <s v="Juros Empr. Mãe"/>
        <s v="Manut Site - Bonetti  + mês passado"/>
        <s v="site- Balanças 3/6"/>
        <s v="Vale"/>
        <s v="Ygor 1/2"/>
        <s v="Salario"/>
        <s v="Ajuste"/>
      </sharedItems>
    </cacheField>
    <cacheField name="Valor" numFmtId="0">
      <sharedItems containsSemiMixedTypes="0" containsString="0" containsNumber="1" minValue="-1139.71" maxValue="670"/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 Bonetti" refreshedDate="42095.38371736111" createdVersion="5" refreshedVersion="5" minRefreshableVersion="3" recordCount="44">
  <cacheSource type="worksheet">
    <worksheetSource ref="AB3:AD47" sheet="Março-15"/>
  </cacheSource>
  <cacheFields count="3">
    <cacheField name="Categoria" numFmtId="0">
      <sharedItems count="11">
        <s v="Cartão"/>
        <s v="Estudo"/>
        <s v="Mari Deb"/>
        <s v="Dizimo "/>
        <s v="Lazer"/>
        <s v="Celular"/>
        <s v="Ajuste"/>
        <s v="Outros"/>
        <s v="Taxas"/>
        <s v="Mari Cred"/>
        <s v="Salário"/>
      </sharedItems>
    </cacheField>
    <cacheField name="Descrição" numFmtId="0">
      <sharedItems count="37">
        <s v="Mastercard"/>
        <s v="UNICID"/>
        <s v="UNICID MARI"/>
        <s v="Dizimo"/>
        <s v="Nahoi"/>
        <s v="M - Zapt"/>
        <s v="Celular "/>
        <s v="Farmácia Mari"/>
        <s v="Cabelereiro"/>
        <s v="Mc Donald's"/>
        <s v="TAR MAXI CONTA"/>
        <s v="Sodie"/>
        <s v="Granada"/>
        <s v="Padaria"/>
        <s v="Lanchonete Unicid"/>
        <s v="Mc Donalds"/>
        <s v="Café do Ponto Anália"/>
        <s v="Reduto da Esfiha"/>
        <s v="Requinte"/>
        <s v="LIS"/>
        <s v="Est. Anália"/>
        <s v="IOF"/>
        <s v="Farmacia"/>
        <s v="Ajuste Saldo"/>
        <s v="Mari Moto X 9/12"/>
        <s v="Mari Lacoste 1/3"/>
        <s v="Mari Lacoste 2/3"/>
        <s v="Veromath Bonus"/>
        <s v="Manut Site - Bonetti"/>
        <s v="Vestido Elisa"/>
        <s v="Vale Transporte"/>
        <s v="Mari Vaio 9/12"/>
        <s v="Manut Site - Veromath"/>
        <s v="Juros Empr. Mãe"/>
        <s v="Jobara 1/3"/>
        <s v="Vale"/>
        <s v="Salario"/>
      </sharedItems>
    </cacheField>
    <cacheField name="Valor" numFmtId="43">
      <sharedItems containsSemiMixedTypes="0" containsString="0" containsNumber="1" minValue="-1493.52" maxValue="690"/>
    </cacheField>
  </cacheFields>
  <extLst>
    <ext xmlns:x14="http://schemas.microsoft.com/office/spreadsheetml/2009/9/main" uri="{725AE2AE-9491-48be-B2B4-4EB974FC3084}">
      <x14:pivotCacheDefinition pivotCacheId="3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 Bonetti" refreshedDate="42128.387116666665" createdVersion="5" refreshedVersion="5" minRefreshableVersion="3" recordCount="59">
  <cacheSource type="worksheet">
    <worksheetSource ref="AB3:AD62" sheet="Abril-15"/>
  </cacheSource>
  <cacheFields count="3">
    <cacheField name="Categoria" numFmtId="0">
      <sharedItems count="13">
        <s v="Cartão"/>
        <s v="Estudo"/>
        <s v="Mari Deb"/>
        <s v="Dizimo "/>
        <s v="Lazer"/>
        <s v="Celular"/>
        <s v="Presente"/>
        <s v="Ajuste"/>
        <s v="Taxas"/>
        <s v="Compras"/>
        <s v="Outros"/>
        <s v="Mari Cred"/>
        <s v="Salário"/>
      </sharedItems>
    </cacheField>
    <cacheField name="Descrição" numFmtId="0">
      <sharedItems containsBlank="1" containsMixedTypes="1" containsNumber="1" containsInteger="1" minValue="33" maxValue="33" count="56">
        <s v="Mastercard"/>
        <s v="UNICID"/>
        <s v="UNICID MARI"/>
        <s v="Dizimo"/>
        <s v="Mercado Sítio"/>
        <n v="33"/>
        <s v="Posto - Sítio"/>
        <s v="Celular "/>
        <s v="Dinho - Pen Drive"/>
        <s v="Imperio do Fogão"/>
        <s v="Churrascaria Estrada"/>
        <s v="Thay pen drive"/>
        <s v="Pedagio Ida+Volta"/>
        <s v="Dinho Sitio"/>
        <s v="Mari - ovo Kompenhagem"/>
        <m/>
        <s v="Habbibs"/>
        <s v="Mc"/>
        <s v="Extra bebidas"/>
        <s v="Mari Sitio Carne"/>
        <s v="Mc Donald's"/>
        <s v="ajuste"/>
        <s v="TAR MAXI CONTA"/>
        <s v="Pen drive Prata"/>
        <s v="Sorveteria - Haggen Dazs"/>
        <s v="Mc Donalds"/>
        <s v="Temaki"/>
        <s v="Mercado  - Cercadinho"/>
        <s v="Farmacia"/>
        <s v="Requinte"/>
        <s v="Desodorante"/>
        <s v="Cacau - Show"/>
        <s v="LIS"/>
        <s v="Cabo Cel-Usb"/>
        <s v="Sorveteria - Alaska"/>
        <s v="Sabão Granado"/>
        <s v="Sodie - Itapetininga"/>
        <s v="Mari Sítio -  Carne"/>
        <s v="UNICID 150/355"/>
        <s v="Mari Lacoste 3/3 50/75"/>
        <s v="Pen drive Thay"/>
        <s v="Mari Moto X 10/12"/>
        <s v="Mari Sitio"/>
        <s v="Juros- Emprestimo Mãe 160/160"/>
        <s v="Mais estudo"/>
        <s v="UNICID 100/355"/>
        <s v="Juros - Emprestimo mãe 100/160"/>
        <s v="Manut Site - Bonetti"/>
        <s v="Mari Geladeira 5/10"/>
        <s v="Vale Transporte"/>
        <s v="Manut Site - Veromath"/>
        <s v="site- Balanças 4/6"/>
        <s v="site- Balanças 5/6"/>
        <s v="Vale"/>
        <s v="Salario"/>
        <s v="Programa - Eleição 900/2500"/>
      </sharedItems>
    </cacheField>
    <cacheField name="Valor" numFmtId="43">
      <sharedItems containsSemiMixedTypes="0" containsString="0" containsNumber="1" minValue="-1842.5200000000002" maxValue="900"/>
    </cacheField>
  </cacheFields>
  <extLst>
    <ext xmlns:x14="http://schemas.microsoft.com/office/spreadsheetml/2009/9/main" uri="{725AE2AE-9491-48be-B2B4-4EB974FC3084}">
      <x14:pivotCacheDefinition pivotCacheId="4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 Bonetti" refreshedDate="42156.42651203704" createdVersion="5" refreshedVersion="5" minRefreshableVersion="3" recordCount="50">
  <cacheSource type="worksheet">
    <worksheetSource ref="AB3:AD53" sheet="Maio-15"/>
  </cacheSource>
  <cacheFields count="3">
    <cacheField name="Categoria" numFmtId="0">
      <sharedItems count="11">
        <s v="Cartão"/>
        <s v="Estudo"/>
        <s v="Mari Deb"/>
        <s v="Dizimo "/>
        <s v="Lazer"/>
        <s v="Celular"/>
        <s v="Ajuste"/>
        <s v="Taxas"/>
        <s v="Mari Cred"/>
        <s v="Salário"/>
        <s v="Outros"/>
      </sharedItems>
    </cacheField>
    <cacheField name="Descrição" numFmtId="0">
      <sharedItems containsMixedTypes="1" containsNumber="1" containsInteger="1" minValue="33" maxValue="33" count="48">
        <s v="Mastercard"/>
        <s v="UNICID"/>
        <s v="UNICID MARI"/>
        <s v="Dizimo"/>
        <n v="33"/>
        <s v="Hotel - Americana"/>
        <s v="Japones Posto "/>
        <s v="Almanara"/>
        <s v="Celular "/>
        <s v="Mãe ajuste"/>
        <s v="BK"/>
        <s v="Requinte"/>
        <s v="Maio - Junho"/>
        <s v="M-Replay"/>
        <s v="Absolut"/>
        <s v="Ciclofemina"/>
        <s v="TAR MAXI CONTA"/>
        <s v="Kompenhagem"/>
        <s v="Budweiser"/>
        <s v="Starbucks"/>
        <s v="Sodie"/>
        <s v="Sodiê"/>
        <s v="Bebidas"/>
        <s v="Est.Bourbon"/>
        <s v="Viana"/>
        <s v="Seila "/>
        <s v="Est.Anália"/>
        <s v="LIS"/>
        <s v="Chocolate pra Mo"/>
        <s v="Mc- Café"/>
        <s v="Mc- Tortinha"/>
        <s v="Crédito"/>
        <s v="Geladeira"/>
        <s v="Mari Lacoste 3/3"/>
        <s v="Mari UNICID"/>
        <s v="Mari Moto X 11/12"/>
        <s v="Mari Geladeira 6/10"/>
        <s v="Ajuste"/>
        <s v="Manut Site - Bonetti"/>
        <s v="Vale Transporte"/>
        <s v="Mari Vaio 10/12"/>
        <s v="Mari UNICID 150/355"/>
        <s v="Mari UNICID  300/350"/>
        <s v="Juros - Emprestimo mãe"/>
        <s v="Manut Site - Veromath"/>
        <s v="Site - Jobara 2/3"/>
        <s v="Vale"/>
        <s v="Salario"/>
      </sharedItems>
    </cacheField>
    <cacheField name="Valor" numFmtId="43">
      <sharedItems containsSemiMixedTypes="0" containsString="0" containsNumber="1" minValue="-806.67" maxValue="679.31"/>
    </cacheField>
  </cacheFields>
  <extLst>
    <ext xmlns:x14="http://schemas.microsoft.com/office/spreadsheetml/2009/9/main" uri="{725AE2AE-9491-48be-B2B4-4EB974FC3084}">
      <x14:pivotCacheDefinition pivotCacheId="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x v="0"/>
    <n v="-210"/>
  </r>
  <r>
    <x v="1"/>
    <x v="1"/>
    <n v="100"/>
  </r>
  <r>
    <x v="0"/>
    <x v="2"/>
    <n v="-29"/>
  </r>
  <r>
    <x v="0"/>
    <x v="3"/>
    <n v="-20"/>
  </r>
  <r>
    <x v="2"/>
    <x v="4"/>
    <n v="723"/>
  </r>
  <r>
    <x v="1"/>
    <x v="5"/>
    <n v="-15"/>
  </r>
  <r>
    <x v="3"/>
    <x v="6"/>
    <n v="-31"/>
  </r>
  <r>
    <x v="4"/>
    <x v="7"/>
    <n v="-403.7"/>
  </r>
  <r>
    <x v="5"/>
    <x v="8"/>
    <n v="-354"/>
  </r>
  <r>
    <x v="6"/>
    <x v="9"/>
    <n v="400"/>
  </r>
  <r>
    <x v="6"/>
    <x v="10"/>
    <n v="100"/>
  </r>
  <r>
    <x v="6"/>
    <x v="11"/>
    <n v="110"/>
  </r>
  <r>
    <x v="2"/>
    <x v="12"/>
    <n v="19"/>
  </r>
  <r>
    <x v="7"/>
    <x v="13"/>
    <n v="-795.85"/>
  </r>
  <r>
    <x v="0"/>
    <x v="14"/>
    <n v="-101"/>
  </r>
  <r>
    <x v="0"/>
    <x v="15"/>
    <n v="-32"/>
  </r>
  <r>
    <x v="0"/>
    <x v="16"/>
    <n v="-7"/>
  </r>
  <r>
    <x v="1"/>
    <x v="17"/>
    <n v="200"/>
  </r>
  <r>
    <x v="8"/>
    <x v="18"/>
    <n v="-40"/>
  </r>
  <r>
    <x v="2"/>
    <x v="19"/>
    <n v="284"/>
  </r>
  <r>
    <x v="0"/>
    <x v="20"/>
    <n v="-128"/>
  </r>
  <r>
    <x v="0"/>
    <x v="21"/>
    <n v="-20"/>
  </r>
  <r>
    <x v="1"/>
    <x v="22"/>
    <n v="-32"/>
  </r>
  <r>
    <x v="0"/>
    <x v="23"/>
    <n v="-26"/>
  </r>
  <r>
    <x v="9"/>
    <x v="24"/>
    <n v="-28"/>
  </r>
  <r>
    <x v="2"/>
    <x v="25"/>
    <n v="628"/>
  </r>
  <r>
    <x v="6"/>
    <x v="26"/>
    <n v="255"/>
  </r>
  <r>
    <x v="10"/>
    <x v="27"/>
    <n v="-72.34"/>
  </r>
  <r>
    <x v="9"/>
    <x v="28"/>
    <n v="-26"/>
  </r>
  <r>
    <x v="0"/>
    <x v="29"/>
    <n v="-29.13"/>
  </r>
  <r>
    <x v="0"/>
    <x v="30"/>
    <n v="-5.19"/>
  </r>
  <r>
    <x v="11"/>
    <x v="31"/>
    <n v="-600"/>
  </r>
  <r>
    <x v="12"/>
    <x v="32"/>
    <n v="-165"/>
  </r>
  <r>
    <x v="2"/>
    <x v="33"/>
    <n v="650"/>
  </r>
  <r>
    <x v="1"/>
    <x v="34"/>
    <n v="-650"/>
  </r>
  <r>
    <x v="0"/>
    <x v="35"/>
    <n v="-6"/>
  </r>
  <r>
    <x v="0"/>
    <x v="36"/>
    <n v="-114.95"/>
  </r>
  <r>
    <x v="6"/>
    <x v="37"/>
    <n v="145"/>
  </r>
  <r>
    <x v="6"/>
    <x v="38"/>
    <n v="45"/>
  </r>
  <r>
    <x v="6"/>
    <x v="39"/>
    <n v="10"/>
  </r>
  <r>
    <x v="13"/>
    <x v="40"/>
    <n v="-200"/>
  </r>
  <r>
    <x v="0"/>
    <x v="35"/>
    <n v="-6"/>
  </r>
  <r>
    <x v="1"/>
    <x v="41"/>
    <n v="-25.73"/>
  </r>
  <r>
    <x v="2"/>
    <x v="42"/>
    <n v="140"/>
  </r>
  <r>
    <x v="1"/>
    <x v="43"/>
    <n v="50"/>
  </r>
  <r>
    <x v="2"/>
    <x v="44"/>
    <n v="150"/>
  </r>
  <r>
    <x v="2"/>
    <x v="45"/>
    <n v="100"/>
  </r>
  <r>
    <x v="0"/>
    <x v="46"/>
    <n v="-19.18"/>
  </r>
  <r>
    <x v="1"/>
    <x v="22"/>
    <n v="-1.75"/>
  </r>
  <r>
    <x v="1"/>
    <x v="47"/>
    <n v="1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1">
  <r>
    <x v="0"/>
    <x v="0"/>
    <n v="-1139.71"/>
  </r>
  <r>
    <x v="1"/>
    <x v="1"/>
    <n v="-403.6"/>
  </r>
  <r>
    <x v="2"/>
    <x v="1"/>
    <n v="-354.7"/>
  </r>
  <r>
    <x v="3"/>
    <x v="2"/>
    <n v="-250"/>
  </r>
  <r>
    <x v="2"/>
    <x v="3"/>
    <n v="-150"/>
  </r>
  <r>
    <x v="4"/>
    <x v="4"/>
    <n v="-127"/>
  </r>
  <r>
    <x v="5"/>
    <x v="5"/>
    <n v="-100"/>
  </r>
  <r>
    <x v="2"/>
    <x v="6"/>
    <n v="-100"/>
  </r>
  <r>
    <x v="4"/>
    <x v="7"/>
    <n v="-93"/>
  </r>
  <r>
    <x v="6"/>
    <x v="8"/>
    <n v="-73"/>
  </r>
  <r>
    <x v="7"/>
    <x v="9"/>
    <n v="-65"/>
  </r>
  <r>
    <x v="4"/>
    <x v="10"/>
    <n v="-58"/>
  </r>
  <r>
    <x v="8"/>
    <x v="11"/>
    <n v="-42"/>
  </r>
  <r>
    <x v="4"/>
    <x v="12"/>
    <n v="-34"/>
  </r>
  <r>
    <x v="4"/>
    <x v="13"/>
    <n v="-32"/>
  </r>
  <r>
    <x v="4"/>
    <x v="14"/>
    <n v="-31"/>
  </r>
  <r>
    <x v="9"/>
    <x v="15"/>
    <n v="-31"/>
  </r>
  <r>
    <x v="4"/>
    <x v="16"/>
    <n v="-30"/>
  </r>
  <r>
    <x v="4"/>
    <x v="17"/>
    <n v="-28"/>
  </r>
  <r>
    <x v="4"/>
    <x v="18"/>
    <n v="-25"/>
  </r>
  <r>
    <x v="5"/>
    <x v="19"/>
    <n v="-25"/>
  </r>
  <r>
    <x v="10"/>
    <x v="20"/>
    <n v="-25"/>
  </r>
  <r>
    <x v="4"/>
    <x v="21"/>
    <n v="-21.5"/>
  </r>
  <r>
    <x v="4"/>
    <x v="22"/>
    <n v="-16.3"/>
  </r>
  <r>
    <x v="4"/>
    <x v="14"/>
    <n v="-16"/>
  </r>
  <r>
    <x v="4"/>
    <x v="23"/>
    <n v="-12"/>
  </r>
  <r>
    <x v="7"/>
    <x v="24"/>
    <n v="-11"/>
  </r>
  <r>
    <x v="5"/>
    <x v="25"/>
    <n v="-10"/>
  </r>
  <r>
    <x v="4"/>
    <x v="26"/>
    <n v="-8.5"/>
  </r>
  <r>
    <x v="4"/>
    <x v="27"/>
    <n v="-8"/>
  </r>
  <r>
    <x v="4"/>
    <x v="28"/>
    <n v="-7"/>
  </r>
  <r>
    <x v="4"/>
    <x v="29"/>
    <n v="-7"/>
  </r>
  <r>
    <x v="4"/>
    <x v="30"/>
    <n v="-7"/>
  </r>
  <r>
    <x v="4"/>
    <x v="31"/>
    <n v="-6"/>
  </r>
  <r>
    <x v="9"/>
    <x v="32"/>
    <n v="-3.39"/>
  </r>
  <r>
    <x v="4"/>
    <x v="33"/>
    <n v="-3"/>
  </r>
  <r>
    <x v="11"/>
    <x v="34"/>
    <n v="50"/>
  </r>
  <r>
    <x v="11"/>
    <x v="35"/>
    <n v="55"/>
  </r>
  <r>
    <x v="11"/>
    <x v="36"/>
    <n v="100"/>
  </r>
  <r>
    <x v="11"/>
    <x v="37"/>
    <n v="110"/>
  </r>
  <r>
    <x v="11"/>
    <x v="38"/>
    <n v="145"/>
  </r>
  <r>
    <x v="12"/>
    <x v="39"/>
    <n v="147"/>
  </r>
  <r>
    <x v="5"/>
    <x v="40"/>
    <n v="160"/>
  </r>
  <r>
    <x v="12"/>
    <x v="41"/>
    <n v="200"/>
  </r>
  <r>
    <x v="12"/>
    <x v="42"/>
    <n v="284"/>
  </r>
  <r>
    <x v="12"/>
    <x v="43"/>
    <n v="300"/>
  </r>
  <r>
    <x v="5"/>
    <x v="44"/>
    <n v="300"/>
  </r>
  <r>
    <x v="11"/>
    <x v="1"/>
    <n v="355"/>
  </r>
  <r>
    <x v="12"/>
    <x v="43"/>
    <n v="628"/>
  </r>
  <r>
    <x v="12"/>
    <x v="45"/>
    <n v="670"/>
  </r>
  <r>
    <x v="5"/>
    <x v="46"/>
    <n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44">
  <r>
    <x v="0"/>
    <x v="0"/>
    <n v="-1493.52"/>
  </r>
  <r>
    <x v="1"/>
    <x v="1"/>
    <n v="-403.6"/>
  </r>
  <r>
    <x v="2"/>
    <x v="2"/>
    <n v="-354.7"/>
  </r>
  <r>
    <x v="3"/>
    <x v="3"/>
    <n v="-130"/>
  </r>
  <r>
    <x v="4"/>
    <x v="4"/>
    <n v="-122.65"/>
  </r>
  <r>
    <x v="4"/>
    <x v="5"/>
    <n v="-91"/>
  </r>
  <r>
    <x v="5"/>
    <x v="6"/>
    <n v="-71.349999999999994"/>
  </r>
  <r>
    <x v="6"/>
    <x v="7"/>
    <n v="-68.34"/>
  </r>
  <r>
    <x v="7"/>
    <x v="8"/>
    <n v="-40"/>
  </r>
  <r>
    <x v="4"/>
    <x v="9"/>
    <n v="-37.5"/>
  </r>
  <r>
    <x v="8"/>
    <x v="10"/>
    <n v="-34"/>
  </r>
  <r>
    <x v="4"/>
    <x v="11"/>
    <n v="-28.82"/>
  </r>
  <r>
    <x v="4"/>
    <x v="12"/>
    <n v="-25.5"/>
  </r>
  <r>
    <x v="4"/>
    <x v="13"/>
    <n v="-23.4"/>
  </r>
  <r>
    <x v="4"/>
    <x v="14"/>
    <n v="-20"/>
  </r>
  <r>
    <x v="4"/>
    <x v="12"/>
    <n v="-18.600000000000001"/>
  </r>
  <r>
    <x v="4"/>
    <x v="15"/>
    <n v="-18.5"/>
  </r>
  <r>
    <x v="4"/>
    <x v="9"/>
    <n v="-18.5"/>
  </r>
  <r>
    <x v="4"/>
    <x v="15"/>
    <n v="-18"/>
  </r>
  <r>
    <x v="4"/>
    <x v="16"/>
    <n v="-16.7"/>
  </r>
  <r>
    <x v="4"/>
    <x v="11"/>
    <n v="-14.71"/>
  </r>
  <r>
    <x v="4"/>
    <x v="17"/>
    <n v="-13.5"/>
  </r>
  <r>
    <x v="4"/>
    <x v="18"/>
    <n v="-13"/>
  </r>
  <r>
    <x v="4"/>
    <x v="11"/>
    <n v="-10"/>
  </r>
  <r>
    <x v="8"/>
    <x v="19"/>
    <n v="-8.59"/>
  </r>
  <r>
    <x v="4"/>
    <x v="20"/>
    <n v="-7"/>
  </r>
  <r>
    <x v="8"/>
    <x v="21"/>
    <n v="-3.12"/>
  </r>
  <r>
    <x v="6"/>
    <x v="22"/>
    <n v="4.4000000000000004"/>
  </r>
  <r>
    <x v="6"/>
    <x v="23"/>
    <n v="10"/>
  </r>
  <r>
    <x v="9"/>
    <x v="24"/>
    <n v="55"/>
  </r>
  <r>
    <x v="9"/>
    <x v="25"/>
    <n v="65"/>
  </r>
  <r>
    <x v="9"/>
    <x v="26"/>
    <n v="75"/>
  </r>
  <r>
    <x v="10"/>
    <x v="27"/>
    <n v="100"/>
  </r>
  <r>
    <x v="10"/>
    <x v="28"/>
    <n v="100"/>
  </r>
  <r>
    <x v="6"/>
    <x v="29"/>
    <n v="120"/>
  </r>
  <r>
    <x v="10"/>
    <x v="30"/>
    <n v="120"/>
  </r>
  <r>
    <x v="9"/>
    <x v="31"/>
    <n v="145"/>
  </r>
  <r>
    <x v="10"/>
    <x v="32"/>
    <n v="150"/>
  </r>
  <r>
    <x v="10"/>
    <x v="32"/>
    <n v="150"/>
  </r>
  <r>
    <x v="6"/>
    <x v="33"/>
    <n v="160"/>
  </r>
  <r>
    <x v="9"/>
    <x v="2"/>
    <n v="355"/>
  </r>
  <r>
    <x v="10"/>
    <x v="34"/>
    <n v="500"/>
  </r>
  <r>
    <x v="10"/>
    <x v="35"/>
    <n v="628"/>
  </r>
  <r>
    <x v="10"/>
    <x v="36"/>
    <n v="69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59">
  <r>
    <x v="0"/>
    <x v="0"/>
    <n v="-1842.5200000000002"/>
  </r>
  <r>
    <x v="1"/>
    <x v="1"/>
    <n v="-403.7"/>
  </r>
  <r>
    <x v="2"/>
    <x v="2"/>
    <n v="-354.69"/>
  </r>
  <r>
    <x v="3"/>
    <x v="3"/>
    <n v="-320"/>
  </r>
  <r>
    <x v="4"/>
    <x v="4"/>
    <n v="-90"/>
  </r>
  <r>
    <x v="4"/>
    <x v="5"/>
    <n v="-80"/>
  </r>
  <r>
    <x v="4"/>
    <x v="6"/>
    <n v="-76"/>
  </r>
  <r>
    <x v="5"/>
    <x v="7"/>
    <n v="-68.52"/>
  </r>
  <r>
    <x v="6"/>
    <x v="8"/>
    <n v="-60"/>
  </r>
  <r>
    <x v="4"/>
    <x v="9"/>
    <n v="-56.63"/>
  </r>
  <r>
    <x v="4"/>
    <x v="10"/>
    <n v="-55.5"/>
  </r>
  <r>
    <x v="7"/>
    <x v="11"/>
    <n v="-55"/>
  </r>
  <r>
    <x v="4"/>
    <x v="12"/>
    <n v="-50"/>
  </r>
  <r>
    <x v="4"/>
    <x v="13"/>
    <n v="-50"/>
  </r>
  <r>
    <x v="6"/>
    <x v="14"/>
    <n v="-47.5"/>
  </r>
  <r>
    <x v="7"/>
    <x v="15"/>
    <n v="-45"/>
  </r>
  <r>
    <x v="4"/>
    <x v="16"/>
    <n v="-44.8"/>
  </r>
  <r>
    <x v="4"/>
    <x v="17"/>
    <n v="-43"/>
  </r>
  <r>
    <x v="4"/>
    <x v="18"/>
    <n v="-40"/>
  </r>
  <r>
    <x v="7"/>
    <x v="19"/>
    <n v="-40"/>
  </r>
  <r>
    <x v="4"/>
    <x v="20"/>
    <n v="-39"/>
  </r>
  <r>
    <x v="7"/>
    <x v="21"/>
    <n v="-36"/>
  </r>
  <r>
    <x v="8"/>
    <x v="22"/>
    <n v="-34"/>
  </r>
  <r>
    <x v="7"/>
    <x v="21"/>
    <n v="-30"/>
  </r>
  <r>
    <x v="9"/>
    <x v="23"/>
    <n v="-25"/>
  </r>
  <r>
    <x v="4"/>
    <x v="24"/>
    <n v="-24.6"/>
  </r>
  <r>
    <x v="4"/>
    <x v="25"/>
    <n v="-20"/>
  </r>
  <r>
    <x v="4"/>
    <x v="26"/>
    <n v="-20"/>
  </r>
  <r>
    <x v="9"/>
    <x v="27"/>
    <n v="-19.690000000000001"/>
  </r>
  <r>
    <x v="10"/>
    <x v="28"/>
    <n v="-18.02"/>
  </r>
  <r>
    <x v="4"/>
    <x v="29"/>
    <n v="-17.72"/>
  </r>
  <r>
    <x v="9"/>
    <x v="30"/>
    <n v="-15.27"/>
  </r>
  <r>
    <x v="4"/>
    <x v="31"/>
    <n v="-12.75"/>
  </r>
  <r>
    <x v="8"/>
    <x v="32"/>
    <n v="-11.01"/>
  </r>
  <r>
    <x v="9"/>
    <x v="33"/>
    <n v="-10"/>
  </r>
  <r>
    <x v="4"/>
    <x v="34"/>
    <n v="-8.1999999999999993"/>
  </r>
  <r>
    <x v="9"/>
    <x v="35"/>
    <n v="-6"/>
  </r>
  <r>
    <x v="4"/>
    <x v="36"/>
    <n v="-4.32"/>
  </r>
  <r>
    <x v="11"/>
    <x v="37"/>
    <n v="40"/>
  </r>
  <r>
    <x v="11"/>
    <x v="38"/>
    <n v="50"/>
  </r>
  <r>
    <x v="11"/>
    <x v="39"/>
    <n v="50"/>
  </r>
  <r>
    <x v="7"/>
    <x v="40"/>
    <n v="55"/>
  </r>
  <r>
    <x v="7"/>
    <x v="40"/>
    <n v="55"/>
  </r>
  <r>
    <x v="11"/>
    <x v="41"/>
    <n v="55"/>
  </r>
  <r>
    <x v="11"/>
    <x v="42"/>
    <n v="55"/>
  </r>
  <r>
    <x v="10"/>
    <x v="43"/>
    <n v="60"/>
  </r>
  <r>
    <x v="11"/>
    <x v="44"/>
    <n v="60"/>
  </r>
  <r>
    <x v="11"/>
    <x v="45"/>
    <n v="100"/>
  </r>
  <r>
    <x v="10"/>
    <x v="46"/>
    <n v="100"/>
  </r>
  <r>
    <x v="12"/>
    <x v="47"/>
    <n v="100"/>
  </r>
  <r>
    <x v="11"/>
    <x v="48"/>
    <n v="110"/>
  </r>
  <r>
    <x v="12"/>
    <x v="49"/>
    <n v="133"/>
  </r>
  <r>
    <x v="12"/>
    <x v="50"/>
    <n v="200"/>
  </r>
  <r>
    <x v="11"/>
    <x v="2"/>
    <n v="200"/>
  </r>
  <r>
    <x v="12"/>
    <x v="51"/>
    <n v="284"/>
  </r>
  <r>
    <x v="12"/>
    <x v="52"/>
    <n v="284"/>
  </r>
  <r>
    <x v="12"/>
    <x v="53"/>
    <n v="628"/>
  </r>
  <r>
    <x v="12"/>
    <x v="54"/>
    <n v="671"/>
  </r>
  <r>
    <x v="12"/>
    <x v="55"/>
    <n v="90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50">
  <r>
    <x v="0"/>
    <x v="0"/>
    <n v="-806.67"/>
  </r>
  <r>
    <x v="1"/>
    <x v="1"/>
    <n v="-403.7"/>
  </r>
  <r>
    <x v="2"/>
    <x v="2"/>
    <n v="-355"/>
  </r>
  <r>
    <x v="3"/>
    <x v="3"/>
    <n v="-225"/>
  </r>
  <r>
    <x v="4"/>
    <x v="4"/>
    <n v="-160"/>
  </r>
  <r>
    <x v="4"/>
    <x v="5"/>
    <n v="-146"/>
  </r>
  <r>
    <x v="4"/>
    <x v="6"/>
    <n v="-101.48"/>
  </r>
  <r>
    <x v="4"/>
    <x v="7"/>
    <n v="-90.6"/>
  </r>
  <r>
    <x v="5"/>
    <x v="8"/>
    <n v="-83"/>
  </r>
  <r>
    <x v="2"/>
    <x v="9"/>
    <n v="-80"/>
  </r>
  <r>
    <x v="4"/>
    <x v="10"/>
    <n v="-55.6"/>
  </r>
  <r>
    <x v="4"/>
    <x v="11"/>
    <n v="-55"/>
  </r>
  <r>
    <x v="6"/>
    <x v="12"/>
    <n v="-55"/>
  </r>
  <r>
    <x v="4"/>
    <x v="13"/>
    <n v="-49.9"/>
  </r>
  <r>
    <x v="4"/>
    <x v="14"/>
    <n v="-45.44"/>
  </r>
  <r>
    <x v="6"/>
    <x v="15"/>
    <n v="-39.799999999999997"/>
  </r>
  <r>
    <x v="7"/>
    <x v="16"/>
    <n v="-34"/>
  </r>
  <r>
    <x v="4"/>
    <x v="17"/>
    <n v="-30.6"/>
  </r>
  <r>
    <x v="4"/>
    <x v="11"/>
    <n v="-30"/>
  </r>
  <r>
    <x v="4"/>
    <x v="18"/>
    <n v="-21.24"/>
  </r>
  <r>
    <x v="4"/>
    <x v="19"/>
    <n v="-20"/>
  </r>
  <r>
    <x v="4"/>
    <x v="20"/>
    <n v="-18"/>
  </r>
  <r>
    <x v="4"/>
    <x v="21"/>
    <n v="-15"/>
  </r>
  <r>
    <x v="4"/>
    <x v="22"/>
    <n v="-12.76"/>
  </r>
  <r>
    <x v="4"/>
    <x v="23"/>
    <n v="-12"/>
  </r>
  <r>
    <x v="4"/>
    <x v="24"/>
    <n v="-10"/>
  </r>
  <r>
    <x v="6"/>
    <x v="25"/>
    <n v="-8"/>
  </r>
  <r>
    <x v="4"/>
    <x v="26"/>
    <n v="-7"/>
  </r>
  <r>
    <x v="7"/>
    <x v="27"/>
    <n v="-5.94"/>
  </r>
  <r>
    <x v="7"/>
    <x v="27"/>
    <n v="-5.87"/>
  </r>
  <r>
    <x v="4"/>
    <x v="28"/>
    <n v="-5"/>
  </r>
  <r>
    <x v="4"/>
    <x v="29"/>
    <n v="-4.5"/>
  </r>
  <r>
    <x v="4"/>
    <x v="30"/>
    <n v="-4"/>
  </r>
  <r>
    <x v="8"/>
    <x v="31"/>
    <n v="5"/>
  </r>
  <r>
    <x v="8"/>
    <x v="32"/>
    <n v="15"/>
  </r>
  <r>
    <x v="8"/>
    <x v="33"/>
    <n v="25"/>
  </r>
  <r>
    <x v="8"/>
    <x v="34"/>
    <n v="50"/>
  </r>
  <r>
    <x v="8"/>
    <x v="35"/>
    <n v="55"/>
  </r>
  <r>
    <x v="8"/>
    <x v="36"/>
    <n v="80"/>
  </r>
  <r>
    <x v="6"/>
    <x v="37"/>
    <n v="85.98"/>
  </r>
  <r>
    <x v="9"/>
    <x v="38"/>
    <n v="100"/>
  </r>
  <r>
    <x v="9"/>
    <x v="39"/>
    <n v="140"/>
  </r>
  <r>
    <x v="8"/>
    <x v="40"/>
    <n v="145"/>
  </r>
  <r>
    <x v="8"/>
    <x v="41"/>
    <n v="150"/>
  </r>
  <r>
    <x v="8"/>
    <x v="42"/>
    <n v="150"/>
  </r>
  <r>
    <x v="10"/>
    <x v="43"/>
    <n v="160"/>
  </r>
  <r>
    <x v="9"/>
    <x v="44"/>
    <n v="200"/>
  </r>
  <r>
    <x v="9"/>
    <x v="45"/>
    <n v="500"/>
  </r>
  <r>
    <x v="9"/>
    <x v="46"/>
    <n v="628"/>
  </r>
  <r>
    <x v="9"/>
    <x v="47"/>
    <n v="679.3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ela dinâmica1" cacheId="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F3:AG12" firstHeaderRow="1" firstDataRow="1" firstDataCol="1" rowPageCount="1" colPageCount="1"/>
  <pivotFields count="3">
    <pivotField axis="axisPage" showAll="0">
      <items count="15">
        <item x="1"/>
        <item x="7"/>
        <item x="10"/>
        <item x="9"/>
        <item x="12"/>
        <item x="4"/>
        <item x="0"/>
        <item x="6"/>
        <item x="5"/>
        <item x="8"/>
        <item x="11"/>
        <item x="13"/>
        <item x="2"/>
        <item x="3"/>
        <item t="default"/>
      </items>
    </pivotField>
    <pivotField axis="axisRow" showAll="0">
      <items count="49">
        <item x="22"/>
        <item x="17"/>
        <item x="9"/>
        <item x="29"/>
        <item x="14"/>
        <item x="15"/>
        <item x="18"/>
        <item x="24"/>
        <item x="27"/>
        <item x="12"/>
        <item x="32"/>
        <item x="3"/>
        <item x="43"/>
        <item x="21"/>
        <item x="40"/>
        <item x="34"/>
        <item x="35"/>
        <item x="16"/>
        <item x="41"/>
        <item x="33"/>
        <item x="0"/>
        <item x="47"/>
        <item x="36"/>
        <item x="28"/>
        <item x="20"/>
        <item x="45"/>
        <item x="44"/>
        <item x="1"/>
        <item x="39"/>
        <item x="11"/>
        <item x="38"/>
        <item x="37"/>
        <item x="13"/>
        <item x="23"/>
        <item x="31"/>
        <item x="5"/>
        <item x="4"/>
        <item x="19"/>
        <item x="30"/>
        <item x="46"/>
        <item x="2"/>
        <item x="6"/>
        <item x="7"/>
        <item x="10"/>
        <item x="26"/>
        <item x="8"/>
        <item x="25"/>
        <item x="42"/>
        <item t="default"/>
      </items>
    </pivotField>
    <pivotField dataField="1" showAll="0"/>
  </pivotFields>
  <rowFields count="1">
    <field x="1"/>
  </rowFields>
  <rowItems count="9">
    <i>
      <x/>
    </i>
    <i>
      <x v="1"/>
    </i>
    <i>
      <x v="12"/>
    </i>
    <i>
      <x v="15"/>
    </i>
    <i>
      <x v="18"/>
    </i>
    <i>
      <x v="21"/>
    </i>
    <i>
      <x v="27"/>
    </i>
    <i>
      <x v="35"/>
    </i>
    <i t="grand">
      <x/>
    </i>
  </rowItems>
  <colItems count="1">
    <i/>
  </colItems>
  <pageFields count="1">
    <pageField fld="0" item="0" hier="-1"/>
  </pageFields>
  <dataFields count="1">
    <dataField name="Soma de Valo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ela dinâmica2" cacheId="1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F3:AG10" firstHeaderRow="1" firstDataRow="1" firstDataCol="1" rowPageCount="1" colPageCount="1"/>
  <pivotFields count="3">
    <pivotField axis="axisPage" showAll="0">
      <items count="14">
        <item x="5"/>
        <item x="0"/>
        <item x="6"/>
        <item x="10"/>
        <item x="3"/>
        <item x="1"/>
        <item x="4"/>
        <item x="11"/>
        <item x="2"/>
        <item x="7"/>
        <item x="8"/>
        <item x="12"/>
        <item x="9"/>
        <item t="default"/>
      </items>
    </pivotField>
    <pivotField axis="axisRow" showAll="0">
      <items count="48">
        <item x="46"/>
        <item x="19"/>
        <item x="20"/>
        <item x="8"/>
        <item x="26"/>
        <item x="13"/>
        <item x="12"/>
        <item x="11"/>
        <item x="2"/>
        <item x="16"/>
        <item x="3"/>
        <item x="28"/>
        <item x="30"/>
        <item x="31"/>
        <item x="23"/>
        <item x="25"/>
        <item x="24"/>
        <item x="7"/>
        <item x="27"/>
        <item x="5"/>
        <item x="40"/>
        <item x="33"/>
        <item x="22"/>
        <item x="9"/>
        <item x="32"/>
        <item x="4"/>
        <item x="41"/>
        <item x="36"/>
        <item x="34"/>
        <item x="37"/>
        <item x="35"/>
        <item x="6"/>
        <item x="38"/>
        <item x="0"/>
        <item x="10"/>
        <item x="21"/>
        <item x="14"/>
        <item x="45"/>
        <item x="42"/>
        <item x="29"/>
        <item x="18"/>
        <item x="17"/>
        <item x="15"/>
        <item x="1"/>
        <item x="43"/>
        <item x="39"/>
        <item x="44"/>
        <item t="default"/>
      </items>
    </pivotField>
    <pivotField dataField="1" showAll="0"/>
  </pivotFields>
  <rowFields count="1">
    <field x="1"/>
  </rowFields>
  <rowItems count="7">
    <i>
      <x/>
    </i>
    <i>
      <x v="1"/>
    </i>
    <i>
      <x v="15"/>
    </i>
    <i>
      <x v="19"/>
    </i>
    <i>
      <x v="20"/>
    </i>
    <i>
      <x v="46"/>
    </i>
    <i t="grand">
      <x/>
    </i>
  </rowItems>
  <colItems count="1">
    <i/>
  </colItems>
  <pageFields count="1">
    <pageField fld="0" item="0" hier="-1"/>
  </pageFields>
  <dataFields count="1">
    <dataField name="Soma de Valor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F3:AG9" firstHeaderRow="1" firstDataRow="1" firstDataCol="1" rowPageCount="1" colPageCount="1"/>
  <pivotFields count="3">
    <pivotField axis="axisPage" showAll="0">
      <items count="12">
        <item x="6"/>
        <item x="0"/>
        <item x="5"/>
        <item x="3"/>
        <item x="1"/>
        <item x="4"/>
        <item x="9"/>
        <item x="2"/>
        <item x="7"/>
        <item x="10"/>
        <item x="8"/>
        <item t="default"/>
      </items>
    </pivotField>
    <pivotField axis="axisRow" showAll="0">
      <items count="38">
        <item x="23"/>
        <item x="8"/>
        <item x="16"/>
        <item x="6"/>
        <item x="3"/>
        <item x="20"/>
        <item x="22"/>
        <item x="7"/>
        <item x="12"/>
        <item x="21"/>
        <item x="34"/>
        <item x="33"/>
        <item x="14"/>
        <item x="19"/>
        <item x="5"/>
        <item x="28"/>
        <item x="32"/>
        <item x="25"/>
        <item x="26"/>
        <item x="24"/>
        <item x="31"/>
        <item x="0"/>
        <item x="15"/>
        <item x="9"/>
        <item x="4"/>
        <item x="13"/>
        <item x="17"/>
        <item x="18"/>
        <item x="36"/>
        <item x="11"/>
        <item x="10"/>
        <item x="1"/>
        <item x="2"/>
        <item x="35"/>
        <item x="30"/>
        <item x="27"/>
        <item x="29"/>
        <item t="default"/>
      </items>
    </pivotField>
    <pivotField dataField="1" numFmtId="43" showAll="0"/>
  </pivotFields>
  <rowFields count="1">
    <field x="1"/>
  </rowFields>
  <rowItems count="6">
    <i>
      <x/>
    </i>
    <i>
      <x v="6"/>
    </i>
    <i>
      <x v="7"/>
    </i>
    <i>
      <x v="11"/>
    </i>
    <i>
      <x v="36"/>
    </i>
    <i t="grand">
      <x/>
    </i>
  </rowItems>
  <colItems count="1">
    <i/>
  </colItems>
  <pageFields count="1">
    <pageField fld="0" item="0" hier="-1"/>
  </pageFields>
  <dataFields count="1">
    <dataField name="Soma de Valor" fld="2" baseField="0" baseItem="0"/>
  </dataFields>
  <formats count="1">
    <format dxfId="2204">
      <pivotArea collapsedLevelsAreSubtotals="1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F3:AG9" firstHeaderRow="1" firstDataRow="1" firstDataCol="1" rowPageCount="1" colPageCount="1"/>
  <pivotFields count="3">
    <pivotField axis="axisPage" showAll="0">
      <items count="14">
        <item x="7"/>
        <item x="0"/>
        <item x="5"/>
        <item x="9"/>
        <item x="3"/>
        <item x="1"/>
        <item x="4"/>
        <item x="11"/>
        <item x="2"/>
        <item x="10"/>
        <item x="6"/>
        <item x="12"/>
        <item x="8"/>
        <item t="default"/>
      </items>
    </pivotField>
    <pivotField axis="axisRow" showAll="0">
      <items count="57">
        <item x="5"/>
        <item x="21"/>
        <item x="33"/>
        <item x="31"/>
        <item x="7"/>
        <item x="10"/>
        <item x="30"/>
        <item x="8"/>
        <item x="13"/>
        <item x="3"/>
        <item x="18"/>
        <item x="28"/>
        <item x="16"/>
        <item x="9"/>
        <item x="46"/>
        <item x="43"/>
        <item x="32"/>
        <item x="44"/>
        <item x="47"/>
        <item x="50"/>
        <item x="14"/>
        <item x="48"/>
        <item x="39"/>
        <item x="41"/>
        <item x="42"/>
        <item x="37"/>
        <item x="19"/>
        <item x="0"/>
        <item x="17"/>
        <item x="25"/>
        <item x="20"/>
        <item x="27"/>
        <item x="4"/>
        <item x="12"/>
        <item x="23"/>
        <item x="40"/>
        <item x="6"/>
        <item x="55"/>
        <item x="29"/>
        <item x="35"/>
        <item x="54"/>
        <item x="51"/>
        <item x="52"/>
        <item x="36"/>
        <item x="34"/>
        <item x="24"/>
        <item x="22"/>
        <item x="26"/>
        <item x="11"/>
        <item x="1"/>
        <item x="45"/>
        <item x="38"/>
        <item x="2"/>
        <item x="53"/>
        <item x="49"/>
        <item x="15"/>
        <item t="default"/>
      </items>
    </pivotField>
    <pivotField dataField="1" numFmtId="43" showAll="0"/>
  </pivotFields>
  <rowFields count="1">
    <field x="1"/>
  </rowFields>
  <rowItems count="6">
    <i>
      <x v="1"/>
    </i>
    <i>
      <x v="26"/>
    </i>
    <i>
      <x v="35"/>
    </i>
    <i>
      <x v="48"/>
    </i>
    <i>
      <x v="55"/>
    </i>
    <i t="grand">
      <x/>
    </i>
  </rowItems>
  <colItems count="1">
    <i/>
  </colItems>
  <pageFields count="1">
    <pageField fld="0" item="0" hier="-1"/>
  </pageFields>
  <dataFields count="1">
    <dataField name="Soma de Valor" fld="2" baseField="0" baseItem="0"/>
  </dataFields>
  <formats count="1">
    <format dxfId="1359">
      <pivotArea collapsedLevelsAreSubtotals="1" fieldPosition="0">
        <references count="1">
          <reference field="1" count="18">
            <x v="0"/>
            <x v="3"/>
            <x v="5"/>
            <x v="8"/>
            <x v="10"/>
            <x v="12"/>
            <x v="13"/>
            <x v="28"/>
            <x v="29"/>
            <x v="30"/>
            <x v="32"/>
            <x v="33"/>
            <x v="36"/>
            <x v="38"/>
            <x v="43"/>
            <x v="44"/>
            <x v="45"/>
            <x v="47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ela dinâmica1" cacheId="4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F3:AG8" firstHeaderRow="1" firstDataRow="1" firstDataCol="1" rowPageCount="1" colPageCount="1"/>
  <pivotFields count="3">
    <pivotField axis="axisPage" showAll="0">
      <items count="12">
        <item x="6"/>
        <item x="0"/>
        <item x="5"/>
        <item x="3"/>
        <item x="1"/>
        <item x="4"/>
        <item x="8"/>
        <item x="2"/>
        <item x="10"/>
        <item x="9"/>
        <item x="7"/>
        <item t="default"/>
      </items>
    </pivotField>
    <pivotField axis="axisRow" showAll="0">
      <items count="49">
        <item x="4"/>
        <item x="14"/>
        <item x="37"/>
        <item x="7"/>
        <item x="22"/>
        <item x="10"/>
        <item x="18"/>
        <item x="8"/>
        <item x="28"/>
        <item x="15"/>
        <item x="31"/>
        <item x="3"/>
        <item x="26"/>
        <item x="23"/>
        <item x="32"/>
        <item x="5"/>
        <item x="6"/>
        <item x="43"/>
        <item x="17"/>
        <item x="27"/>
        <item x="9"/>
        <item x="12"/>
        <item x="38"/>
        <item x="44"/>
        <item x="36"/>
        <item x="33"/>
        <item x="35"/>
        <item x="34"/>
        <item x="42"/>
        <item x="41"/>
        <item x="40"/>
        <item x="0"/>
        <item x="29"/>
        <item x="30"/>
        <item x="13"/>
        <item x="11"/>
        <item x="47"/>
        <item x="25"/>
        <item x="45"/>
        <item x="20"/>
        <item x="21"/>
        <item x="19"/>
        <item x="16"/>
        <item x="1"/>
        <item x="2"/>
        <item x="46"/>
        <item x="39"/>
        <item x="24"/>
        <item t="default"/>
      </items>
    </pivotField>
    <pivotField dataField="1" numFmtId="43" showAll="0"/>
  </pivotFields>
  <rowFields count="1">
    <field x="1"/>
  </rowFields>
  <rowItems count="5">
    <i>
      <x v="2"/>
    </i>
    <i>
      <x v="9"/>
    </i>
    <i>
      <x v="21"/>
    </i>
    <i>
      <x v="37"/>
    </i>
    <i t="grand">
      <x/>
    </i>
  </rowItems>
  <colItems count="1">
    <i/>
  </colItems>
  <pageFields count="1">
    <pageField fld="0" item="0" hier="-1"/>
  </pageFields>
  <dataFields count="1">
    <dataField name="Soma de Valor" fld="2" baseField="0" baseItem="0"/>
  </dataFields>
  <formats count="2">
    <format dxfId="682">
      <pivotArea collapsedLevelsAreSubtotals="1" fieldPosition="0">
        <references count="1">
          <reference field="1" count="0"/>
        </references>
      </pivotArea>
    </format>
    <format dxfId="681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" sourceName="Categoria">
  <pivotTables>
    <pivotTable tabId="1" name="Tabela dinâmica1"/>
  </pivotTables>
  <data>
    <tabular pivotCacheId="1">
      <items count="14">
        <i x="1" s="1"/>
        <i x="7"/>
        <i x="10"/>
        <i x="9"/>
        <i x="12"/>
        <i x="4"/>
        <i x="0"/>
        <i x="6"/>
        <i x="5"/>
        <i x="8"/>
        <i x="11"/>
        <i x="13"/>
        <i x="2"/>
        <i x="3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1" sourceName="Categoria">
  <pivotTables>
    <pivotTable tabId="2" name="Tabela dinâmica2"/>
  </pivotTables>
  <data>
    <tabular pivotCacheId="2">
      <items count="13">
        <i x="5" s="1"/>
        <i x="0"/>
        <i x="6"/>
        <i x="10"/>
        <i x="3"/>
        <i x="1"/>
        <i x="4"/>
        <i x="11"/>
        <i x="2"/>
        <i x="7"/>
        <i x="8"/>
        <i x="12"/>
        <i x="9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2" sourceName="Categoria">
  <pivotTables>
    <pivotTable tabId="3" name="Tabela dinâmica1"/>
  </pivotTables>
  <data>
    <tabular pivotCacheId="3">
      <items count="11">
        <i x="6" s="1"/>
        <i x="0"/>
        <i x="5"/>
        <i x="3"/>
        <i x="1"/>
        <i x="4"/>
        <i x="9"/>
        <i x="2"/>
        <i x="7"/>
        <i x="10"/>
        <i x="8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3" sourceName="Categoria">
  <pivotTables>
    <pivotTable tabId="4" name="Tabela dinâmica1"/>
  </pivotTables>
  <data>
    <tabular pivotCacheId="4">
      <items count="13">
        <i x="7" s="1"/>
        <i x="0"/>
        <i x="5"/>
        <i x="9"/>
        <i x="3"/>
        <i x="1"/>
        <i x="4"/>
        <i x="11"/>
        <i x="2"/>
        <i x="10"/>
        <i x="6"/>
        <i x="12"/>
        <i x="8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çãodeDados_Categoria4" sourceName="Categoria">
  <pivotTables>
    <pivotTable tabId="5" name="Tabela dinâmica1"/>
  </pivotTables>
  <data>
    <tabular pivotCacheId="5">
      <items count="11">
        <i x="6" s="1"/>
        <i x="0"/>
        <i x="5"/>
        <i x="3"/>
        <i x="1"/>
        <i x="4"/>
        <i x="8"/>
        <i x="2"/>
        <i x="10"/>
        <i x="9"/>
        <i x="7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ia" cache="SegmentaçãodeDados_Categoria" caption="Categori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ia 1" cache="SegmentaçãodeDados_Categoria1" caption="Categoria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ia 2" cache="SegmentaçãodeDados_Categoria2" caption="Categoria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ia 3" cache="SegmentaçãodeDados_Categoria3" caption="Categoria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Categoria 4" cache="SegmentaçãodeDados_Categoria4" caption="Categoria" rowHeight="241300"/>
</slicer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microsoft.com/office/2007/relationships/slicer" Target="../slicers/slicer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microsoft.com/office/2007/relationships/slicer" Target="../slicers/slicer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4"/>
  <sheetViews>
    <sheetView showGridLines="0" topLeftCell="J37" zoomScale="70" zoomScaleNormal="70" workbookViewId="0">
      <selection activeCell="AF4" sqref="AF4"/>
    </sheetView>
  </sheetViews>
  <sheetFormatPr defaultRowHeight="15"/>
  <cols>
    <col min="1" max="1" width="20.28515625" customWidth="1"/>
    <col min="2" max="2" width="43.85546875" customWidth="1"/>
    <col min="3" max="3" width="19.42578125" customWidth="1"/>
    <col min="4" max="4" width="15.28515625" customWidth="1"/>
    <col min="6" max="6" width="19.140625" customWidth="1"/>
    <col min="7" max="7" width="38.7109375" customWidth="1"/>
    <col min="8" max="8" width="10.28515625" customWidth="1"/>
    <col min="9" max="9" width="10.85546875" customWidth="1"/>
    <col min="10" max="10" width="29.5703125" customWidth="1"/>
    <col min="11" max="11" width="10.85546875" customWidth="1"/>
    <col min="12" max="12" width="16.7109375" customWidth="1"/>
    <col min="13" max="13" width="28.42578125" customWidth="1"/>
    <col min="14" max="15" width="10.85546875" customWidth="1"/>
    <col min="16" max="16" width="29.28515625" customWidth="1"/>
    <col min="17" max="17" width="12.28515625" customWidth="1"/>
    <col min="18" max="18" width="10.85546875" customWidth="1"/>
    <col min="19" max="19" width="25.28515625" customWidth="1"/>
    <col min="20" max="21" width="10.85546875" customWidth="1"/>
    <col min="22" max="22" width="24.85546875" customWidth="1"/>
    <col min="23" max="24" width="10.85546875" customWidth="1"/>
    <col min="25" max="25" width="21.7109375" customWidth="1"/>
    <col min="26" max="26" width="10.85546875" customWidth="1"/>
    <col min="27" max="27" width="7.140625" customWidth="1"/>
    <col min="28" max="30" width="0.140625" hidden="1" customWidth="1"/>
    <col min="32" max="32" width="28.28515625" customWidth="1"/>
    <col min="33" max="33" width="18.28515625" customWidth="1"/>
    <col min="34" max="34" width="24.42578125" customWidth="1"/>
    <col min="35" max="35" width="15.28515625" customWidth="1"/>
    <col min="36" max="36" width="34.42578125" customWidth="1"/>
    <col min="37" max="37" width="10.7109375" customWidth="1"/>
    <col min="38" max="38" width="26.28515625" customWidth="1"/>
    <col min="39" max="39" width="14.85546875" customWidth="1"/>
    <col min="40" max="40" width="39.5703125" bestFit="1" customWidth="1"/>
    <col min="41" max="41" width="10.28515625" customWidth="1"/>
    <col min="42" max="42" width="27.7109375" customWidth="1"/>
    <col min="43" max="43" width="9.140625" customWidth="1"/>
    <col min="44" max="44" width="15.42578125" customWidth="1"/>
    <col min="45" max="45" width="33.5703125" customWidth="1"/>
    <col min="46" max="46" width="8.85546875" customWidth="1"/>
    <col min="47" max="47" width="17.140625" customWidth="1"/>
    <col min="48" max="48" width="20" customWidth="1"/>
    <col min="49" max="49" width="15" customWidth="1"/>
    <col min="50" max="50" width="21.140625" customWidth="1"/>
    <col min="51" max="51" width="12" customWidth="1"/>
    <col min="52" max="52" width="22.5703125" customWidth="1"/>
    <col min="53" max="53" width="20.5703125" customWidth="1"/>
    <col min="54" max="54" width="24.42578125" customWidth="1"/>
    <col min="55" max="55" width="16" customWidth="1"/>
    <col min="56" max="56" width="30.5703125" customWidth="1"/>
    <col min="57" max="57" width="15.85546875" customWidth="1"/>
    <col min="58" max="58" width="24.85546875" customWidth="1"/>
    <col min="59" max="59" width="27.7109375" customWidth="1"/>
    <col min="60" max="60" width="17.140625" customWidth="1"/>
    <col min="61" max="61" width="17.42578125" customWidth="1"/>
    <col min="62" max="62" width="23.85546875" customWidth="1"/>
    <col min="63" max="63" width="34" customWidth="1"/>
    <col min="64" max="64" width="17.7109375" customWidth="1"/>
    <col min="65" max="65" width="14.42578125" customWidth="1"/>
    <col min="66" max="66" width="24.42578125" customWidth="1"/>
    <col min="67" max="67" width="7.7109375" customWidth="1"/>
    <col min="68" max="68" width="26.85546875" customWidth="1"/>
    <col min="69" max="69" width="9.7109375" customWidth="1"/>
    <col min="70" max="70" width="22.85546875" customWidth="1"/>
    <col min="71" max="71" width="35.42578125" customWidth="1"/>
    <col min="72" max="72" width="10.140625" customWidth="1"/>
    <col min="73" max="73" width="10.5703125" customWidth="1"/>
    <col min="74" max="74" width="22" customWidth="1"/>
    <col min="75" max="75" width="10.140625" customWidth="1"/>
    <col min="76" max="76" width="26.85546875" customWidth="1"/>
    <col min="77" max="77" width="27.28515625" customWidth="1"/>
    <col min="78" max="78" width="15.28515625" customWidth="1"/>
    <col min="79" max="79" width="6.85546875" customWidth="1"/>
    <col min="80" max="80" width="20" bestFit="1" customWidth="1"/>
    <col min="81" max="81" width="14.28515625" bestFit="1" customWidth="1"/>
  </cols>
  <sheetData>
    <row r="1" spans="1:39" ht="42.75" customHeight="1">
      <c r="A1" s="1"/>
      <c r="B1" s="1"/>
      <c r="C1" s="1"/>
      <c r="D1" s="1"/>
      <c r="E1" s="1"/>
      <c r="F1" s="370">
        <v>42005</v>
      </c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1"/>
      <c r="AB1" s="1"/>
      <c r="AC1" s="1"/>
      <c r="AD1" s="1"/>
      <c r="AE1" s="1"/>
      <c r="AF1" s="258" t="s">
        <v>7</v>
      </c>
      <c r="AG1" t="s">
        <v>65</v>
      </c>
      <c r="AH1" s="1"/>
      <c r="AI1" s="1"/>
      <c r="AJ1" s="1"/>
      <c r="AK1" s="1"/>
      <c r="AL1" s="1"/>
      <c r="AM1" s="1"/>
    </row>
    <row r="2" spans="1:39" ht="21" customHeight="1" thickBot="1">
      <c r="A2" s="2"/>
      <c r="B2" s="2"/>
      <c r="C2" s="2"/>
      <c r="D2" s="3"/>
      <c r="E2" s="1"/>
      <c r="F2" s="371" t="s">
        <v>0</v>
      </c>
      <c r="G2" s="371"/>
      <c r="H2" s="371"/>
      <c r="I2" s="371" t="s">
        <v>1</v>
      </c>
      <c r="J2" s="371"/>
      <c r="K2" s="371"/>
      <c r="L2" s="371" t="s">
        <v>2</v>
      </c>
      <c r="M2" s="371"/>
      <c r="N2" s="371"/>
      <c r="O2" s="371" t="s">
        <v>3</v>
      </c>
      <c r="P2" s="371"/>
      <c r="Q2" s="371"/>
      <c r="R2" s="371" t="s">
        <v>4</v>
      </c>
      <c r="S2" s="371"/>
      <c r="T2" s="371"/>
      <c r="U2" s="371" t="s">
        <v>5</v>
      </c>
      <c r="V2" s="371"/>
      <c r="W2" s="371"/>
      <c r="X2" s="371" t="s">
        <v>6</v>
      </c>
      <c r="Y2" s="371"/>
      <c r="Z2" s="37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2.5" customHeight="1" thickBot="1">
      <c r="A3" s="4"/>
      <c r="B3" s="4"/>
      <c r="C3" s="4"/>
      <c r="D3" s="3"/>
      <c r="E3" s="1"/>
      <c r="F3" s="5" t="s">
        <v>7</v>
      </c>
      <c r="G3" s="6" t="s">
        <v>8</v>
      </c>
      <c r="H3" s="7" t="s">
        <v>9</v>
      </c>
      <c r="I3" s="5" t="s">
        <v>7</v>
      </c>
      <c r="J3" s="6" t="s">
        <v>8</v>
      </c>
      <c r="K3" s="7" t="s">
        <v>9</v>
      </c>
      <c r="L3" s="5" t="s">
        <v>7</v>
      </c>
      <c r="M3" s="6" t="s">
        <v>8</v>
      </c>
      <c r="N3" s="7" t="s">
        <v>9</v>
      </c>
      <c r="O3" s="5" t="s">
        <v>7</v>
      </c>
      <c r="P3" s="6" t="s">
        <v>8</v>
      </c>
      <c r="Q3" s="7" t="s">
        <v>9</v>
      </c>
      <c r="R3" s="8" t="s">
        <v>7</v>
      </c>
      <c r="S3" s="9" t="s">
        <v>8</v>
      </c>
      <c r="T3" s="10" t="s">
        <v>9</v>
      </c>
      <c r="U3" s="8" t="s">
        <v>7</v>
      </c>
      <c r="V3" s="9" t="s">
        <v>8</v>
      </c>
      <c r="W3" s="10" t="s">
        <v>9</v>
      </c>
      <c r="X3" s="8" t="s">
        <v>7</v>
      </c>
      <c r="Y3" s="9" t="s">
        <v>8</v>
      </c>
      <c r="Z3" s="10" t="s">
        <v>9</v>
      </c>
      <c r="AA3" s="1"/>
      <c r="AB3" s="5" t="s">
        <v>7</v>
      </c>
      <c r="AC3" s="6" t="s">
        <v>8</v>
      </c>
      <c r="AD3" s="7" t="s">
        <v>9</v>
      </c>
      <c r="AE3" s="1"/>
      <c r="AF3" s="258" t="s">
        <v>183</v>
      </c>
      <c r="AG3" t="s">
        <v>182</v>
      </c>
    </row>
    <row r="4" spans="1:39" ht="22.5" customHeight="1">
      <c r="A4" s="11" t="s">
        <v>10</v>
      </c>
      <c r="B4" s="12">
        <v>423</v>
      </c>
      <c r="C4" s="2"/>
      <c r="D4" s="3"/>
      <c r="E4" s="13"/>
      <c r="F4" s="14"/>
      <c r="G4" s="15"/>
      <c r="H4" s="15"/>
      <c r="I4" s="14"/>
      <c r="J4" s="15"/>
      <c r="K4" s="15"/>
      <c r="L4" s="120"/>
      <c r="M4" s="15"/>
      <c r="N4" s="121"/>
      <c r="O4" s="16">
        <f>L4+1</f>
        <v>1</v>
      </c>
      <c r="P4" s="17"/>
      <c r="Q4" s="18"/>
      <c r="R4" s="16">
        <f>O4+1</f>
        <v>2</v>
      </c>
      <c r="S4" s="17"/>
      <c r="T4" s="18"/>
      <c r="U4" s="127">
        <v>3</v>
      </c>
      <c r="V4" s="128"/>
      <c r="W4" s="128"/>
      <c r="X4" s="19">
        <v>4</v>
      </c>
      <c r="Y4" s="20"/>
      <c r="Z4" s="21"/>
      <c r="AA4" s="1"/>
      <c r="AB4" s="255" t="s">
        <v>18</v>
      </c>
      <c r="AC4" s="250" t="s">
        <v>19</v>
      </c>
      <c r="AD4" s="256">
        <v>-795.85</v>
      </c>
      <c r="AE4" s="1"/>
      <c r="AF4" s="260" t="s">
        <v>65</v>
      </c>
      <c r="AG4" s="259">
        <v>-33.75</v>
      </c>
    </row>
    <row r="5" spans="1:39" ht="22.5" customHeight="1">
      <c r="A5" s="22" t="s">
        <v>11</v>
      </c>
      <c r="B5" s="23">
        <f>SUM(H11,K11,N11,Q11,T11,W11,Z11)</f>
        <v>-159</v>
      </c>
      <c r="C5" s="24"/>
      <c r="D5" s="3"/>
      <c r="E5" s="13"/>
      <c r="F5" s="25"/>
      <c r="G5" s="26"/>
      <c r="H5" s="26"/>
      <c r="I5" s="25"/>
      <c r="J5" s="26"/>
      <c r="K5" s="26"/>
      <c r="L5" s="98"/>
      <c r="M5" s="122"/>
      <c r="N5" s="123"/>
      <c r="O5" s="27" t="s">
        <v>88</v>
      </c>
      <c r="P5" s="40" t="s">
        <v>89</v>
      </c>
      <c r="Q5" s="41">
        <v>-210</v>
      </c>
      <c r="R5" s="30"/>
      <c r="S5" s="28"/>
      <c r="T5" s="29"/>
      <c r="U5" s="129" t="s">
        <v>88</v>
      </c>
      <c r="V5" s="130" t="s">
        <v>95</v>
      </c>
      <c r="W5" s="130">
        <v>-29</v>
      </c>
      <c r="X5" s="31"/>
      <c r="Y5" s="32"/>
      <c r="Z5" s="33"/>
      <c r="AA5" s="1"/>
      <c r="AB5" s="251" t="s">
        <v>65</v>
      </c>
      <c r="AC5" s="252" t="s">
        <v>156</v>
      </c>
      <c r="AD5" s="252">
        <v>-650</v>
      </c>
      <c r="AE5" s="1"/>
      <c r="AF5" s="260" t="s">
        <v>113</v>
      </c>
      <c r="AG5" s="259">
        <v>200</v>
      </c>
    </row>
    <row r="6" spans="1:39" ht="22.5" customHeight="1">
      <c r="A6" s="22" t="s">
        <v>14</v>
      </c>
      <c r="B6" s="23">
        <f>SUM(H19+K19+N19+Q19+T19+W19+Z19)</f>
        <v>-387.55000000000007</v>
      </c>
      <c r="C6" s="24"/>
      <c r="D6" s="24"/>
      <c r="E6" s="13"/>
      <c r="F6" s="25"/>
      <c r="G6" s="26"/>
      <c r="H6" s="26"/>
      <c r="I6" s="25"/>
      <c r="J6" s="26"/>
      <c r="K6" s="26"/>
      <c r="L6" s="98"/>
      <c r="M6" s="122"/>
      <c r="N6" s="123"/>
      <c r="O6" s="27" t="s">
        <v>65</v>
      </c>
      <c r="P6" s="34" t="s">
        <v>86</v>
      </c>
      <c r="Q6" s="35">
        <v>100</v>
      </c>
      <c r="R6" s="30"/>
      <c r="S6" s="28"/>
      <c r="T6" s="29"/>
      <c r="U6" s="129" t="s">
        <v>88</v>
      </c>
      <c r="V6" s="130" t="s">
        <v>96</v>
      </c>
      <c r="W6" s="130">
        <v>-20</v>
      </c>
      <c r="X6" s="31"/>
      <c r="Y6" s="32"/>
      <c r="Z6" s="33"/>
      <c r="AA6" s="1"/>
      <c r="AB6" s="251" t="s">
        <v>33</v>
      </c>
      <c r="AC6" s="250" t="s">
        <v>35</v>
      </c>
      <c r="AD6" s="256">
        <v>-600</v>
      </c>
      <c r="AE6" s="1"/>
      <c r="AF6" s="260" t="s">
        <v>85</v>
      </c>
      <c r="AG6" s="259">
        <v>50</v>
      </c>
      <c r="AI6" s="1"/>
      <c r="AJ6" s="1"/>
      <c r="AK6" s="1"/>
      <c r="AL6" s="1"/>
      <c r="AM6" s="1"/>
    </row>
    <row r="7" spans="1:39" ht="22.5" customHeight="1">
      <c r="A7" s="22" t="s">
        <v>17</v>
      </c>
      <c r="B7" s="23">
        <f>SUM(H27,K27,N27,Q27,T27,W27,Z27)</f>
        <v>238</v>
      </c>
      <c r="C7" s="24"/>
      <c r="D7" s="24"/>
      <c r="E7" s="13"/>
      <c r="F7" s="25"/>
      <c r="G7" s="26"/>
      <c r="H7" s="26"/>
      <c r="I7" s="25"/>
      <c r="J7" s="26"/>
      <c r="K7" s="26"/>
      <c r="L7" s="98"/>
      <c r="M7" s="99"/>
      <c r="N7" s="100"/>
      <c r="O7" s="27"/>
      <c r="P7" s="34"/>
      <c r="Q7" s="35"/>
      <c r="R7" s="30"/>
      <c r="S7" s="28"/>
      <c r="T7" s="29"/>
      <c r="U7" s="129"/>
      <c r="V7" s="130"/>
      <c r="W7" s="130"/>
      <c r="X7" s="31"/>
      <c r="Y7" s="32"/>
      <c r="Z7" s="33"/>
      <c r="AA7" s="1"/>
      <c r="AB7" s="255" t="s">
        <v>15</v>
      </c>
      <c r="AC7" s="250" t="s">
        <v>16</v>
      </c>
      <c r="AD7" s="256">
        <v>-403.7</v>
      </c>
      <c r="AE7" s="1"/>
      <c r="AF7" s="260" t="s">
        <v>156</v>
      </c>
      <c r="AG7" s="259">
        <v>-650</v>
      </c>
      <c r="AI7" s="1"/>
      <c r="AJ7" s="1"/>
      <c r="AK7" s="1"/>
      <c r="AL7" s="1"/>
      <c r="AM7" s="1"/>
    </row>
    <row r="8" spans="1:39" ht="22.5" customHeight="1">
      <c r="A8" s="22" t="s">
        <v>20</v>
      </c>
      <c r="B8" s="23">
        <f>SUM(H38,K38,N38,Q38,T38,W38,Z38)</f>
        <v>-163.61000000000007</v>
      </c>
      <c r="C8" s="24"/>
      <c r="D8" s="24"/>
      <c r="E8" s="13"/>
      <c r="F8" s="25"/>
      <c r="G8" s="26"/>
      <c r="H8" s="26"/>
      <c r="I8" s="25"/>
      <c r="J8" s="26"/>
      <c r="K8" s="26"/>
      <c r="L8" s="98"/>
      <c r="M8" s="99"/>
      <c r="N8" s="100"/>
      <c r="O8" s="27"/>
      <c r="P8" s="34"/>
      <c r="Q8" s="35"/>
      <c r="R8" s="30"/>
      <c r="S8" s="36"/>
      <c r="T8" s="29"/>
      <c r="U8" s="129"/>
      <c r="V8" s="130"/>
      <c r="W8" s="130"/>
      <c r="X8" s="31"/>
      <c r="Y8" s="32"/>
      <c r="Z8" s="33"/>
      <c r="AA8" s="1"/>
      <c r="AB8" s="255" t="s">
        <v>100</v>
      </c>
      <c r="AC8" s="250" t="s">
        <v>101</v>
      </c>
      <c r="AD8" s="256">
        <v>-354</v>
      </c>
      <c r="AE8" s="1"/>
      <c r="AF8" s="260" t="s">
        <v>164</v>
      </c>
      <c r="AG8" s="259">
        <v>-25.73</v>
      </c>
      <c r="AI8" s="1"/>
      <c r="AJ8" s="1"/>
      <c r="AK8" s="1"/>
      <c r="AL8" s="1"/>
      <c r="AM8" s="1"/>
    </row>
    <row r="9" spans="1:39" ht="22.5" customHeight="1">
      <c r="A9" s="22" t="s">
        <v>23</v>
      </c>
      <c r="B9" s="23">
        <f>SUM(H46,K46,N46,Q46,W46,Z46,)</f>
        <v>487.34</v>
      </c>
      <c r="C9" s="24"/>
      <c r="D9" s="24"/>
      <c r="E9" s="13"/>
      <c r="F9" s="25"/>
      <c r="G9" s="26"/>
      <c r="H9" s="26"/>
      <c r="I9" s="25"/>
      <c r="J9" s="26"/>
      <c r="K9" s="26"/>
      <c r="L9" s="98"/>
      <c r="M9" s="99"/>
      <c r="N9" s="100"/>
      <c r="O9" s="27"/>
      <c r="P9" s="34"/>
      <c r="Q9" s="35"/>
      <c r="R9" s="27"/>
      <c r="S9" s="34"/>
      <c r="T9" s="35"/>
      <c r="U9" s="129"/>
      <c r="V9" s="130"/>
      <c r="W9" s="130"/>
      <c r="X9" s="31"/>
      <c r="Y9" s="32"/>
      <c r="Z9" s="33"/>
      <c r="AA9" s="1"/>
      <c r="AB9" s="251" t="s">
        <v>88</v>
      </c>
      <c r="AC9" s="252" t="s">
        <v>89</v>
      </c>
      <c r="AD9" s="252">
        <v>-210</v>
      </c>
      <c r="AE9" s="1"/>
      <c r="AF9" s="260" t="s">
        <v>167</v>
      </c>
      <c r="AG9" s="259">
        <v>100</v>
      </c>
      <c r="AI9" s="1"/>
      <c r="AJ9" s="1"/>
      <c r="AK9" s="1"/>
      <c r="AL9" s="1"/>
      <c r="AM9" s="1"/>
    </row>
    <row r="10" spans="1:39" ht="22.5" customHeight="1" thickBot="1">
      <c r="A10" s="37" t="s">
        <v>24</v>
      </c>
      <c r="B10" s="38">
        <f>SUM(B5:B9)</f>
        <v>15.179999999999836</v>
      </c>
      <c r="C10" s="39"/>
      <c r="D10" s="39"/>
      <c r="E10" s="13"/>
      <c r="F10" s="25"/>
      <c r="G10" s="26"/>
      <c r="H10" s="26"/>
      <c r="I10" s="25"/>
      <c r="J10" s="26"/>
      <c r="K10" s="26"/>
      <c r="L10" s="98"/>
      <c r="M10" s="103"/>
      <c r="N10" s="104"/>
      <c r="O10" s="27"/>
      <c r="P10" s="40"/>
      <c r="Q10" s="41"/>
      <c r="R10" s="27"/>
      <c r="S10" s="40"/>
      <c r="T10" s="41"/>
      <c r="U10" s="129"/>
      <c r="V10" s="130"/>
      <c r="W10" s="130"/>
      <c r="X10" s="31"/>
      <c r="Y10" s="42"/>
      <c r="Z10" s="33"/>
      <c r="AA10" s="1"/>
      <c r="AB10" s="255" t="s">
        <v>161</v>
      </c>
      <c r="AC10" s="252" t="s">
        <v>162</v>
      </c>
      <c r="AD10" s="252">
        <v>-200</v>
      </c>
      <c r="AE10" s="1"/>
      <c r="AF10" s="260" t="s">
        <v>86</v>
      </c>
      <c r="AG10" s="259">
        <v>100</v>
      </c>
      <c r="AI10" s="1"/>
      <c r="AJ10" s="1"/>
      <c r="AK10" s="1"/>
      <c r="AL10" s="1"/>
      <c r="AM10" s="1"/>
    </row>
    <row r="11" spans="1:39" ht="22.5" customHeight="1" thickBot="1">
      <c r="A11" s="43" t="s">
        <v>25</v>
      </c>
      <c r="B11" s="44">
        <f>B10+B4</f>
        <v>438.17999999999984</v>
      </c>
      <c r="C11" s="39"/>
      <c r="D11" s="39"/>
      <c r="E11" s="13"/>
      <c r="F11" s="45"/>
      <c r="G11" s="46"/>
      <c r="H11" s="46"/>
      <c r="I11" s="45"/>
      <c r="J11" s="46"/>
      <c r="K11" s="46">
        <f>SUM(K4:K10)</f>
        <v>0</v>
      </c>
      <c r="L11" s="124"/>
      <c r="M11" s="125"/>
      <c r="N11" s="126">
        <f>SUM(N5:N10)</f>
        <v>0</v>
      </c>
      <c r="O11" s="47"/>
      <c r="P11" s="48"/>
      <c r="Q11" s="49">
        <f>SUM(Q5:Q10)</f>
        <v>-110</v>
      </c>
      <c r="R11" s="47"/>
      <c r="S11" s="48"/>
      <c r="T11" s="49">
        <f>SUM(T5:T10)</f>
        <v>0</v>
      </c>
      <c r="U11" s="131"/>
      <c r="V11" s="132"/>
      <c r="W11" s="132">
        <f>SUM(W5:W10)</f>
        <v>-49</v>
      </c>
      <c r="X11" s="50"/>
      <c r="Y11" s="51"/>
      <c r="Z11" s="52">
        <f>SUM(Z5:Z10)</f>
        <v>0</v>
      </c>
      <c r="AA11" s="1"/>
      <c r="AB11" s="251" t="s">
        <v>40</v>
      </c>
      <c r="AC11" s="252" t="s">
        <v>41</v>
      </c>
      <c r="AD11" s="256">
        <v>-165</v>
      </c>
      <c r="AE11" s="1"/>
      <c r="AF11" s="260" t="s">
        <v>99</v>
      </c>
      <c r="AG11" s="259">
        <v>-15</v>
      </c>
      <c r="AI11" s="1"/>
      <c r="AJ11" s="1"/>
      <c r="AK11" s="1"/>
      <c r="AL11" s="1"/>
      <c r="AM11" s="1"/>
    </row>
    <row r="12" spans="1:39" ht="22.5" customHeight="1">
      <c r="A12" s="1"/>
      <c r="B12" s="1"/>
      <c r="C12" s="1"/>
      <c r="D12" s="1"/>
      <c r="E12" s="13"/>
      <c r="F12" s="53">
        <f>X4+1</f>
        <v>5</v>
      </c>
      <c r="G12" s="17"/>
      <c r="H12" s="18"/>
      <c r="I12" s="16">
        <v>6</v>
      </c>
      <c r="J12" s="17"/>
      <c r="K12" s="18"/>
      <c r="L12" s="16">
        <f>I12+1</f>
        <v>7</v>
      </c>
      <c r="M12" s="17"/>
      <c r="N12" s="18"/>
      <c r="O12" s="16">
        <f>L12+1</f>
        <v>8</v>
      </c>
      <c r="P12" s="17"/>
      <c r="Q12" s="18"/>
      <c r="R12" s="54">
        <f>O12+1</f>
        <v>9</v>
      </c>
      <c r="S12" s="55"/>
      <c r="T12" s="56"/>
      <c r="U12" s="57">
        <f>R12+1</f>
        <v>10</v>
      </c>
      <c r="V12" s="58"/>
      <c r="W12" s="59"/>
      <c r="X12" s="57">
        <f>U12+1</f>
        <v>11</v>
      </c>
      <c r="Y12" s="58"/>
      <c r="Z12" s="60"/>
      <c r="AA12" s="1"/>
      <c r="AB12" s="251" t="s">
        <v>88</v>
      </c>
      <c r="AC12" s="252" t="s">
        <v>146</v>
      </c>
      <c r="AD12" s="252">
        <v>-128</v>
      </c>
      <c r="AE12" s="1"/>
      <c r="AF12" s="260" t="s">
        <v>181</v>
      </c>
      <c r="AG12" s="259">
        <v>-274.48</v>
      </c>
      <c r="AI12" s="1"/>
      <c r="AJ12" s="1"/>
      <c r="AK12" s="1"/>
      <c r="AL12" s="1"/>
      <c r="AM12" s="1"/>
    </row>
    <row r="13" spans="1:39" ht="22.5" customHeight="1">
      <c r="A13" s="368" t="s">
        <v>26</v>
      </c>
      <c r="B13" s="368"/>
      <c r="C13" s="368"/>
      <c r="D13" s="368"/>
      <c r="E13" s="13"/>
      <c r="F13" s="61"/>
      <c r="G13" s="28"/>
      <c r="H13" s="29"/>
      <c r="I13" s="30" t="s">
        <v>12</v>
      </c>
      <c r="J13" s="28" t="s">
        <v>13</v>
      </c>
      <c r="K13" s="29">
        <v>723</v>
      </c>
      <c r="L13" s="30" t="s">
        <v>15</v>
      </c>
      <c r="M13" s="28" t="s">
        <v>16</v>
      </c>
      <c r="N13" s="29">
        <v>-403.7</v>
      </c>
      <c r="O13" s="27" t="s">
        <v>36</v>
      </c>
      <c r="P13" s="34" t="s">
        <v>98</v>
      </c>
      <c r="Q13" s="35">
        <v>400</v>
      </c>
      <c r="R13" s="27" t="s">
        <v>12</v>
      </c>
      <c r="S13" s="34" t="s">
        <v>109</v>
      </c>
      <c r="T13" s="35">
        <v>19</v>
      </c>
      <c r="U13" s="31" t="s">
        <v>88</v>
      </c>
      <c r="V13" s="32" t="s">
        <v>110</v>
      </c>
      <c r="W13" s="62">
        <v>-101</v>
      </c>
      <c r="X13" s="31"/>
      <c r="Y13" s="32"/>
      <c r="Z13" s="33"/>
      <c r="AA13" s="1"/>
      <c r="AB13" s="257" t="s">
        <v>88</v>
      </c>
      <c r="AC13" s="254" t="s">
        <v>157</v>
      </c>
      <c r="AD13" s="254">
        <v>-114.95</v>
      </c>
      <c r="AE13" s="1"/>
      <c r="AI13" s="1"/>
      <c r="AJ13" s="1"/>
      <c r="AK13" s="1"/>
      <c r="AL13" s="1"/>
      <c r="AM13" s="1"/>
    </row>
    <row r="14" spans="1:39" ht="22.5" customHeight="1">
      <c r="A14" s="63" t="s">
        <v>27</v>
      </c>
      <c r="B14" s="63" t="s">
        <v>8</v>
      </c>
      <c r="C14" s="63" t="s">
        <v>28</v>
      </c>
      <c r="D14" s="63" t="s">
        <v>9</v>
      </c>
      <c r="E14" s="13"/>
      <c r="F14" s="64"/>
      <c r="G14" s="36"/>
      <c r="H14" s="29"/>
      <c r="I14" s="30" t="s">
        <v>65</v>
      </c>
      <c r="J14" s="28" t="s">
        <v>99</v>
      </c>
      <c r="K14" s="29">
        <f>-8.5-6.5</f>
        <v>-15</v>
      </c>
      <c r="L14" s="30" t="s">
        <v>100</v>
      </c>
      <c r="M14" s="28" t="s">
        <v>101</v>
      </c>
      <c r="N14" s="29">
        <v>-354</v>
      </c>
      <c r="O14" s="73" t="s">
        <v>36</v>
      </c>
      <c r="P14" s="34" t="s">
        <v>102</v>
      </c>
      <c r="Q14" s="35">
        <v>100</v>
      </c>
      <c r="R14" s="30" t="s">
        <v>18</v>
      </c>
      <c r="S14" s="28" t="s">
        <v>19</v>
      </c>
      <c r="T14" s="29">
        <v>-795.85</v>
      </c>
      <c r="U14" s="31" t="s">
        <v>88</v>
      </c>
      <c r="V14" s="32" t="s">
        <v>111</v>
      </c>
      <c r="W14" s="62">
        <v>-32</v>
      </c>
      <c r="X14" s="31"/>
      <c r="Y14" s="32"/>
      <c r="Z14" s="33"/>
      <c r="AA14" s="1"/>
      <c r="AB14" s="257" t="s">
        <v>88</v>
      </c>
      <c r="AC14" s="254" t="s">
        <v>110</v>
      </c>
      <c r="AD14" s="254">
        <v>-101</v>
      </c>
      <c r="AE14" s="1"/>
      <c r="AI14" s="1"/>
      <c r="AJ14" s="1"/>
      <c r="AK14" s="1"/>
      <c r="AL14" s="1"/>
      <c r="AM14" s="1"/>
    </row>
    <row r="15" spans="1:39" ht="22.5" customHeight="1">
      <c r="A15" s="117">
        <v>41801</v>
      </c>
      <c r="B15" s="66" t="s">
        <v>29</v>
      </c>
      <c r="C15" s="67" t="s">
        <v>43</v>
      </c>
      <c r="D15" s="68">
        <v>-109.9</v>
      </c>
      <c r="E15" s="13"/>
      <c r="F15" s="61"/>
      <c r="G15" s="28"/>
      <c r="H15" s="29"/>
      <c r="I15" s="30" t="s">
        <v>21</v>
      </c>
      <c r="J15" s="36" t="s">
        <v>22</v>
      </c>
      <c r="K15" s="29">
        <v>-31</v>
      </c>
      <c r="L15" s="30"/>
      <c r="M15" s="28"/>
      <c r="N15" s="29"/>
      <c r="O15" s="27" t="s">
        <v>36</v>
      </c>
      <c r="P15" s="34" t="s">
        <v>78</v>
      </c>
      <c r="Q15" s="35">
        <v>110</v>
      </c>
      <c r="R15" s="27"/>
      <c r="S15" s="34"/>
      <c r="T15" s="35"/>
      <c r="U15" s="31" t="s">
        <v>88</v>
      </c>
      <c r="V15" s="32" t="s">
        <v>112</v>
      </c>
      <c r="W15" s="62">
        <v>-7</v>
      </c>
      <c r="X15" s="31"/>
      <c r="Y15" s="32"/>
      <c r="Z15" s="33"/>
      <c r="AA15" s="1"/>
      <c r="AB15" s="251" t="s">
        <v>38</v>
      </c>
      <c r="AC15" s="250" t="s">
        <v>39</v>
      </c>
      <c r="AD15" s="256">
        <v>-72.34</v>
      </c>
      <c r="AE15" s="1"/>
      <c r="AI15" s="1"/>
      <c r="AJ15" s="1"/>
      <c r="AK15" s="1"/>
      <c r="AL15" s="1"/>
      <c r="AM15" s="1"/>
    </row>
    <row r="16" spans="1:39" ht="22.5" customHeight="1">
      <c r="A16" s="117">
        <v>41791</v>
      </c>
      <c r="B16" s="66" t="s">
        <v>30</v>
      </c>
      <c r="C16" s="67" t="s">
        <v>44</v>
      </c>
      <c r="D16" s="68">
        <v>-145.87</v>
      </c>
      <c r="E16" s="13"/>
      <c r="F16" s="64"/>
      <c r="G16" s="36"/>
      <c r="H16" s="29"/>
      <c r="I16" s="30"/>
      <c r="J16" s="36"/>
      <c r="K16" s="29"/>
      <c r="L16" s="27"/>
      <c r="M16" s="34"/>
      <c r="N16" s="35"/>
      <c r="O16" s="30"/>
      <c r="P16" s="28"/>
      <c r="Q16" s="29"/>
      <c r="R16" s="27"/>
      <c r="S16" s="34"/>
      <c r="T16" s="35"/>
      <c r="U16" s="31"/>
      <c r="V16" s="32"/>
      <c r="W16" s="62"/>
      <c r="X16" s="31"/>
      <c r="Y16" s="32"/>
      <c r="Z16" s="33"/>
      <c r="AA16" s="1"/>
      <c r="AB16" s="255" t="s">
        <v>139</v>
      </c>
      <c r="AC16" s="252" t="s">
        <v>140</v>
      </c>
      <c r="AD16" s="252">
        <v>-40</v>
      </c>
      <c r="AE16" s="1"/>
      <c r="AI16" s="1"/>
      <c r="AJ16" s="1"/>
      <c r="AK16" s="1"/>
      <c r="AL16" s="1"/>
      <c r="AM16" s="1"/>
    </row>
    <row r="17" spans="1:39" ht="22.5" customHeight="1">
      <c r="A17" s="118">
        <v>41646</v>
      </c>
      <c r="B17" s="71" t="s">
        <v>31</v>
      </c>
      <c r="C17" s="72" t="s">
        <v>45</v>
      </c>
      <c r="D17" s="68">
        <v>-89</v>
      </c>
      <c r="E17" s="1"/>
      <c r="F17" s="73"/>
      <c r="G17" s="34"/>
      <c r="H17" s="35"/>
      <c r="I17" s="27"/>
      <c r="J17" s="34"/>
      <c r="K17" s="35"/>
      <c r="L17" s="27"/>
      <c r="M17" s="34"/>
      <c r="N17" s="35"/>
      <c r="O17" s="30"/>
      <c r="P17" s="28"/>
      <c r="Q17" s="29"/>
      <c r="R17" s="27"/>
      <c r="S17" s="34"/>
      <c r="T17" s="35"/>
      <c r="U17" s="31"/>
      <c r="V17" s="32"/>
      <c r="W17" s="62"/>
      <c r="X17" s="31"/>
      <c r="Y17" s="32"/>
      <c r="Z17" s="33"/>
      <c r="AA17" s="1"/>
      <c r="AB17" s="257" t="s">
        <v>88</v>
      </c>
      <c r="AC17" s="254" t="s">
        <v>111</v>
      </c>
      <c r="AD17" s="254">
        <v>-32</v>
      </c>
      <c r="AE17" s="1"/>
      <c r="AI17" s="1"/>
      <c r="AJ17" s="1"/>
      <c r="AK17" s="1"/>
      <c r="AL17" s="1"/>
      <c r="AM17" s="1"/>
    </row>
    <row r="18" spans="1:39" ht="22.5" customHeight="1">
      <c r="A18" s="118">
        <v>41986</v>
      </c>
      <c r="B18" s="71" t="s">
        <v>70</v>
      </c>
      <c r="C18" s="72"/>
      <c r="D18" s="68">
        <v>-42.33</v>
      </c>
      <c r="E18" s="1"/>
      <c r="F18" s="73"/>
      <c r="G18" s="40"/>
      <c r="H18" s="41"/>
      <c r="I18" s="27"/>
      <c r="J18" s="40"/>
      <c r="K18" s="41"/>
      <c r="L18" s="27"/>
      <c r="M18" s="40"/>
      <c r="N18" s="41"/>
      <c r="O18" s="27"/>
      <c r="P18" s="40"/>
      <c r="Q18" s="41"/>
      <c r="R18" s="27"/>
      <c r="S18" s="40"/>
      <c r="T18" s="41"/>
      <c r="U18" s="31"/>
      <c r="V18" s="74"/>
      <c r="W18" s="62"/>
      <c r="X18" s="31"/>
      <c r="Y18" s="42"/>
      <c r="Z18" s="33"/>
      <c r="AA18" s="1"/>
      <c r="AB18" s="255" t="s">
        <v>65</v>
      </c>
      <c r="AC18" s="252" t="s">
        <v>65</v>
      </c>
      <c r="AD18" s="252">
        <v>-32</v>
      </c>
      <c r="AE18" s="1"/>
      <c r="AI18" s="1"/>
      <c r="AJ18" s="1"/>
      <c r="AK18" s="1"/>
      <c r="AL18" s="1"/>
      <c r="AM18" s="1"/>
    </row>
    <row r="19" spans="1:39" ht="22.5" customHeight="1">
      <c r="A19" s="118">
        <v>41973</v>
      </c>
      <c r="B19" s="76" t="s">
        <v>71</v>
      </c>
      <c r="C19" s="77" t="s">
        <v>72</v>
      </c>
      <c r="D19" s="68">
        <v>-184.87</v>
      </c>
      <c r="E19" s="1"/>
      <c r="F19" s="78"/>
      <c r="G19" s="48"/>
      <c r="H19" s="49">
        <f>SUM(H13:H18)</f>
        <v>0</v>
      </c>
      <c r="I19" s="47"/>
      <c r="J19" s="48"/>
      <c r="K19" s="49">
        <f>SUM(K13:K18)</f>
        <v>677</v>
      </c>
      <c r="L19" s="47"/>
      <c r="M19" s="48"/>
      <c r="N19" s="49">
        <f>SUM(N13:N18)</f>
        <v>-757.7</v>
      </c>
      <c r="O19" s="47"/>
      <c r="P19" s="48"/>
      <c r="Q19" s="49">
        <f>SUM(Q13:Q18)</f>
        <v>610</v>
      </c>
      <c r="R19" s="47"/>
      <c r="S19" s="48"/>
      <c r="T19" s="49">
        <f>SUM(T13:T18)</f>
        <v>-776.85</v>
      </c>
      <c r="U19" s="50"/>
      <c r="V19" s="51"/>
      <c r="W19" s="79">
        <f>SUM(W13:W18)</f>
        <v>-140</v>
      </c>
      <c r="X19" s="50"/>
      <c r="Y19" s="51"/>
      <c r="Z19" s="52">
        <f>SUM(Z13:Z18)</f>
        <v>0</v>
      </c>
      <c r="AA19" s="1"/>
      <c r="AB19" s="255" t="s">
        <v>21</v>
      </c>
      <c r="AC19" s="250" t="s">
        <v>22</v>
      </c>
      <c r="AD19" s="256">
        <v>-31</v>
      </c>
      <c r="AE19" s="1"/>
      <c r="AI19" s="1"/>
      <c r="AJ19" s="1"/>
      <c r="AK19" s="1"/>
      <c r="AL19" s="1"/>
      <c r="AM19" s="1"/>
    </row>
    <row r="20" spans="1:39" ht="22.5" customHeight="1">
      <c r="A20" s="119">
        <v>41996</v>
      </c>
      <c r="B20" s="76" t="s">
        <v>83</v>
      </c>
      <c r="C20" s="77"/>
      <c r="D20" s="68">
        <v>-119.98</v>
      </c>
      <c r="E20" s="1"/>
      <c r="F20" s="81">
        <f>X12+1</f>
        <v>12</v>
      </c>
      <c r="G20" s="55"/>
      <c r="H20" s="56"/>
      <c r="I20" s="54">
        <f>F20+1</f>
        <v>13</v>
      </c>
      <c r="J20" s="55"/>
      <c r="K20" s="56"/>
      <c r="L20" s="54">
        <f>I20+1</f>
        <v>14</v>
      </c>
      <c r="M20" s="55"/>
      <c r="N20" s="56"/>
      <c r="O20" s="54">
        <f>L20+1</f>
        <v>15</v>
      </c>
      <c r="P20" s="55"/>
      <c r="Q20" s="56"/>
      <c r="R20" s="54">
        <f>O20+1</f>
        <v>16</v>
      </c>
      <c r="S20" s="55"/>
      <c r="T20" s="56"/>
      <c r="U20" s="57">
        <f>R20+1</f>
        <v>17</v>
      </c>
      <c r="V20" s="58"/>
      <c r="W20" s="59"/>
      <c r="X20" s="57">
        <f>U20+1</f>
        <v>18</v>
      </c>
      <c r="Y20" s="58"/>
      <c r="Z20" s="60"/>
      <c r="AA20" s="1"/>
      <c r="AB20" s="255" t="s">
        <v>88</v>
      </c>
      <c r="AC20" s="252" t="s">
        <v>152</v>
      </c>
      <c r="AD20" s="252">
        <v>-29.13</v>
      </c>
      <c r="AE20" s="1"/>
      <c r="AI20" s="1"/>
      <c r="AJ20" s="1"/>
      <c r="AK20" s="1"/>
      <c r="AL20" s="1"/>
      <c r="AM20" s="1"/>
    </row>
    <row r="21" spans="1:39" ht="22.5" customHeight="1">
      <c r="A21" s="119">
        <v>42345</v>
      </c>
      <c r="B21" s="76" t="s">
        <v>84</v>
      </c>
      <c r="C21" s="77"/>
      <c r="D21" s="68">
        <v>-49.9</v>
      </c>
      <c r="E21" s="1"/>
      <c r="F21" s="73" t="s">
        <v>65</v>
      </c>
      <c r="G21" s="34" t="s">
        <v>113</v>
      </c>
      <c r="H21" s="35">
        <v>200</v>
      </c>
      <c r="I21" s="27" t="s">
        <v>12</v>
      </c>
      <c r="J21" s="36" t="s">
        <v>66</v>
      </c>
      <c r="K21" s="29">
        <v>284</v>
      </c>
      <c r="L21" s="73"/>
      <c r="M21" s="34"/>
      <c r="N21" s="35"/>
      <c r="O21" s="73" t="s">
        <v>65</v>
      </c>
      <c r="P21" s="34" t="s">
        <v>65</v>
      </c>
      <c r="Q21" s="35">
        <v>-32</v>
      </c>
      <c r="R21" s="27"/>
      <c r="S21" s="36"/>
      <c r="T21" s="29"/>
      <c r="U21" s="31"/>
      <c r="V21" s="32"/>
      <c r="W21" s="62"/>
      <c r="X21" s="31" t="s">
        <v>88</v>
      </c>
      <c r="Y21" s="32" t="s">
        <v>148</v>
      </c>
      <c r="Z21" s="33">
        <v>-26</v>
      </c>
      <c r="AA21" s="1"/>
      <c r="AB21" s="253" t="s">
        <v>88</v>
      </c>
      <c r="AC21" s="254" t="s">
        <v>95</v>
      </c>
      <c r="AD21" s="254">
        <v>-29</v>
      </c>
      <c r="AE21" s="1"/>
      <c r="AH21" s="1"/>
      <c r="AI21" s="1"/>
      <c r="AJ21" s="1"/>
      <c r="AK21" s="1"/>
      <c r="AL21" s="1"/>
      <c r="AM21" s="1"/>
    </row>
    <row r="22" spans="1:39" ht="22.5" customHeight="1">
      <c r="A22" s="119">
        <v>41979</v>
      </c>
      <c r="B22" s="76" t="s">
        <v>108</v>
      </c>
      <c r="C22" s="77"/>
      <c r="D22" s="68">
        <v>-40</v>
      </c>
      <c r="E22" s="1"/>
      <c r="F22" s="73" t="s">
        <v>139</v>
      </c>
      <c r="G22" s="34" t="s">
        <v>140</v>
      </c>
      <c r="H22" s="35">
        <v>-40</v>
      </c>
      <c r="I22" s="27" t="s">
        <v>88</v>
      </c>
      <c r="J22" s="34" t="s">
        <v>146</v>
      </c>
      <c r="K22" s="35">
        <v>-128</v>
      </c>
      <c r="L22" s="27"/>
      <c r="M22" s="34"/>
      <c r="N22" s="35"/>
      <c r="O22" s="27"/>
      <c r="P22" s="36"/>
      <c r="Q22" s="29"/>
      <c r="R22" s="27"/>
      <c r="S22" s="36"/>
      <c r="T22" s="29"/>
      <c r="U22" s="31"/>
      <c r="V22" s="32"/>
      <c r="W22" s="62"/>
      <c r="X22" s="31"/>
      <c r="Y22" s="32"/>
      <c r="Z22" s="33"/>
      <c r="AA22" s="1"/>
      <c r="AB22" s="251" t="s">
        <v>135</v>
      </c>
      <c r="AC22" s="252" t="s">
        <v>149</v>
      </c>
      <c r="AD22" s="252">
        <v>-28</v>
      </c>
      <c r="AE22" s="1"/>
      <c r="AH22" s="1"/>
      <c r="AI22" s="1"/>
      <c r="AJ22" s="1"/>
      <c r="AK22" s="1"/>
      <c r="AL22" s="1"/>
      <c r="AM22" s="1"/>
    </row>
    <row r="23" spans="1:39" ht="22.5" customHeight="1">
      <c r="A23" s="119">
        <v>42344</v>
      </c>
      <c r="B23" s="76" t="s">
        <v>107</v>
      </c>
      <c r="C23" s="77"/>
      <c r="D23" s="68">
        <v>-14</v>
      </c>
      <c r="E23" s="1"/>
      <c r="F23" s="73"/>
      <c r="G23" s="34"/>
      <c r="H23" s="35"/>
      <c r="I23" s="27" t="s">
        <v>88</v>
      </c>
      <c r="J23" s="34" t="s">
        <v>147</v>
      </c>
      <c r="K23" s="35">
        <v>-20</v>
      </c>
      <c r="L23" s="27"/>
      <c r="M23" s="34"/>
      <c r="N23" s="35"/>
      <c r="O23" s="27"/>
      <c r="P23" s="84"/>
      <c r="Q23" s="85"/>
      <c r="R23" s="27"/>
      <c r="S23" s="36"/>
      <c r="T23" s="29"/>
      <c r="U23" s="31"/>
      <c r="V23" s="32"/>
      <c r="W23" s="62"/>
      <c r="X23" s="31"/>
      <c r="Y23" s="32"/>
      <c r="Z23" s="33"/>
      <c r="AA23" s="1"/>
      <c r="AB23" s="257" t="s">
        <v>88</v>
      </c>
      <c r="AC23" s="254" t="s">
        <v>148</v>
      </c>
      <c r="AD23" s="254">
        <v>-26</v>
      </c>
      <c r="AE23" s="1"/>
      <c r="AH23" s="1"/>
      <c r="AI23" s="1"/>
      <c r="AJ23" s="1"/>
      <c r="AK23" s="1"/>
      <c r="AL23" s="1"/>
      <c r="AM23" s="1"/>
    </row>
    <row r="24" spans="1:39" ht="22.5" customHeight="1">
      <c r="A24" s="1"/>
      <c r="B24" s="1"/>
      <c r="C24" s="82" t="s">
        <v>32</v>
      </c>
      <c r="D24" s="83">
        <f>SUM(D15:D23)</f>
        <v>-795.85</v>
      </c>
      <c r="E24" s="1"/>
      <c r="F24" s="73"/>
      <c r="G24" s="34"/>
      <c r="H24" s="35"/>
      <c r="I24" s="27"/>
      <c r="J24" s="34"/>
      <c r="K24" s="35"/>
      <c r="L24" s="27"/>
      <c r="M24" s="34"/>
      <c r="N24" s="35"/>
      <c r="O24" s="27"/>
      <c r="P24" s="34"/>
      <c r="Q24" s="35"/>
      <c r="R24" s="27"/>
      <c r="S24" s="34"/>
      <c r="T24" s="35"/>
      <c r="U24" s="31"/>
      <c r="V24" s="32"/>
      <c r="W24" s="62"/>
      <c r="X24" s="31"/>
      <c r="Y24" s="32"/>
      <c r="Z24" s="33"/>
      <c r="AA24" s="1"/>
      <c r="AB24" s="251" t="s">
        <v>135</v>
      </c>
      <c r="AC24" s="252" t="s">
        <v>151</v>
      </c>
      <c r="AD24" s="252">
        <v>-26</v>
      </c>
      <c r="AE24" s="1"/>
      <c r="AH24" s="1"/>
      <c r="AI24" s="1"/>
      <c r="AJ24" s="1"/>
      <c r="AK24" s="1"/>
      <c r="AL24" s="1"/>
      <c r="AM24" s="1"/>
    </row>
    <row r="25" spans="1:39" ht="22.5" customHeight="1">
      <c r="A25" s="369" t="s">
        <v>33</v>
      </c>
      <c r="B25" s="369"/>
      <c r="C25" s="369"/>
      <c r="D25" s="86"/>
      <c r="E25" s="1"/>
      <c r="F25" s="73"/>
      <c r="G25" s="34"/>
      <c r="H25" s="35"/>
      <c r="I25" s="27"/>
      <c r="J25" s="34"/>
      <c r="K25" s="35"/>
      <c r="L25" s="27"/>
      <c r="M25" s="34"/>
      <c r="N25" s="35"/>
      <c r="O25" s="27"/>
      <c r="P25" s="40"/>
      <c r="Q25" s="41"/>
      <c r="R25" s="27"/>
      <c r="S25" s="34"/>
      <c r="T25" s="35"/>
      <c r="U25" s="31"/>
      <c r="V25" s="32"/>
      <c r="W25" s="62"/>
      <c r="X25" s="31"/>
      <c r="Y25" s="32"/>
      <c r="Z25" s="33"/>
      <c r="AA25" s="1"/>
      <c r="AB25" s="251" t="s">
        <v>65</v>
      </c>
      <c r="AC25" s="250" t="s">
        <v>164</v>
      </c>
      <c r="AD25" s="256">
        <v>-25.73</v>
      </c>
      <c r="AE25" s="1"/>
      <c r="AH25" s="1"/>
      <c r="AI25" s="1"/>
      <c r="AJ25" s="1"/>
      <c r="AK25" s="1"/>
      <c r="AL25" s="1"/>
      <c r="AM25" s="1"/>
    </row>
    <row r="26" spans="1:39" ht="22.5" customHeight="1">
      <c r="A26" s="87" t="s">
        <v>34</v>
      </c>
      <c r="B26" s="87" t="s">
        <v>7</v>
      </c>
      <c r="C26" s="87" t="s">
        <v>9</v>
      </c>
      <c r="D26" s="88"/>
      <c r="E26" s="1"/>
      <c r="F26" s="73"/>
      <c r="G26" s="40"/>
      <c r="H26" s="41"/>
      <c r="I26" s="27"/>
      <c r="J26" s="40"/>
      <c r="K26" s="41"/>
      <c r="L26" s="27"/>
      <c r="M26" s="40"/>
      <c r="N26" s="41"/>
      <c r="O26" s="27"/>
      <c r="P26" s="40"/>
      <c r="Q26" s="41"/>
      <c r="R26" s="27"/>
      <c r="S26" s="40"/>
      <c r="T26" s="41"/>
      <c r="U26" s="31"/>
      <c r="V26" s="42"/>
      <c r="W26" s="62"/>
      <c r="X26" s="31"/>
      <c r="Y26" s="42"/>
      <c r="Z26" s="33"/>
      <c r="AA26" s="1"/>
      <c r="AB26" s="253" t="s">
        <v>88</v>
      </c>
      <c r="AC26" s="254" t="s">
        <v>96</v>
      </c>
      <c r="AD26" s="254">
        <v>-20</v>
      </c>
      <c r="AE26" s="1"/>
      <c r="AH26" s="1"/>
      <c r="AI26" s="1"/>
      <c r="AJ26" s="1"/>
      <c r="AK26" s="1"/>
      <c r="AL26" s="1"/>
      <c r="AM26" s="1"/>
    </row>
    <row r="27" spans="1:39" ht="22.5" customHeight="1">
      <c r="A27" s="89">
        <v>6</v>
      </c>
      <c r="B27" s="90" t="s">
        <v>97</v>
      </c>
      <c r="C27" s="90">
        <v>-400</v>
      </c>
      <c r="D27" s="24"/>
      <c r="E27" s="1"/>
      <c r="F27" s="78"/>
      <c r="G27" s="48"/>
      <c r="H27" s="49">
        <f>SUM(H21:H26)</f>
        <v>160</v>
      </c>
      <c r="I27" s="47"/>
      <c r="J27" s="48"/>
      <c r="K27" s="49">
        <f>SUM(K21:K26)</f>
        <v>136</v>
      </c>
      <c r="L27" s="47"/>
      <c r="M27" s="48"/>
      <c r="N27" s="49">
        <f>SUM(N21:N26)</f>
        <v>0</v>
      </c>
      <c r="O27" s="47"/>
      <c r="P27" s="48"/>
      <c r="Q27" s="49">
        <f>SUM(Q21:Q26)</f>
        <v>-32</v>
      </c>
      <c r="R27" s="47"/>
      <c r="S27" s="48"/>
      <c r="T27" s="49">
        <f>SUM(T21:T26)</f>
        <v>0</v>
      </c>
      <c r="U27" s="50"/>
      <c r="V27" s="51"/>
      <c r="W27" s="79">
        <f>SUM(W21:W26)</f>
        <v>0</v>
      </c>
      <c r="X27" s="50"/>
      <c r="Y27" s="51"/>
      <c r="Z27" s="52">
        <f>SUM(Z21:Z26)</f>
        <v>-26</v>
      </c>
      <c r="AA27" s="1"/>
      <c r="AB27" s="251" t="s">
        <v>88</v>
      </c>
      <c r="AC27" s="252" t="s">
        <v>147</v>
      </c>
      <c r="AD27" s="252">
        <v>-20</v>
      </c>
      <c r="AE27" s="1"/>
      <c r="AH27" s="1"/>
      <c r="AI27" s="1"/>
      <c r="AJ27" s="1"/>
      <c r="AK27" s="1"/>
      <c r="AL27" s="1"/>
      <c r="AM27" s="1"/>
    </row>
    <row r="28" spans="1:39" ht="22.5" customHeight="1">
      <c r="A28" s="89"/>
      <c r="B28" s="90"/>
      <c r="C28" s="90"/>
      <c r="D28" s="24"/>
      <c r="E28" s="1"/>
      <c r="F28" s="81">
        <f>X20+1</f>
        <v>19</v>
      </c>
      <c r="G28" s="55"/>
      <c r="H28" s="56"/>
      <c r="I28" s="54">
        <f>F28+1</f>
        <v>20</v>
      </c>
      <c r="J28" s="55"/>
      <c r="K28" s="56"/>
      <c r="L28" s="54">
        <f>I28+1</f>
        <v>21</v>
      </c>
      <c r="M28" s="55"/>
      <c r="N28" s="56"/>
      <c r="O28" s="54">
        <f>L28+1</f>
        <v>22</v>
      </c>
      <c r="P28" s="55"/>
      <c r="Q28" s="56"/>
      <c r="R28" s="54">
        <f>O28+1</f>
        <v>23</v>
      </c>
      <c r="S28" s="55"/>
      <c r="T28" s="56"/>
      <c r="U28" s="57">
        <f>R28+1</f>
        <v>24</v>
      </c>
      <c r="V28" s="58"/>
      <c r="W28" s="59"/>
      <c r="X28" s="57">
        <f>U28+1</f>
        <v>25</v>
      </c>
      <c r="Y28" s="58"/>
      <c r="Z28" s="60"/>
      <c r="AA28" s="1"/>
      <c r="AB28" s="251" t="s">
        <v>88</v>
      </c>
      <c r="AC28" s="250" t="s">
        <v>166</v>
      </c>
      <c r="AD28" s="256">
        <v>-19.18</v>
      </c>
      <c r="AE28" s="1"/>
      <c r="AH28" s="1"/>
      <c r="AI28" s="1"/>
      <c r="AJ28" s="1"/>
      <c r="AK28" s="1"/>
      <c r="AL28" s="1"/>
      <c r="AM28" s="1"/>
    </row>
    <row r="29" spans="1:39" ht="22.5" customHeight="1">
      <c r="A29" s="89">
        <v>12</v>
      </c>
      <c r="B29" s="90" t="s">
        <v>65</v>
      </c>
      <c r="C29" s="90">
        <v>-200</v>
      </c>
      <c r="D29" s="24"/>
      <c r="E29" s="1"/>
      <c r="F29" s="27" t="s">
        <v>135</v>
      </c>
      <c r="G29" s="40" t="s">
        <v>149</v>
      </c>
      <c r="H29" s="41">
        <v>-28</v>
      </c>
      <c r="I29" s="27" t="s">
        <v>12</v>
      </c>
      <c r="J29" s="36" t="s">
        <v>37</v>
      </c>
      <c r="K29" s="29">
        <v>628</v>
      </c>
      <c r="L29" s="27" t="s">
        <v>135</v>
      </c>
      <c r="M29" s="40" t="s">
        <v>151</v>
      </c>
      <c r="N29" s="41">
        <v>-26</v>
      </c>
      <c r="O29" s="27" t="s">
        <v>33</v>
      </c>
      <c r="P29" s="36" t="s">
        <v>35</v>
      </c>
      <c r="Q29" s="29">
        <v>-600</v>
      </c>
      <c r="R29" s="27" t="s">
        <v>88</v>
      </c>
      <c r="S29" s="36" t="s">
        <v>163</v>
      </c>
      <c r="T29" s="29">
        <v>-6</v>
      </c>
      <c r="U29" s="31" t="s">
        <v>88</v>
      </c>
      <c r="V29" s="32" t="s">
        <v>157</v>
      </c>
      <c r="W29" s="62">
        <v>-114.95</v>
      </c>
      <c r="X29" s="31"/>
      <c r="Y29" s="32"/>
      <c r="Z29" s="33"/>
      <c r="AA29" s="1"/>
      <c r="AB29" s="255" t="s">
        <v>65</v>
      </c>
      <c r="AC29" s="250" t="s">
        <v>99</v>
      </c>
      <c r="AD29" s="256">
        <f>-8.5-6.5</f>
        <v>-15</v>
      </c>
      <c r="AE29" s="1"/>
      <c r="AH29" s="1"/>
      <c r="AI29" s="1"/>
      <c r="AJ29" s="1"/>
      <c r="AK29" s="1"/>
      <c r="AL29" s="1"/>
      <c r="AM29" s="1"/>
    </row>
    <row r="30" spans="1:39" ht="22.5" customHeight="1">
      <c r="A30" s="89">
        <v>19</v>
      </c>
      <c r="B30" s="90" t="s">
        <v>150</v>
      </c>
      <c r="C30" s="90">
        <f>1.73+8.98</f>
        <v>10.71</v>
      </c>
      <c r="D30" s="24"/>
      <c r="E30" s="1"/>
      <c r="F30" s="73"/>
      <c r="G30" s="34"/>
      <c r="H30" s="41"/>
      <c r="I30" s="73" t="s">
        <v>36</v>
      </c>
      <c r="J30" s="34" t="s">
        <v>103</v>
      </c>
      <c r="K30" s="35">
        <v>255</v>
      </c>
      <c r="L30" s="73" t="s">
        <v>88</v>
      </c>
      <c r="M30" s="34" t="s">
        <v>152</v>
      </c>
      <c r="N30" s="41">
        <v>-29.13</v>
      </c>
      <c r="O30" s="27" t="s">
        <v>40</v>
      </c>
      <c r="P30" s="91" t="s">
        <v>41</v>
      </c>
      <c r="Q30" s="29">
        <v>-165</v>
      </c>
      <c r="R30" s="27"/>
      <c r="S30" s="36"/>
      <c r="T30" s="29"/>
      <c r="U30" s="31"/>
      <c r="V30" s="32"/>
      <c r="W30" s="62"/>
      <c r="X30" s="31"/>
      <c r="Y30" s="32"/>
      <c r="Z30" s="33"/>
      <c r="AA30" s="1"/>
      <c r="AB30" s="257" t="s">
        <v>88</v>
      </c>
      <c r="AC30" s="254" t="s">
        <v>112</v>
      </c>
      <c r="AD30" s="254">
        <v>-7</v>
      </c>
      <c r="AE30" s="1"/>
      <c r="AH30" s="1"/>
      <c r="AI30" s="1"/>
      <c r="AJ30" s="1"/>
      <c r="AK30" s="1"/>
      <c r="AL30" s="1"/>
      <c r="AM30" s="1"/>
    </row>
    <row r="31" spans="1:39" ht="22.5" customHeight="1">
      <c r="A31" s="89">
        <v>20</v>
      </c>
      <c r="B31" s="90" t="s">
        <v>150</v>
      </c>
      <c r="C31" s="90">
        <f>0.54+7.83</f>
        <v>8.370000000000001</v>
      </c>
      <c r="D31" s="24"/>
      <c r="E31" s="1"/>
      <c r="F31" s="73"/>
      <c r="G31" s="34"/>
      <c r="H31" s="35"/>
      <c r="I31" s="27" t="s">
        <v>38</v>
      </c>
      <c r="J31" s="36" t="s">
        <v>39</v>
      </c>
      <c r="K31" s="29">
        <v>-72.34</v>
      </c>
      <c r="L31" s="27" t="s">
        <v>88</v>
      </c>
      <c r="M31" s="36" t="s">
        <v>153</v>
      </c>
      <c r="N31" s="29">
        <v>-5.19</v>
      </c>
      <c r="O31" s="27" t="s">
        <v>12</v>
      </c>
      <c r="P31" s="91" t="s">
        <v>155</v>
      </c>
      <c r="Q31" s="29">
        <v>650</v>
      </c>
      <c r="R31" s="27"/>
      <c r="S31" s="36"/>
      <c r="T31" s="29"/>
      <c r="U31" s="31"/>
      <c r="V31" s="32"/>
      <c r="W31" s="62"/>
      <c r="X31" s="31"/>
      <c r="Y31" s="32"/>
      <c r="Z31" s="33"/>
      <c r="AA31" s="1"/>
      <c r="AB31" s="251" t="s">
        <v>88</v>
      </c>
      <c r="AC31" s="250" t="s">
        <v>163</v>
      </c>
      <c r="AD31" s="256">
        <v>-6</v>
      </c>
      <c r="AE31" s="1"/>
      <c r="AH31" s="1"/>
      <c r="AI31" s="1"/>
      <c r="AJ31" s="1"/>
      <c r="AK31" s="1"/>
      <c r="AL31" s="1"/>
      <c r="AM31" s="1"/>
    </row>
    <row r="32" spans="1:39" ht="22.5" customHeight="1">
      <c r="A32" s="89">
        <v>22</v>
      </c>
      <c r="B32" s="246" t="s">
        <v>150</v>
      </c>
      <c r="C32" s="246">
        <f>16.58+2.62</f>
        <v>19.2</v>
      </c>
      <c r="D32" s="24"/>
      <c r="E32" s="1"/>
      <c r="F32" s="73"/>
      <c r="G32" s="34"/>
      <c r="H32" s="35"/>
      <c r="I32" s="73"/>
      <c r="J32" s="34"/>
      <c r="K32" s="35"/>
      <c r="L32" s="27"/>
      <c r="M32" s="36"/>
      <c r="N32" s="29"/>
      <c r="O32" s="27" t="s">
        <v>65</v>
      </c>
      <c r="P32" s="34" t="s">
        <v>156</v>
      </c>
      <c r="Q32" s="35">
        <v>-650</v>
      </c>
      <c r="R32" s="27"/>
      <c r="S32" s="34"/>
      <c r="T32" s="35"/>
      <c r="U32" s="31"/>
      <c r="V32" s="32"/>
      <c r="W32" s="62"/>
      <c r="X32" s="31"/>
      <c r="Y32" s="32"/>
      <c r="Z32" s="33"/>
      <c r="AA32" s="1"/>
      <c r="AB32" s="251" t="s">
        <v>88</v>
      </c>
      <c r="AC32" s="250" t="s">
        <v>163</v>
      </c>
      <c r="AD32" s="256">
        <v>-6</v>
      </c>
      <c r="AE32" s="1"/>
      <c r="AH32" s="1"/>
      <c r="AI32" s="1"/>
      <c r="AJ32" s="1"/>
      <c r="AK32" s="1"/>
      <c r="AL32" s="1"/>
      <c r="AM32" s="1"/>
    </row>
    <row r="33" spans="1:39" ht="22.5" customHeight="1">
      <c r="A33" s="89">
        <v>22</v>
      </c>
      <c r="B33" s="246" t="s">
        <v>106</v>
      </c>
      <c r="C33" s="246">
        <v>600</v>
      </c>
      <c r="D33" s="24"/>
      <c r="E33" s="1"/>
      <c r="F33" s="73"/>
      <c r="G33" s="34"/>
      <c r="H33" s="35"/>
      <c r="I33" s="27"/>
      <c r="J33" s="40"/>
      <c r="K33" s="41"/>
      <c r="L33" s="27"/>
      <c r="M33" s="91"/>
      <c r="N33" s="29"/>
      <c r="O33" s="27"/>
      <c r="P33" s="91"/>
      <c r="Q33" s="29"/>
      <c r="R33" s="27"/>
      <c r="S33" s="91"/>
      <c r="T33" s="35"/>
      <c r="U33" s="31"/>
      <c r="V33" s="32"/>
      <c r="W33" s="62"/>
      <c r="X33" s="31"/>
      <c r="Y33" s="32"/>
      <c r="Z33" s="33"/>
      <c r="AA33" s="1"/>
      <c r="AB33" s="251" t="s">
        <v>88</v>
      </c>
      <c r="AC33" s="250" t="s">
        <v>153</v>
      </c>
      <c r="AD33" s="256">
        <v>-5.19</v>
      </c>
      <c r="AE33" s="1"/>
      <c r="AH33" s="1"/>
      <c r="AI33" s="1"/>
      <c r="AJ33" s="1"/>
      <c r="AK33" s="1"/>
      <c r="AL33" s="1"/>
      <c r="AM33" s="1"/>
    </row>
    <row r="34" spans="1:39" ht="22.5" customHeight="1">
      <c r="A34" s="89">
        <v>22</v>
      </c>
      <c r="B34" s="246" t="s">
        <v>154</v>
      </c>
      <c r="C34" s="246">
        <v>-7350</v>
      </c>
      <c r="D34" s="24"/>
      <c r="E34" s="1"/>
      <c r="F34" s="73"/>
      <c r="G34" s="34"/>
      <c r="H34" s="35"/>
      <c r="I34" s="73"/>
      <c r="J34" s="34"/>
      <c r="K34" s="41"/>
      <c r="L34" s="27"/>
      <c r="M34" s="34"/>
      <c r="N34" s="35"/>
      <c r="O34" s="27"/>
      <c r="P34" s="34"/>
      <c r="Q34" s="35"/>
      <c r="R34" s="27"/>
      <c r="S34" s="34"/>
      <c r="T34" s="35"/>
      <c r="U34" s="31"/>
      <c r="V34" s="32"/>
      <c r="W34" s="62"/>
      <c r="X34" s="31"/>
      <c r="Y34" s="32"/>
      <c r="Z34" s="33"/>
      <c r="AA34" s="1"/>
      <c r="AB34" s="251" t="s">
        <v>65</v>
      </c>
      <c r="AC34" s="252" t="s">
        <v>65</v>
      </c>
      <c r="AD34" s="252">
        <v>-1.75</v>
      </c>
      <c r="AE34" s="1"/>
      <c r="AH34" s="1"/>
      <c r="AI34" s="1"/>
      <c r="AJ34" s="1"/>
      <c r="AK34" s="1"/>
      <c r="AL34" s="1"/>
      <c r="AM34" s="1"/>
    </row>
    <row r="35" spans="1:39" ht="22.5" customHeight="1">
      <c r="A35" s="89">
        <v>28</v>
      </c>
      <c r="B35" s="246" t="s">
        <v>165</v>
      </c>
      <c r="C35" s="246">
        <v>0.09</v>
      </c>
      <c r="D35" s="24"/>
      <c r="E35" s="1"/>
      <c r="F35" s="73"/>
      <c r="G35" s="34"/>
      <c r="H35" s="35"/>
      <c r="I35" s="73"/>
      <c r="J35" s="34"/>
      <c r="K35" s="35"/>
      <c r="L35" s="27"/>
      <c r="M35" s="34"/>
      <c r="N35" s="35"/>
      <c r="O35" s="27"/>
      <c r="P35" s="34"/>
      <c r="Q35" s="35"/>
      <c r="R35" s="27"/>
      <c r="S35" s="34"/>
      <c r="T35" s="35"/>
      <c r="U35" s="31"/>
      <c r="V35" s="32"/>
      <c r="W35" s="62"/>
      <c r="X35" s="31"/>
      <c r="Y35" s="32"/>
      <c r="Z35" s="33"/>
      <c r="AA35" s="1"/>
      <c r="AB35" s="255" t="s">
        <v>36</v>
      </c>
      <c r="AC35" s="252" t="s">
        <v>160</v>
      </c>
      <c r="AD35" s="252">
        <v>10</v>
      </c>
      <c r="AE35" s="1"/>
      <c r="AH35" s="1"/>
      <c r="AI35" s="1"/>
      <c r="AJ35" s="1"/>
      <c r="AK35" s="1"/>
      <c r="AL35" s="1"/>
      <c r="AM35" s="1"/>
    </row>
    <row r="36" spans="1:39" ht="22.5" customHeight="1">
      <c r="A36" s="89"/>
      <c r="B36" s="246"/>
      <c r="C36" s="246"/>
      <c r="D36" s="24"/>
      <c r="E36" s="1"/>
      <c r="F36" s="73"/>
      <c r="G36" s="34"/>
      <c r="H36" s="35"/>
      <c r="I36" s="73"/>
      <c r="J36" s="34"/>
      <c r="K36" s="41"/>
      <c r="L36" s="27"/>
      <c r="M36" s="34"/>
      <c r="N36" s="35"/>
      <c r="O36" s="27"/>
      <c r="P36" s="34"/>
      <c r="Q36" s="35"/>
      <c r="R36" s="27"/>
      <c r="S36" s="34"/>
      <c r="T36" s="35"/>
      <c r="U36" s="31"/>
      <c r="V36" s="32"/>
      <c r="W36" s="62"/>
      <c r="X36" s="31"/>
      <c r="Y36" s="32"/>
      <c r="Z36" s="33"/>
      <c r="AA36" s="1"/>
      <c r="AB36" s="251" t="s">
        <v>12</v>
      </c>
      <c r="AC36" s="252" t="s">
        <v>109</v>
      </c>
      <c r="AD36" s="252">
        <v>19</v>
      </c>
      <c r="AE36" s="1"/>
      <c r="AH36" s="1"/>
      <c r="AI36" s="1"/>
      <c r="AJ36" s="1"/>
      <c r="AK36" s="1"/>
      <c r="AL36" s="1"/>
      <c r="AM36" s="1"/>
    </row>
    <row r="37" spans="1:39" ht="22.5" customHeight="1">
      <c r="A37" s="89"/>
      <c r="B37" s="246"/>
      <c r="C37" s="246"/>
      <c r="D37" s="24"/>
      <c r="E37" s="1"/>
      <c r="F37" s="73"/>
      <c r="G37" s="40"/>
      <c r="H37" s="41"/>
      <c r="I37" s="27"/>
      <c r="J37" s="40"/>
      <c r="K37" s="41"/>
      <c r="L37" s="27"/>
      <c r="M37" s="40"/>
      <c r="N37" s="41"/>
      <c r="O37" s="27"/>
      <c r="P37" s="40"/>
      <c r="Q37" s="41"/>
      <c r="R37" s="27"/>
      <c r="S37" s="40"/>
      <c r="T37" s="41"/>
      <c r="U37" s="31"/>
      <c r="V37" s="42"/>
      <c r="W37" s="62"/>
      <c r="X37" s="31"/>
      <c r="Y37" s="42"/>
      <c r="Z37" s="33"/>
      <c r="AA37" s="1"/>
      <c r="AB37" s="255" t="s">
        <v>36</v>
      </c>
      <c r="AC37" s="252" t="s">
        <v>82</v>
      </c>
      <c r="AD37" s="252">
        <v>45</v>
      </c>
      <c r="AE37" s="1"/>
      <c r="AH37" s="1"/>
      <c r="AI37" s="1"/>
      <c r="AJ37" s="1"/>
      <c r="AK37" s="1"/>
      <c r="AL37" s="1"/>
      <c r="AM37" s="1"/>
    </row>
    <row r="38" spans="1:39" ht="22.5" customHeight="1">
      <c r="A38" s="1"/>
      <c r="B38" s="82" t="s">
        <v>32</v>
      </c>
      <c r="C38" s="83">
        <f>SUM(C27:C37)</f>
        <v>-7311.63</v>
      </c>
      <c r="D38" s="92"/>
      <c r="E38" s="1"/>
      <c r="F38" s="78"/>
      <c r="G38" s="48"/>
      <c r="H38" s="49">
        <f>SUM(H29:H37)</f>
        <v>-28</v>
      </c>
      <c r="I38" s="47"/>
      <c r="J38" s="48"/>
      <c r="K38" s="49">
        <f>SUM(K29:K37)</f>
        <v>810.66</v>
      </c>
      <c r="L38" s="47"/>
      <c r="M38" s="48"/>
      <c r="N38" s="49">
        <f>SUM(N29:N37)</f>
        <v>-60.319999999999993</v>
      </c>
      <c r="O38" s="47"/>
      <c r="P38" s="48"/>
      <c r="Q38" s="49">
        <f>SUM(Q29:Q37)</f>
        <v>-765</v>
      </c>
      <c r="R38" s="47"/>
      <c r="S38" s="48"/>
      <c r="T38" s="49">
        <f>SUM(T29:T37)</f>
        <v>-6</v>
      </c>
      <c r="U38" s="50"/>
      <c r="V38" s="51"/>
      <c r="W38" s="79">
        <f>SUM(W29:W37)</f>
        <v>-114.95</v>
      </c>
      <c r="X38" s="50"/>
      <c r="Y38" s="51"/>
      <c r="Z38" s="52">
        <f>SUM(Z29:Z37)</f>
        <v>0</v>
      </c>
      <c r="AA38" s="1"/>
      <c r="AB38" s="251" t="s">
        <v>65</v>
      </c>
      <c r="AC38" s="252" t="s">
        <v>85</v>
      </c>
      <c r="AD38" s="252">
        <v>50</v>
      </c>
      <c r="AE38" s="1"/>
      <c r="AH38" s="1"/>
      <c r="AI38" s="1"/>
      <c r="AJ38" s="1"/>
      <c r="AK38" s="1"/>
      <c r="AL38" s="1"/>
      <c r="AM38" s="1"/>
    </row>
    <row r="39" spans="1:39" ht="22.5" customHeight="1">
      <c r="A39" s="1"/>
      <c r="B39" s="1"/>
      <c r="C39" s="1"/>
      <c r="D39" s="39"/>
      <c r="E39" s="1"/>
      <c r="F39" s="81">
        <f>X28+1</f>
        <v>26</v>
      </c>
      <c r="G39" s="55"/>
      <c r="H39" s="56"/>
      <c r="I39" s="54">
        <f>F39+1</f>
        <v>27</v>
      </c>
      <c r="J39" s="55"/>
      <c r="K39" s="56"/>
      <c r="L39" s="54">
        <f>I39+1</f>
        <v>28</v>
      </c>
      <c r="M39" s="55"/>
      <c r="N39" s="56"/>
      <c r="O39" s="54">
        <f>L39+1</f>
        <v>29</v>
      </c>
      <c r="P39" s="55"/>
      <c r="Q39" s="56"/>
      <c r="R39" s="54">
        <f>O39+1</f>
        <v>30</v>
      </c>
      <c r="S39" s="55"/>
      <c r="T39" s="56"/>
      <c r="U39" s="54">
        <f>R39+1</f>
        <v>31</v>
      </c>
      <c r="V39" s="55"/>
      <c r="W39" s="56"/>
      <c r="X39" s="96"/>
      <c r="Y39" s="94"/>
      <c r="Z39" s="97"/>
      <c r="AA39" s="1"/>
      <c r="AB39" s="251" t="s">
        <v>65</v>
      </c>
      <c r="AC39" s="252" t="s">
        <v>86</v>
      </c>
      <c r="AD39" s="252">
        <v>100</v>
      </c>
      <c r="AE39" s="1"/>
      <c r="AH39" s="1"/>
      <c r="AI39" s="1"/>
      <c r="AJ39" s="1"/>
      <c r="AK39" s="1"/>
      <c r="AL39" s="1"/>
      <c r="AM39" s="1"/>
    </row>
    <row r="40" spans="1:39" ht="22.5" customHeight="1">
      <c r="A40" s="1"/>
      <c r="B40" s="1"/>
      <c r="C40" s="1"/>
      <c r="D40" s="1"/>
      <c r="E40" s="1"/>
      <c r="F40" s="27" t="s">
        <v>36</v>
      </c>
      <c r="G40" s="40" t="s">
        <v>46</v>
      </c>
      <c r="H40" s="41">
        <v>145</v>
      </c>
      <c r="I40" s="27"/>
      <c r="J40" s="34"/>
      <c r="K40" s="35"/>
      <c r="L40" s="27"/>
      <c r="M40" s="34"/>
      <c r="N40" s="35"/>
      <c r="O40" s="27" t="s">
        <v>12</v>
      </c>
      <c r="P40" s="36" t="s">
        <v>42</v>
      </c>
      <c r="Q40" s="29">
        <v>140</v>
      </c>
      <c r="R40" s="27"/>
      <c r="S40" s="34"/>
      <c r="T40" s="35"/>
      <c r="U40" s="27" t="s">
        <v>88</v>
      </c>
      <c r="V40" s="36" t="s">
        <v>166</v>
      </c>
      <c r="W40" s="29">
        <v>-19.18</v>
      </c>
      <c r="X40" s="98"/>
      <c r="Y40" s="101"/>
      <c r="Z40" s="102"/>
      <c r="AA40" s="1"/>
      <c r="AB40" s="255" t="s">
        <v>36</v>
      </c>
      <c r="AC40" s="252" t="s">
        <v>102</v>
      </c>
      <c r="AD40" s="252">
        <v>100</v>
      </c>
      <c r="AE40" s="1"/>
      <c r="AH40" s="1"/>
      <c r="AI40" s="1"/>
      <c r="AJ40" s="1"/>
      <c r="AK40" s="1"/>
      <c r="AL40" s="1"/>
      <c r="AM40" s="1"/>
    </row>
    <row r="41" spans="1:39" ht="22.5" customHeight="1">
      <c r="A41" s="1"/>
      <c r="B41" s="1"/>
      <c r="C41" s="1"/>
      <c r="D41" s="1"/>
      <c r="E41" s="1"/>
      <c r="F41" s="73" t="s">
        <v>36</v>
      </c>
      <c r="G41" s="34" t="s">
        <v>82</v>
      </c>
      <c r="H41" s="41">
        <v>45</v>
      </c>
      <c r="I41" s="27"/>
      <c r="J41" s="34"/>
      <c r="K41" s="35"/>
      <c r="L41" s="27"/>
      <c r="M41" s="34"/>
      <c r="N41" s="35"/>
      <c r="O41" s="27" t="s">
        <v>65</v>
      </c>
      <c r="P41" s="34" t="s">
        <v>85</v>
      </c>
      <c r="Q41" s="35">
        <v>50</v>
      </c>
      <c r="R41" s="27"/>
      <c r="S41" s="34"/>
      <c r="T41" s="35"/>
      <c r="U41" s="27" t="s">
        <v>65</v>
      </c>
      <c r="V41" s="34" t="s">
        <v>65</v>
      </c>
      <c r="W41" s="35">
        <v>-1.75</v>
      </c>
      <c r="X41" s="98"/>
      <c r="Y41" s="101"/>
      <c r="Z41" s="102"/>
      <c r="AA41" s="1"/>
      <c r="AB41" s="251" t="s">
        <v>12</v>
      </c>
      <c r="AC41" s="252" t="s">
        <v>64</v>
      </c>
      <c r="AD41" s="252">
        <v>100</v>
      </c>
      <c r="AE41" s="1"/>
      <c r="AH41" s="1"/>
      <c r="AI41" s="1"/>
      <c r="AJ41" s="1"/>
      <c r="AK41" s="1"/>
      <c r="AL41" s="1"/>
      <c r="AM41" s="1"/>
    </row>
    <row r="42" spans="1:39" ht="22.5" customHeight="1">
      <c r="A42" s="1"/>
      <c r="B42" s="1"/>
      <c r="C42" s="1"/>
      <c r="D42" s="1"/>
      <c r="E42" s="1"/>
      <c r="F42" s="73" t="s">
        <v>36</v>
      </c>
      <c r="G42" s="34" t="s">
        <v>160</v>
      </c>
      <c r="H42" s="35">
        <v>10</v>
      </c>
      <c r="I42" s="27"/>
      <c r="J42" s="34"/>
      <c r="K42" s="35"/>
      <c r="O42" s="27" t="s">
        <v>12</v>
      </c>
      <c r="P42" s="34" t="s">
        <v>61</v>
      </c>
      <c r="Q42" s="35">
        <v>150</v>
      </c>
      <c r="R42" s="73"/>
      <c r="S42" s="34"/>
      <c r="T42" s="41"/>
      <c r="U42" s="73" t="s">
        <v>65</v>
      </c>
      <c r="V42" s="34" t="s">
        <v>167</v>
      </c>
      <c r="W42" s="41">
        <v>100</v>
      </c>
      <c r="X42" s="98"/>
      <c r="Y42" s="101"/>
      <c r="Z42" s="102"/>
      <c r="AA42" s="1"/>
      <c r="AB42" s="255" t="s">
        <v>65</v>
      </c>
      <c r="AC42" s="252" t="s">
        <v>167</v>
      </c>
      <c r="AD42" s="252">
        <v>100</v>
      </c>
      <c r="AE42" s="1"/>
      <c r="AH42" s="1"/>
      <c r="AI42" s="1"/>
      <c r="AJ42" s="1"/>
      <c r="AK42" s="1"/>
      <c r="AL42" s="1"/>
      <c r="AM42" s="1"/>
    </row>
    <row r="43" spans="1:39" ht="22.5" customHeight="1">
      <c r="A43" s="1"/>
      <c r="B43" s="1"/>
      <c r="C43" s="1"/>
      <c r="D43" s="1"/>
      <c r="E43" s="1"/>
      <c r="F43" s="73" t="s">
        <v>161</v>
      </c>
      <c r="G43" s="34" t="s">
        <v>162</v>
      </c>
      <c r="H43" s="35">
        <v>-200</v>
      </c>
      <c r="I43" s="27"/>
      <c r="J43" s="34"/>
      <c r="K43" s="35"/>
      <c r="L43" s="27"/>
      <c r="M43" s="34"/>
      <c r="N43" s="35"/>
      <c r="O43" s="27" t="s">
        <v>12</v>
      </c>
      <c r="P43" s="34" t="s">
        <v>64</v>
      </c>
      <c r="Q43" s="35">
        <v>100</v>
      </c>
      <c r="R43" s="73"/>
      <c r="S43" s="34"/>
      <c r="T43" s="41"/>
      <c r="U43" s="73"/>
      <c r="V43" s="34"/>
      <c r="W43" s="41"/>
      <c r="X43" s="98"/>
      <c r="Y43" s="101"/>
      <c r="Z43" s="102"/>
      <c r="AA43" s="1"/>
      <c r="AB43" s="251" t="s">
        <v>36</v>
      </c>
      <c r="AC43" s="252" t="s">
        <v>78</v>
      </c>
      <c r="AD43" s="252">
        <v>110</v>
      </c>
      <c r="AE43" s="1"/>
      <c r="AH43" s="1"/>
      <c r="AI43" s="1"/>
      <c r="AJ43" s="1"/>
      <c r="AK43" s="1"/>
      <c r="AL43" s="1"/>
      <c r="AM43" s="1"/>
    </row>
    <row r="44" spans="1:39" ht="22.5" customHeight="1">
      <c r="A44" s="1"/>
      <c r="B44" s="1"/>
      <c r="C44" s="1"/>
      <c r="D44" s="1"/>
      <c r="E44" s="1"/>
      <c r="F44" s="27" t="s">
        <v>88</v>
      </c>
      <c r="G44" s="36" t="s">
        <v>163</v>
      </c>
      <c r="H44" s="29">
        <v>-6</v>
      </c>
      <c r="I44" s="27"/>
      <c r="J44" s="40"/>
      <c r="K44" s="41"/>
      <c r="L44" s="73"/>
      <c r="M44" s="34"/>
      <c r="N44" s="41"/>
      <c r="O44" s="73"/>
      <c r="P44" s="34"/>
      <c r="Q44" s="41"/>
      <c r="R44" s="73"/>
      <c r="S44" s="34"/>
      <c r="T44" s="41"/>
      <c r="U44" s="73"/>
      <c r="V44" s="34"/>
      <c r="W44" s="41"/>
      <c r="X44" s="98"/>
      <c r="Y44" s="101"/>
      <c r="Z44" s="102"/>
      <c r="AA44" s="1"/>
      <c r="AB44" s="251" t="s">
        <v>12</v>
      </c>
      <c r="AC44" s="250" t="s">
        <v>42</v>
      </c>
      <c r="AD44" s="256">
        <v>140</v>
      </c>
      <c r="AE44" s="1"/>
      <c r="AH44" s="1"/>
      <c r="AI44" s="1"/>
      <c r="AJ44" s="1"/>
      <c r="AK44" s="1"/>
      <c r="AL44" s="1"/>
      <c r="AM44" s="1"/>
    </row>
    <row r="45" spans="1:39" ht="22.5" customHeight="1">
      <c r="A45" s="1"/>
      <c r="B45" s="1"/>
      <c r="C45" s="1"/>
      <c r="D45" s="1"/>
      <c r="E45" s="1"/>
      <c r="F45" s="27" t="s">
        <v>65</v>
      </c>
      <c r="G45" s="36" t="s">
        <v>164</v>
      </c>
      <c r="H45" s="29">
        <v>-25.73</v>
      </c>
      <c r="I45" s="73"/>
      <c r="J45" s="34"/>
      <c r="K45" s="41"/>
      <c r="L45" s="27"/>
      <c r="M45" s="40"/>
      <c r="N45" s="41"/>
      <c r="O45" s="27"/>
      <c r="P45" s="40"/>
      <c r="Q45" s="41"/>
      <c r="R45" s="27"/>
      <c r="S45" s="40"/>
      <c r="T45" s="41"/>
      <c r="U45" s="27"/>
      <c r="V45" s="40"/>
      <c r="W45" s="41"/>
      <c r="X45" s="98"/>
      <c r="Y45" s="105"/>
      <c r="Z45" s="102"/>
      <c r="AA45" s="1"/>
      <c r="AB45" s="251" t="s">
        <v>36</v>
      </c>
      <c r="AC45" s="252" t="s">
        <v>46</v>
      </c>
      <c r="AD45" s="252">
        <v>145</v>
      </c>
      <c r="AE45" s="1"/>
      <c r="AH45" s="1"/>
      <c r="AI45" s="1"/>
      <c r="AJ45" s="1"/>
      <c r="AK45" s="1"/>
      <c r="AL45" s="1"/>
      <c r="AM45" s="1"/>
    </row>
    <row r="46" spans="1:39" ht="22.5" customHeight="1" thickBot="1">
      <c r="A46" s="1"/>
      <c r="B46" s="1"/>
      <c r="C46" s="1"/>
      <c r="D46" s="1"/>
      <c r="E46" s="1"/>
      <c r="F46" s="106"/>
      <c r="G46" s="107"/>
      <c r="H46" s="108">
        <f>SUM(H40:H45)</f>
        <v>-31.73</v>
      </c>
      <c r="I46" s="109"/>
      <c r="J46" s="107"/>
      <c r="K46" s="108">
        <f>SUM(K40:K45)</f>
        <v>0</v>
      </c>
      <c r="L46" s="109"/>
      <c r="M46" s="107"/>
      <c r="N46" s="108">
        <f>SUM(N40:N45)</f>
        <v>0</v>
      </c>
      <c r="O46" s="109"/>
      <c r="P46" s="107"/>
      <c r="Q46" s="108">
        <f>SUM(Q40:Q45)</f>
        <v>440</v>
      </c>
      <c r="R46" s="109"/>
      <c r="S46" s="107"/>
      <c r="T46" s="108">
        <f>SUM(T40:T45)</f>
        <v>0</v>
      </c>
      <c r="U46" s="109"/>
      <c r="V46" s="107"/>
      <c r="W46" s="108">
        <f>SUM(W40:W45)</f>
        <v>79.069999999999993</v>
      </c>
      <c r="X46" s="110"/>
      <c r="Y46" s="113"/>
      <c r="Z46" s="115"/>
      <c r="AA46" s="1"/>
      <c r="AB46" s="251" t="s">
        <v>12</v>
      </c>
      <c r="AC46" s="252" t="s">
        <v>61</v>
      </c>
      <c r="AD46" s="252">
        <v>150</v>
      </c>
      <c r="AE46" s="1"/>
      <c r="AH46" s="1"/>
      <c r="AI46" s="1"/>
      <c r="AJ46" s="1"/>
      <c r="AK46" s="1"/>
      <c r="AL46" s="1"/>
      <c r="AM46" s="1"/>
    </row>
    <row r="47" spans="1:39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255" t="s">
        <v>65</v>
      </c>
      <c r="AC47" s="252" t="s">
        <v>113</v>
      </c>
      <c r="AD47" s="252">
        <v>200</v>
      </c>
      <c r="AE47" s="1"/>
      <c r="AH47" s="1"/>
      <c r="AI47" s="1"/>
      <c r="AJ47" s="1"/>
      <c r="AK47" s="1"/>
      <c r="AL47" s="1"/>
      <c r="AM47" s="1"/>
    </row>
    <row r="48" spans="1:39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255" t="s">
        <v>36</v>
      </c>
      <c r="AC48" s="252" t="s">
        <v>103</v>
      </c>
      <c r="AD48" s="252">
        <v>255</v>
      </c>
      <c r="AE48" s="1"/>
      <c r="AH48" s="1"/>
      <c r="AI48" s="1"/>
      <c r="AJ48" s="1"/>
      <c r="AK48" s="1"/>
      <c r="AL48" s="1"/>
      <c r="AM48" s="1"/>
    </row>
    <row r="49" spans="1:3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251" t="s">
        <v>12</v>
      </c>
      <c r="AC49" s="250" t="s">
        <v>66</v>
      </c>
      <c r="AD49" s="256">
        <v>284</v>
      </c>
      <c r="AE49" s="1"/>
      <c r="AH49" s="1"/>
      <c r="AI49" s="1"/>
      <c r="AJ49" s="1"/>
      <c r="AK49" s="1"/>
      <c r="AL49" s="1"/>
      <c r="AM49" s="1"/>
    </row>
    <row r="50" spans="1:39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3"/>
      <c r="Z50" s="3"/>
      <c r="AA50" s="1"/>
      <c r="AB50" s="251" t="s">
        <v>36</v>
      </c>
      <c r="AC50" s="252" t="s">
        <v>98</v>
      </c>
      <c r="AD50" s="252">
        <v>400</v>
      </c>
      <c r="AE50" s="1"/>
      <c r="AH50" s="1"/>
      <c r="AI50" s="1"/>
      <c r="AJ50" s="1"/>
      <c r="AK50" s="1"/>
      <c r="AL50" s="1"/>
      <c r="AM50" s="1"/>
    </row>
    <row r="51" spans="1:39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251" t="s">
        <v>12</v>
      </c>
      <c r="AC51" s="250" t="s">
        <v>37</v>
      </c>
      <c r="AD51" s="256">
        <v>628</v>
      </c>
      <c r="AE51" s="1"/>
      <c r="AH51" s="1"/>
      <c r="AI51" s="1"/>
      <c r="AJ51" s="1"/>
      <c r="AK51" s="1"/>
      <c r="AL51" s="1"/>
      <c r="AM51" s="1"/>
    </row>
    <row r="52" spans="1:39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251" t="s">
        <v>12</v>
      </c>
      <c r="AC52" s="252" t="s">
        <v>155</v>
      </c>
      <c r="AD52" s="256">
        <v>650</v>
      </c>
      <c r="AE52" s="1"/>
      <c r="AH52" s="1"/>
      <c r="AI52" s="1"/>
      <c r="AJ52" s="1"/>
      <c r="AK52" s="1"/>
      <c r="AL52" s="1"/>
      <c r="AM52" s="1"/>
    </row>
    <row r="53" spans="1:39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255" t="s">
        <v>12</v>
      </c>
      <c r="AC53" s="250" t="s">
        <v>13</v>
      </c>
      <c r="AD53" s="256">
        <v>723</v>
      </c>
      <c r="AE53" s="1"/>
      <c r="AF53" s="1"/>
      <c r="AG53" s="1"/>
      <c r="AH53" s="1"/>
      <c r="AI53" s="1"/>
      <c r="AJ53" s="1"/>
      <c r="AK53" s="1"/>
      <c r="AL53" s="1"/>
      <c r="AM53" s="1"/>
    </row>
    <row r="54" spans="1:3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</sheetData>
  <sortState ref="AB4:AD53">
    <sortCondition ref="AD3"/>
  </sortState>
  <mergeCells count="10">
    <mergeCell ref="A13:D13"/>
    <mergeCell ref="A25:C25"/>
    <mergeCell ref="F1:Z1"/>
    <mergeCell ref="F2:H2"/>
    <mergeCell ref="I2:K2"/>
    <mergeCell ref="L2:N2"/>
    <mergeCell ref="O2:Q2"/>
    <mergeCell ref="R2:T2"/>
    <mergeCell ref="U2:W2"/>
    <mergeCell ref="X2:Z2"/>
  </mergeCells>
  <conditionalFormatting sqref="Z13:Z18 Z21:Z26 Z29:Z37 Z5:Z10">
    <cfRule type="cellIs" dxfId="3356" priority="345" operator="lessThan">
      <formula>0</formula>
    </cfRule>
    <cfRule type="cellIs" dxfId="3355" priority="346" operator="greaterThan">
      <formula>0</formula>
    </cfRule>
  </conditionalFormatting>
  <conditionalFormatting sqref="Z11 Z19 Z27 Z38">
    <cfRule type="cellIs" dxfId="3354" priority="344" operator="equal">
      <formula>0</formula>
    </cfRule>
  </conditionalFormatting>
  <conditionalFormatting sqref="T19 K19 H19 Q19 N19 T27 T38 K27 K38 K46 H27 H38 H46 Q27 Q38 N27 N38 N46 Q11 T11 Q46 T46 W46">
    <cfRule type="cellIs" dxfId="3353" priority="343" operator="equal">
      <formula>0</formula>
    </cfRule>
  </conditionalFormatting>
  <conditionalFormatting sqref="Q18 H17:H18 H21:H26 T34:T37 Q34:Q37 N34:N37 Q24:Q26 H29:H37 T24:T26 T32 N7:N10 T9:T10 Q5:Q10 K17:K18 N15:N18 Q13:Q16 T13:T18 N21:N26 W41:W45 Q21 K22:K26 N29:N30 K32:K37 K30 Q29:Q30 Q32 H40:H43 N40:N41 N43:N45 K40:K45 Q41:Q45 T40:T45">
    <cfRule type="cellIs" dxfId="3352" priority="342" operator="greaterThan">
      <formula>0</formula>
    </cfRule>
  </conditionalFormatting>
  <conditionalFormatting sqref="Q18 H17:H18 H21:H26 T34:T37 Q34:Q37 N34:N37 Q24:Q26 H29:H37 T24:T26 T32 N7:N10 T9:T10 Q5:Q10 K17:K18 N15:N18 Q13:Q16 T13:T18 N21:N26 W41:W45 Q21 K22:K26 N29:N30 K32:K37 K30 Q29:Q30 Q32 H40:H43 N40:N41 N43:N45 K40:K45 Q41:Q45 T40:T45">
    <cfRule type="cellIs" dxfId="3351" priority="341" operator="lessThan">
      <formula>0</formula>
    </cfRule>
  </conditionalFormatting>
  <conditionalFormatting sqref="W13:W18 W29:W37 W21:W26 T33">
    <cfRule type="cellIs" dxfId="3350" priority="338" operator="lessThan">
      <formula>0</formula>
    </cfRule>
    <cfRule type="cellIs" dxfId="3349" priority="339" operator="greaterThan">
      <formula>0</formula>
    </cfRule>
  </conditionalFormatting>
  <conditionalFormatting sqref="H13:H16 Q22:Q24 T21:T23 H29:H30 T29:T31 N5:N6 T5:T8 K29 K33:K34 K13:K16 N13:N15 Q16:Q17 T14 K36 N44 Q44 K21 W40:W44 N29:N33 Q29:Q33 K31 K44:K45 H40:H42 H44:H45 T41:T44 Q40">
    <cfRule type="cellIs" dxfId="3348" priority="335" operator="lessThan">
      <formula>0</formula>
    </cfRule>
    <cfRule type="cellIs" dxfId="3347" priority="336" operator="greaterThan">
      <formula>0</formula>
    </cfRule>
  </conditionalFormatting>
  <conditionalFormatting sqref="Q23:Q24">
    <cfRule type="cellIs" dxfId="3346" priority="332" operator="lessThan">
      <formula>0</formula>
    </cfRule>
    <cfRule type="cellIs" dxfId="3345" priority="333" operator="greaterThan">
      <formula>0</formula>
    </cfRule>
  </conditionalFormatting>
  <conditionalFormatting sqref="B10">
    <cfRule type="cellIs" dxfId="3344" priority="330" operator="lessThan">
      <formula>0</formula>
    </cfRule>
    <cfRule type="cellIs" dxfId="3343" priority="331" operator="greaterThan">
      <formula>0</formula>
    </cfRule>
  </conditionalFormatting>
  <conditionalFormatting sqref="AD4:AD5">
    <cfRule type="cellIs" dxfId="3342" priority="80" operator="greaterThan">
      <formula>0</formula>
    </cfRule>
  </conditionalFormatting>
  <conditionalFormatting sqref="AD4:AD5">
    <cfRule type="cellIs" dxfId="3341" priority="79" operator="lessThan">
      <formula>0</formula>
    </cfRule>
  </conditionalFormatting>
  <conditionalFormatting sqref="AD8:AD10">
    <cfRule type="cellIs" dxfId="3340" priority="76" operator="lessThan">
      <formula>0</formula>
    </cfRule>
    <cfRule type="cellIs" dxfId="3339" priority="77" operator="greaterThan">
      <formula>0</formula>
    </cfRule>
  </conditionalFormatting>
  <conditionalFormatting sqref="AD11:AD12">
    <cfRule type="cellIs" dxfId="3338" priority="72" operator="lessThan">
      <formula>0</formula>
    </cfRule>
    <cfRule type="cellIs" dxfId="3337" priority="73" operator="greaterThan">
      <formula>0</formula>
    </cfRule>
  </conditionalFormatting>
  <conditionalFormatting sqref="AD13:AD15">
    <cfRule type="cellIs" dxfId="3336" priority="70" operator="greaterThan">
      <formula>0</formula>
    </cfRule>
  </conditionalFormatting>
  <conditionalFormatting sqref="AD13:AD15">
    <cfRule type="cellIs" dxfId="3335" priority="69" operator="lessThan">
      <formula>0</formula>
    </cfRule>
  </conditionalFormatting>
  <conditionalFormatting sqref="AD16:AD17">
    <cfRule type="cellIs" dxfId="3334" priority="67" operator="greaterThan">
      <formula>0</formula>
    </cfRule>
  </conditionalFormatting>
  <conditionalFormatting sqref="AD16:AD17">
    <cfRule type="cellIs" dxfId="3333" priority="66" operator="lessThan">
      <formula>0</formula>
    </cfRule>
  </conditionalFormatting>
  <conditionalFormatting sqref="AD17">
    <cfRule type="cellIs" dxfId="3332" priority="64" operator="lessThan">
      <formula>0</formula>
    </cfRule>
    <cfRule type="cellIs" dxfId="3331" priority="65" operator="greaterThan">
      <formula>0</formula>
    </cfRule>
  </conditionalFormatting>
  <conditionalFormatting sqref="AD18:AD20">
    <cfRule type="cellIs" dxfId="3330" priority="59" operator="lessThan">
      <formula>0</formula>
    </cfRule>
    <cfRule type="cellIs" dxfId="3329" priority="60" operator="greaterThan">
      <formula>0</formula>
    </cfRule>
  </conditionalFormatting>
  <conditionalFormatting sqref="AD21:AD22">
    <cfRule type="cellIs" dxfId="3328" priority="57" operator="greaterThan">
      <formula>0</formula>
    </cfRule>
  </conditionalFormatting>
  <conditionalFormatting sqref="AD21:AD22">
    <cfRule type="cellIs" dxfId="3327" priority="56" operator="lessThan">
      <formula>0</formula>
    </cfRule>
  </conditionalFormatting>
  <conditionalFormatting sqref="AD24:AD25">
    <cfRule type="cellIs" dxfId="3326" priority="54" operator="greaterThan">
      <formula>0</formula>
    </cfRule>
  </conditionalFormatting>
  <conditionalFormatting sqref="AD24:AD25">
    <cfRule type="cellIs" dxfId="3325" priority="53" operator="lessThan">
      <formula>0</formula>
    </cfRule>
  </conditionalFormatting>
  <conditionalFormatting sqref="AD23">
    <cfRule type="cellIs" dxfId="3324" priority="50" operator="lessThan">
      <formula>0</formula>
    </cfRule>
    <cfRule type="cellIs" dxfId="3323" priority="51" operator="greaterThan">
      <formula>0</formula>
    </cfRule>
  </conditionalFormatting>
  <conditionalFormatting sqref="AD26">
    <cfRule type="cellIs" dxfId="3322" priority="48" operator="greaterThan">
      <formula>0</formula>
    </cfRule>
  </conditionalFormatting>
  <conditionalFormatting sqref="AD26">
    <cfRule type="cellIs" dxfId="3321" priority="47" operator="lessThan">
      <formula>0</formula>
    </cfRule>
  </conditionalFormatting>
  <conditionalFormatting sqref="AD27">
    <cfRule type="cellIs" dxfId="3320" priority="43" operator="lessThan">
      <formula>0</formula>
    </cfRule>
    <cfRule type="cellIs" dxfId="3319" priority="44" operator="greaterThan">
      <formula>0</formula>
    </cfRule>
  </conditionalFormatting>
  <conditionalFormatting sqref="AD28">
    <cfRule type="cellIs" dxfId="3318" priority="42" operator="greaterThan">
      <formula>0</formula>
    </cfRule>
  </conditionalFormatting>
  <conditionalFormatting sqref="AD28">
    <cfRule type="cellIs" dxfId="3317" priority="41" operator="lessThan">
      <formula>0</formula>
    </cfRule>
  </conditionalFormatting>
  <conditionalFormatting sqref="AD28">
    <cfRule type="cellIs" dxfId="3316" priority="38" operator="lessThan">
      <formula>0</formula>
    </cfRule>
    <cfRule type="cellIs" dxfId="3315" priority="39" operator="greaterThan">
      <formula>0</formula>
    </cfRule>
  </conditionalFormatting>
  <conditionalFormatting sqref="AD30">
    <cfRule type="cellIs" dxfId="3314" priority="37" operator="greaterThan">
      <formula>0</formula>
    </cfRule>
  </conditionalFormatting>
  <conditionalFormatting sqref="AD30">
    <cfRule type="cellIs" dxfId="3313" priority="36" operator="lessThan">
      <formula>0</formula>
    </cfRule>
  </conditionalFormatting>
  <conditionalFormatting sqref="AD29 AD31">
    <cfRule type="cellIs" dxfId="3312" priority="34" operator="lessThan">
      <formula>0</formula>
    </cfRule>
    <cfRule type="cellIs" dxfId="3311" priority="35" operator="greaterThan">
      <formula>0</formula>
    </cfRule>
  </conditionalFormatting>
  <conditionalFormatting sqref="AD32:AD33">
    <cfRule type="cellIs" dxfId="3310" priority="32" operator="greaterThan">
      <formula>0</formula>
    </cfRule>
  </conditionalFormatting>
  <conditionalFormatting sqref="AD32:AD33">
    <cfRule type="cellIs" dxfId="3309" priority="31" operator="lessThan">
      <formula>0</formula>
    </cfRule>
  </conditionalFormatting>
  <conditionalFormatting sqref="AD32:AD34">
    <cfRule type="cellIs" dxfId="3308" priority="29" operator="lessThan">
      <formula>0</formula>
    </cfRule>
    <cfRule type="cellIs" dxfId="3307" priority="30" operator="greaterThan">
      <formula>0</formula>
    </cfRule>
  </conditionalFormatting>
  <conditionalFormatting sqref="AD35:AD36 AD38">
    <cfRule type="cellIs" dxfId="3306" priority="27" operator="greaterThan">
      <formula>0</formula>
    </cfRule>
  </conditionalFormatting>
  <conditionalFormatting sqref="AD35:AD36 AD38">
    <cfRule type="cellIs" dxfId="3305" priority="26" operator="lessThan">
      <formula>0</formula>
    </cfRule>
  </conditionalFormatting>
  <conditionalFormatting sqref="AD35:AD38">
    <cfRule type="cellIs" dxfId="3304" priority="24" operator="lessThan">
      <formula>0</formula>
    </cfRule>
    <cfRule type="cellIs" dxfId="3303" priority="25" operator="greaterThan">
      <formula>0</formula>
    </cfRule>
  </conditionalFormatting>
  <conditionalFormatting sqref="AD39">
    <cfRule type="cellIs" dxfId="3302" priority="21" operator="lessThan">
      <formula>0</formula>
    </cfRule>
    <cfRule type="cellIs" dxfId="3301" priority="22" operator="greaterThan">
      <formula>0</formula>
    </cfRule>
  </conditionalFormatting>
  <conditionalFormatting sqref="AD40">
    <cfRule type="cellIs" dxfId="3300" priority="19" operator="lessThan">
      <formula>0</formula>
    </cfRule>
    <cfRule type="cellIs" dxfId="3299" priority="20" operator="greaterThan">
      <formula>0</formula>
    </cfRule>
  </conditionalFormatting>
  <conditionalFormatting sqref="AD41:AD44">
    <cfRule type="cellIs" dxfId="3298" priority="17" operator="greaterThan">
      <formula>0</formula>
    </cfRule>
  </conditionalFormatting>
  <conditionalFormatting sqref="AD41:AD44">
    <cfRule type="cellIs" dxfId="3297" priority="16" operator="lessThan">
      <formula>0</formula>
    </cfRule>
  </conditionalFormatting>
  <conditionalFormatting sqref="AD41:AD43 AD45:AD46">
    <cfRule type="cellIs" dxfId="3296" priority="13" operator="lessThan">
      <formula>0</formula>
    </cfRule>
    <cfRule type="cellIs" dxfId="3295" priority="14" operator="greaterThan">
      <formula>0</formula>
    </cfRule>
  </conditionalFormatting>
  <conditionalFormatting sqref="AD48:AD50">
    <cfRule type="cellIs" dxfId="3294" priority="11" operator="greaterThan">
      <formula>0</formula>
    </cfRule>
  </conditionalFormatting>
  <conditionalFormatting sqref="AD48:AD50">
    <cfRule type="cellIs" dxfId="3293" priority="10" operator="lessThan">
      <formula>0</formula>
    </cfRule>
  </conditionalFormatting>
  <conditionalFormatting sqref="AD47">
    <cfRule type="cellIs" dxfId="3292" priority="8" operator="lessThan">
      <formula>0</formula>
    </cfRule>
    <cfRule type="cellIs" dxfId="3291" priority="9" operator="greaterThan">
      <formula>0</formula>
    </cfRule>
  </conditionalFormatting>
  <conditionalFormatting sqref="AD52:AD53">
    <cfRule type="cellIs" dxfId="3290" priority="6" operator="greaterThan">
      <formula>0</formula>
    </cfRule>
  </conditionalFormatting>
  <conditionalFormatting sqref="AD52:AD53">
    <cfRule type="cellIs" dxfId="3289" priority="5" operator="lessThan">
      <formula>0</formula>
    </cfRule>
  </conditionalFormatting>
  <conditionalFormatting sqref="AD51:AD53">
    <cfRule type="cellIs" dxfId="3288" priority="3" operator="lessThan">
      <formula>0</formula>
    </cfRule>
    <cfRule type="cellIs" dxfId="3287" priority="4" operator="greaterThan">
      <formula>0</formula>
    </cfRule>
  </conditionalFormatting>
  <dataValidations count="5">
    <dataValidation type="list" errorStyle="warning" allowBlank="1" showInputMessage="1" showErrorMessage="1" errorTitle="Categoria Invalida" error="Categoria não cadastrada" sqref="I21 AB23">
      <formula1>"Cartão,Taxas,Ajuste,Estudo,Lazer,Salário,Mari Cred,Mari Deb, Poupança , Presente,Dizimo , Celular,Compras,"</formula1>
    </dataValidation>
    <dataValidation type="list" errorStyle="warning" allowBlank="1" showInputMessage="1" showErrorMessage="1" errorTitle="Categoria Invalida" error="Categoria não cadastrada" sqref="O40 R29:R30 AB39 O16:O17 R21:R22 U21 R33 L6 R14 AB17 L13:L15 I13:I16 AB8:AB12 R5:R8 I31 AB31 I29 AB29 L31 AB34 O30:O31 AB36:AB37 O33 L33 U40 AB51 F44:F45 AB45:AB47">
      <formula1>"Cartão,Taxas,Ajuste,Estudo,Lazer,Salário,Mari Cred,Mari Deb,Poupança , Presente,Dizimo , Celular,Compras,"</formula1>
    </dataValidation>
    <dataValidation type="list" allowBlank="1" showInputMessage="1" showErrorMessage="1" sqref="F16 F14">
      <formula1>"Site,Taxas,Ajuste,Estudo,Lazer,Bonetti,Mari Cred,Mari Deb, Poupança , Presente,Dizimo , Celular"</formula1>
    </dataValidation>
    <dataValidation type="list" errorStyle="warning" allowBlank="1" showInputMessage="1" showErrorMessage="1" errorTitle="Categoria Invalida" error="Categoria não cadastrada" sqref="R34:R37 O41:O45 AB48:AB50 L40:L41 O5:O10 L5 U41:U45 AB52:AB53 R40:R45 L43:L45 F13 U22:U26 F5:F10 I17:I18 X5:X10 O18 U29:U37 R9:R10 L34:L37 O32 AB38 O34:O37 O21:O26 F29:F37 F40:F43 AB40:AB44 U5:U10 AB4:AB7 X40:X45 X29:X37 R26 L21:L26 O13:O15 L16:L18 I30 AB30 I32:I37 F21:F26 I22:I26 F15 X21:X26 AB24:AB28 U13:U18 AB18:AB22 F17:F18 X13:X18 I5:I10 R15:R18 L7:L10 I40:I45 L29:L30 AB32:AB33 R13 AB13:AB16">
      <formula1>"Outros,Taxas,Ajuste,Estudo,Lazer,Salário,Mari Cred,Mari Deb, Poupança , Presente,Dizimo , Celular,Compras,"</formula1>
    </dataValidation>
    <dataValidation type="list" errorStyle="warning" allowBlank="1" showInputMessage="1" showErrorMessage="1" errorTitle="Categoria Invalida" error="Categoria não cadastrada" sqref="R31:R32 R23:R25 O29 AB35 L32">
      <formula1>"Cartão,Taxas,Ajuste,Estudo,Lazer,Salário,Mari Cred,Mari Deb, Poupança, Presente,Dizimo , Celular,Compras,"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347" id="{24D3E914-2D8E-40C5-B62B-17FF108FB39A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Z21:Z26 Z18 Z29:Z37</xm:sqref>
        </x14:conditionalFormatting>
        <x14:conditionalFormatting xmlns:xm="http://schemas.microsoft.com/office/excel/2006/main">
          <x14:cfRule type="containsBlanks" priority="340" id="{E0DF8AA2-EDDE-4D44-9262-0FCD4A6C783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Q18 T18 N18 K18 H18 H21:H26 K22 N22:N26 T34:T37 Q34:Q37 N34:N37 Q24:Q26 H42:H43 H29:H37 N45 T24:T26 T32 N10 Q10 T10 K33:K34 K37 K24:K26 Q45 T45 W45</xm:sqref>
        </x14:conditionalFormatting>
        <x14:conditionalFormatting xmlns:xm="http://schemas.microsoft.com/office/excel/2006/main">
          <x14:cfRule type="containsBlanks" priority="337" id="{E3CBB511-454D-45EB-A26D-57A12621FF4B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W29:W37 W21:W26 T33 W13:W18</xm:sqref>
        </x14:conditionalFormatting>
        <x14:conditionalFormatting xmlns:xm="http://schemas.microsoft.com/office/excel/2006/main">
          <x14:cfRule type="containsBlanks" priority="348" id="{21B84330-DF5D-42C7-9B72-8ED830C8FC60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Z13:Z17 Z5:Z10</xm:sqref>
        </x14:conditionalFormatting>
        <x14:conditionalFormatting xmlns:xm="http://schemas.microsoft.com/office/excel/2006/main">
          <x14:cfRule type="containsBlanks" priority="349" id="{B7C9AA0A-0636-4B71-AF3B-6EF85BE1BAB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T15:T17 N17 H17 N7:N9 Q7:Q9 K42 T9</xm:sqref>
        </x14:conditionalFormatting>
        <x14:conditionalFormatting xmlns:xm="http://schemas.microsoft.com/office/excel/2006/main">
          <x14:cfRule type="containsText" priority="351" operator="containsText" text="Salário" id="{BEE017C9-73C7-4CC3-B429-7FECDB6A3264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H13:H16 Q17 N5:N6 T6:T8</xm:sqref>
        </x14:conditionalFormatting>
        <x14:conditionalFormatting xmlns:xm="http://schemas.microsoft.com/office/excel/2006/main">
          <x14:cfRule type="containsBlanks" priority="302" id="{CBBCB3AD-579A-4D86-9B06-9286360B781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T13 Q5:Q6 K17 W42 N15:N16 Q13:Q16</xm:sqref>
        </x14:conditionalFormatting>
        <x14:conditionalFormatting xmlns:xm="http://schemas.microsoft.com/office/excel/2006/main">
          <x14:cfRule type="containsText" priority="286" operator="containsText" text="Salário" id="{FC626D96-D141-43CD-9981-7E631207A3B3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K14 K16</xm:sqref>
        </x14:conditionalFormatting>
        <x14:conditionalFormatting xmlns:xm="http://schemas.microsoft.com/office/excel/2006/main">
          <x14:cfRule type="containsText" priority="280" operator="containsText" text="Salário" id="{490F58DF-CE61-4566-A637-8A94182E8F9D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N13:N14</xm:sqref>
        </x14:conditionalFormatting>
        <x14:conditionalFormatting xmlns:xm="http://schemas.microsoft.com/office/excel/2006/main">
          <x14:cfRule type="containsText" priority="268" operator="containsText" text="Salário" id="{EE139D5F-387C-47D6-A0F8-FBFCFBB4AEAC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Text" priority="262" operator="containsText" text="Salário" id="{CB6A3A7E-58C4-4D22-8BC4-59E2F4FF90B3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N15 Q16 T14</xm:sqref>
        </x14:conditionalFormatting>
        <x14:conditionalFormatting xmlns:xm="http://schemas.microsoft.com/office/excel/2006/main">
          <x14:cfRule type="containsBlanks" priority="235" id="{4AA47BCC-1A93-4C10-8C7B-BE679F1FEF6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T14 N21 W41:W44 Q21 K23 K35:K36 N29:N30 K32 K30 Q29:Q30 K43:K45 Q32 H40:H41 N40:N41 N43:N44 K40:K41 Q41:Q44 T40:T44</xm:sqref>
        </x14:conditionalFormatting>
        <x14:conditionalFormatting xmlns:xm="http://schemas.microsoft.com/office/excel/2006/main">
          <x14:cfRule type="containsBlanks" priority="78" id="{109493B2-DE70-4963-894A-667FBD65139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AD4:AD5</xm:sqref>
        </x14:conditionalFormatting>
        <x14:conditionalFormatting xmlns:xm="http://schemas.microsoft.com/office/excel/2006/main">
          <x14:cfRule type="containsText" priority="75" operator="containsText" text="Salário" id="{EF4AA921-177F-4486-90B1-847CA436D395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AD9</xm:sqref>
        </x14:conditionalFormatting>
        <x14:conditionalFormatting xmlns:xm="http://schemas.microsoft.com/office/excel/2006/main">
          <x14:cfRule type="containsText" priority="74" operator="containsText" text="Salário" id="{9991F1B9-E4CF-4083-95FB-9641A453B0B4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AD10</xm:sqref>
        </x14:conditionalFormatting>
        <x14:conditionalFormatting xmlns:xm="http://schemas.microsoft.com/office/excel/2006/main">
          <x14:cfRule type="containsText" priority="71" operator="containsText" text="Salário" id="{BC9536CE-DBC0-43ED-AF31-206CE6F09235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AD11:AD12</xm:sqref>
        </x14:conditionalFormatting>
        <x14:conditionalFormatting xmlns:xm="http://schemas.microsoft.com/office/excel/2006/main">
          <x14:cfRule type="containsBlanks" priority="68" id="{C8ED16CE-E265-4381-A306-F26C82ADC7F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AD13:AD15</xm:sqref>
        </x14:conditionalFormatting>
        <x14:conditionalFormatting xmlns:xm="http://schemas.microsoft.com/office/excel/2006/main">
          <x14:cfRule type="containsBlanks" priority="63" id="{7131B098-667A-40FC-A3F2-9A9024CB7BF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AD16</xm:sqref>
        </x14:conditionalFormatting>
        <x14:conditionalFormatting xmlns:xm="http://schemas.microsoft.com/office/excel/2006/main">
          <x14:cfRule type="containsText" priority="62" operator="containsText" text="Salário" id="{0674A1DC-FD5D-4493-AD3C-84EA445D3D47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AD17</xm:sqref>
        </x14:conditionalFormatting>
        <x14:conditionalFormatting xmlns:xm="http://schemas.microsoft.com/office/excel/2006/main">
          <x14:cfRule type="containsBlanks" priority="61" id="{F66A2594-A960-4601-B8ED-6EFF474355F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AD17</xm:sqref>
        </x14:conditionalFormatting>
        <x14:conditionalFormatting xmlns:xm="http://schemas.microsoft.com/office/excel/2006/main">
          <x14:cfRule type="containsBlanks" priority="58" id="{A17FE04B-0E6A-490C-BA9C-2903D0E584E7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AD18:AD20</xm:sqref>
        </x14:conditionalFormatting>
        <x14:conditionalFormatting xmlns:xm="http://schemas.microsoft.com/office/excel/2006/main">
          <x14:cfRule type="containsBlanks" priority="55" id="{D1FFFC35-4C62-4BD7-9802-8701682A8B8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AD21:AD22</xm:sqref>
        </x14:conditionalFormatting>
        <x14:conditionalFormatting xmlns:xm="http://schemas.microsoft.com/office/excel/2006/main">
          <x14:cfRule type="containsBlanks" priority="52" id="{88A337B0-4908-40B8-90C6-EC282BB499D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AD24</xm:sqref>
        </x14:conditionalFormatting>
        <x14:conditionalFormatting xmlns:xm="http://schemas.microsoft.com/office/excel/2006/main">
          <x14:cfRule type="containsBlanks" priority="49" id="{1C524B27-7EB8-4361-A0CF-FEE18216E46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AD25</xm:sqref>
        </x14:conditionalFormatting>
        <x14:conditionalFormatting xmlns:xm="http://schemas.microsoft.com/office/excel/2006/main">
          <x14:cfRule type="containsBlanks" priority="46" id="{258EC7E2-1490-4845-BE99-67ECC485AB6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AD26</xm:sqref>
        </x14:conditionalFormatting>
        <x14:conditionalFormatting xmlns:xm="http://schemas.microsoft.com/office/excel/2006/main">
          <x14:cfRule type="containsBlanks" priority="45" id="{BB4BE87C-AFCE-4F6D-9921-17D29F46EFF6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AD27</xm:sqref>
        </x14:conditionalFormatting>
        <x14:conditionalFormatting xmlns:xm="http://schemas.microsoft.com/office/excel/2006/main">
          <x14:cfRule type="containsBlanks" priority="40" id="{7E583249-F801-4C64-B959-F154265B3E7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AD28</xm:sqref>
        </x14:conditionalFormatting>
        <x14:conditionalFormatting xmlns:xm="http://schemas.microsoft.com/office/excel/2006/main">
          <x14:cfRule type="containsBlanks" priority="33" id="{792677DD-906C-47B3-8CA1-18C24831485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AD30</xm:sqref>
        </x14:conditionalFormatting>
        <x14:conditionalFormatting xmlns:xm="http://schemas.microsoft.com/office/excel/2006/main">
          <x14:cfRule type="containsBlanks" priority="28" id="{DD19D49D-372C-4363-9554-44BC9AE9CCB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AD32:AD33</xm:sqref>
        </x14:conditionalFormatting>
        <x14:conditionalFormatting xmlns:xm="http://schemas.microsoft.com/office/excel/2006/main">
          <x14:cfRule type="containsBlanks" priority="23" id="{26B5CEBD-5277-4F75-90F7-577F9035E74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AD35:AD36 AD38</xm:sqref>
        </x14:conditionalFormatting>
        <x14:conditionalFormatting xmlns:xm="http://schemas.microsoft.com/office/excel/2006/main">
          <x14:cfRule type="containsBlanks" priority="18" id="{94D5CCBD-E157-4C51-9820-25230C049031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AD40</xm:sqref>
        </x14:conditionalFormatting>
        <x14:conditionalFormatting xmlns:xm="http://schemas.microsoft.com/office/excel/2006/main">
          <x14:cfRule type="containsBlanks" priority="15" id="{5F12AB14-980F-4FF2-92F1-35856C39DCC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AD43:AD44</xm:sqref>
        </x14:conditionalFormatting>
        <x14:conditionalFormatting xmlns:xm="http://schemas.microsoft.com/office/excel/2006/main">
          <x14:cfRule type="containsBlanks" priority="12" id="{80655BBA-3A55-498F-8208-8F75188154C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AD41:AD42</xm:sqref>
        </x14:conditionalFormatting>
        <x14:conditionalFormatting xmlns:xm="http://schemas.microsoft.com/office/excel/2006/main">
          <x14:cfRule type="containsBlanks" priority="7" id="{BFE586E6-EB06-4D25-9E47-76B4A29685F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AD48:AD50</xm:sqref>
        </x14:conditionalFormatting>
        <x14:conditionalFormatting xmlns:xm="http://schemas.microsoft.com/office/excel/2006/main">
          <x14:cfRule type="containsBlanks" priority="1" id="{223FEB89-E648-4B66-9636-FEAFD89C6AA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AD52:AD53</xm:sqref>
        </x14:conditionalFormatting>
        <x14:conditionalFormatting xmlns:xm="http://schemas.microsoft.com/office/excel/2006/main">
          <x14:cfRule type="containsBlanks" priority="2" id="{499861E1-7E96-4F38-A811-A9C915F24BC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AD53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4"/>
  <sheetViews>
    <sheetView showGridLines="0" topLeftCell="Q1" zoomScale="70" zoomScaleNormal="70" workbookViewId="0">
      <selection activeCell="AF9" sqref="AF9:AG9"/>
      <pivotSelection pane="bottomRight" showHeader="1" extendable="1" axis="axisRow" start="5" max="7" activeRow="8" activeCol="31" previousRow="8" previousCol="31" click="1" r:id="rId1">
        <pivotArea dataOnly="0" fieldPosition="0">
          <references count="2">
            <reference field="0" count="1" selected="0">
              <x v="0"/>
            </reference>
            <reference field="1" count="1">
              <x v="46"/>
            </reference>
          </references>
        </pivotArea>
      </pivotSelection>
    </sheetView>
  </sheetViews>
  <sheetFormatPr defaultRowHeight="15"/>
  <cols>
    <col min="1" max="1" width="20.28515625" customWidth="1"/>
    <col min="2" max="2" width="42.85546875" customWidth="1"/>
    <col min="3" max="3" width="19.42578125" customWidth="1"/>
    <col min="4" max="4" width="15.28515625" customWidth="1"/>
    <col min="6" max="6" width="15.140625" customWidth="1"/>
    <col min="7" max="7" width="28.42578125" customWidth="1"/>
    <col min="8" max="8" width="15.140625" customWidth="1"/>
    <col min="9" max="9" width="10.85546875" customWidth="1"/>
    <col min="10" max="10" width="39" customWidth="1"/>
    <col min="11" max="11" width="10.85546875" customWidth="1"/>
    <col min="12" max="12" width="12.140625" customWidth="1"/>
    <col min="13" max="13" width="36" customWidth="1"/>
    <col min="14" max="14" width="13.5703125" customWidth="1"/>
    <col min="15" max="15" width="10.85546875" customWidth="1"/>
    <col min="16" max="16" width="33.5703125" customWidth="1"/>
    <col min="17" max="17" width="12.28515625" customWidth="1"/>
    <col min="18" max="18" width="10.85546875" customWidth="1"/>
    <col min="19" max="19" width="25.28515625" customWidth="1"/>
    <col min="20" max="21" width="10.85546875" customWidth="1"/>
    <col min="22" max="22" width="22.85546875" customWidth="1"/>
    <col min="23" max="24" width="10.85546875" customWidth="1"/>
    <col min="25" max="25" width="22.42578125" customWidth="1"/>
    <col min="26" max="26" width="12.42578125" customWidth="1"/>
    <col min="27" max="27" width="9.140625" customWidth="1"/>
    <col min="28" max="28" width="18.140625" hidden="1" customWidth="1"/>
    <col min="29" max="29" width="39.28515625" hidden="1" customWidth="1"/>
    <col min="30" max="30" width="15" hidden="1" customWidth="1"/>
    <col min="32" max="32" width="24" customWidth="1"/>
    <col min="33" max="33" width="18.28515625" bestFit="1" customWidth="1"/>
  </cols>
  <sheetData>
    <row r="1" spans="1:39" ht="42.75" customHeight="1">
      <c r="A1" s="1"/>
      <c r="B1" s="1"/>
      <c r="C1" s="1"/>
      <c r="D1" s="1"/>
      <c r="E1" s="1"/>
      <c r="F1" s="370">
        <v>42036</v>
      </c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1"/>
      <c r="AB1" s="1"/>
      <c r="AC1" s="1"/>
      <c r="AD1" s="1"/>
      <c r="AE1" s="1"/>
      <c r="AF1" s="258" t="s">
        <v>7</v>
      </c>
      <c r="AG1" t="s">
        <v>65</v>
      </c>
      <c r="AH1" s="1"/>
      <c r="AI1" s="1"/>
      <c r="AJ1" s="1"/>
      <c r="AK1" s="1"/>
      <c r="AL1" s="1"/>
      <c r="AM1" s="1"/>
    </row>
    <row r="2" spans="1:39" ht="21" customHeight="1" thickBot="1">
      <c r="A2" s="2"/>
      <c r="B2" s="2"/>
      <c r="C2" s="2"/>
      <c r="D2" s="3"/>
      <c r="E2" s="1"/>
      <c r="F2" s="371" t="s">
        <v>0</v>
      </c>
      <c r="G2" s="371"/>
      <c r="H2" s="371"/>
      <c r="I2" s="371" t="s">
        <v>1</v>
      </c>
      <c r="J2" s="371"/>
      <c r="K2" s="371"/>
      <c r="L2" s="371" t="s">
        <v>2</v>
      </c>
      <c r="M2" s="371"/>
      <c r="N2" s="371"/>
      <c r="O2" s="371" t="s">
        <v>3</v>
      </c>
      <c r="P2" s="371"/>
      <c r="Q2" s="371"/>
      <c r="R2" s="371" t="s">
        <v>4</v>
      </c>
      <c r="S2" s="371"/>
      <c r="T2" s="371"/>
      <c r="U2" s="371" t="s">
        <v>5</v>
      </c>
      <c r="V2" s="371"/>
      <c r="W2" s="371"/>
      <c r="X2" s="371" t="s">
        <v>6</v>
      </c>
      <c r="Y2" s="371"/>
      <c r="Z2" s="37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2.5" customHeight="1" thickBot="1">
      <c r="A3" s="4"/>
      <c r="B3" s="4"/>
      <c r="C3" s="4"/>
      <c r="D3" s="3"/>
      <c r="E3" s="1"/>
      <c r="F3" s="5" t="s">
        <v>7</v>
      </c>
      <c r="G3" s="6" t="s">
        <v>8</v>
      </c>
      <c r="H3" s="7" t="s">
        <v>9</v>
      </c>
      <c r="I3" s="5" t="s">
        <v>7</v>
      </c>
      <c r="J3" s="6" t="s">
        <v>8</v>
      </c>
      <c r="K3" s="7" t="s">
        <v>9</v>
      </c>
      <c r="L3" s="5" t="s">
        <v>7</v>
      </c>
      <c r="M3" s="6" t="s">
        <v>8</v>
      </c>
      <c r="N3" s="7" t="s">
        <v>9</v>
      </c>
      <c r="O3" s="5" t="s">
        <v>7</v>
      </c>
      <c r="P3" s="6" t="s">
        <v>8</v>
      </c>
      <c r="Q3" s="7" t="s">
        <v>9</v>
      </c>
      <c r="R3" s="8" t="s">
        <v>7</v>
      </c>
      <c r="S3" s="9" t="s">
        <v>8</v>
      </c>
      <c r="T3" s="10" t="s">
        <v>9</v>
      </c>
      <c r="U3" s="8" t="s">
        <v>7</v>
      </c>
      <c r="V3" s="9" t="s">
        <v>8</v>
      </c>
      <c r="W3" s="10" t="s">
        <v>9</v>
      </c>
      <c r="X3" s="8" t="s">
        <v>7</v>
      </c>
      <c r="Y3" s="9" t="s">
        <v>8</v>
      </c>
      <c r="Z3" s="10" t="s">
        <v>9</v>
      </c>
      <c r="AA3" s="1"/>
      <c r="AB3" s="277" t="s">
        <v>7</v>
      </c>
      <c r="AC3" s="277" t="s">
        <v>8</v>
      </c>
      <c r="AD3" s="277" t="s">
        <v>9</v>
      </c>
      <c r="AE3" s="1"/>
      <c r="AF3" s="258" t="s">
        <v>183</v>
      </c>
      <c r="AG3" t="s">
        <v>182</v>
      </c>
      <c r="AI3" s="1"/>
      <c r="AJ3" s="1"/>
      <c r="AK3" s="1"/>
      <c r="AL3" s="1"/>
      <c r="AM3" s="1"/>
    </row>
    <row r="4" spans="1:39" ht="22.5" customHeight="1">
      <c r="A4" s="11" t="s">
        <v>10</v>
      </c>
      <c r="B4" s="12">
        <f>'Janeiro-15'!B11</f>
        <v>438.17999999999984</v>
      </c>
      <c r="C4" s="2"/>
      <c r="D4" s="3"/>
      <c r="E4" s="13"/>
      <c r="F4" s="14"/>
      <c r="G4" s="15"/>
      <c r="H4" s="15"/>
      <c r="I4" s="14"/>
      <c r="J4" s="15"/>
      <c r="K4" s="15"/>
      <c r="L4" s="14"/>
      <c r="M4" s="15"/>
      <c r="N4" s="15"/>
      <c r="O4" s="14"/>
      <c r="P4" s="15"/>
      <c r="Q4" s="15"/>
      <c r="R4" s="14"/>
      <c r="S4" s="15"/>
      <c r="T4" s="15"/>
      <c r="U4" s="14"/>
      <c r="V4" s="15"/>
      <c r="W4" s="15"/>
      <c r="X4" s="19">
        <v>1</v>
      </c>
      <c r="Y4" s="20"/>
      <c r="Z4" s="21"/>
      <c r="AA4" s="1"/>
      <c r="AB4" s="282" t="s">
        <v>18</v>
      </c>
      <c r="AC4" s="284" t="s">
        <v>19</v>
      </c>
      <c r="AD4" s="286">
        <v>-1139.71</v>
      </c>
      <c r="AE4" s="1"/>
      <c r="AF4" s="260" t="s">
        <v>65</v>
      </c>
      <c r="AG4" s="259">
        <v>15</v>
      </c>
      <c r="AI4" s="1"/>
      <c r="AJ4" s="1"/>
      <c r="AK4" s="1"/>
      <c r="AL4" s="1"/>
      <c r="AM4" s="1"/>
    </row>
    <row r="5" spans="1:39" ht="22.5" customHeight="1">
      <c r="A5" s="22" t="s">
        <v>11</v>
      </c>
      <c r="B5" s="23">
        <f>SUM(H11,K11,N11,Q11,T11,W11,Z11)</f>
        <v>-100</v>
      </c>
      <c r="C5" s="24"/>
      <c r="D5" s="3"/>
      <c r="E5" s="13"/>
      <c r="F5" s="25"/>
      <c r="G5" s="26"/>
      <c r="H5" s="26"/>
      <c r="I5" s="25"/>
      <c r="J5" s="26"/>
      <c r="K5" s="26"/>
      <c r="L5" s="25"/>
      <c r="M5" s="26"/>
      <c r="N5" s="26"/>
      <c r="O5" s="25"/>
      <c r="P5" s="26"/>
      <c r="Q5" s="26"/>
      <c r="R5" s="25"/>
      <c r="S5" s="26"/>
      <c r="T5" s="26"/>
      <c r="U5" s="25"/>
      <c r="V5" s="26"/>
      <c r="W5" s="26"/>
      <c r="X5" s="31" t="s">
        <v>65</v>
      </c>
      <c r="Y5" s="32" t="s">
        <v>159</v>
      </c>
      <c r="Z5" s="33">
        <v>-100</v>
      </c>
      <c r="AA5" s="1"/>
      <c r="AB5" s="282" t="s">
        <v>15</v>
      </c>
      <c r="AC5" s="284" t="s">
        <v>16</v>
      </c>
      <c r="AD5" s="286">
        <v>-403.6</v>
      </c>
      <c r="AE5" s="1"/>
      <c r="AF5" s="260" t="s">
        <v>213</v>
      </c>
      <c r="AG5" s="259">
        <v>-25</v>
      </c>
      <c r="AI5" s="1"/>
      <c r="AJ5" s="1"/>
      <c r="AK5" s="1"/>
      <c r="AL5" s="1"/>
      <c r="AM5" s="1"/>
    </row>
    <row r="6" spans="1:39" ht="22.5" customHeight="1">
      <c r="A6" s="22" t="s">
        <v>14</v>
      </c>
      <c r="B6" s="23">
        <f>SUM(H19+K19+N19+Q19+T19+W19+Z19)</f>
        <v>-33.800000000000011</v>
      </c>
      <c r="C6" s="24"/>
      <c r="D6" s="24"/>
      <c r="E6" s="13"/>
      <c r="F6" s="25"/>
      <c r="G6" s="26"/>
      <c r="H6" s="26"/>
      <c r="I6" s="25"/>
      <c r="J6" s="26"/>
      <c r="K6" s="26"/>
      <c r="L6" s="25"/>
      <c r="M6" s="26"/>
      <c r="N6" s="26"/>
      <c r="O6" s="25"/>
      <c r="P6" s="26"/>
      <c r="Q6" s="26"/>
      <c r="R6" s="25"/>
      <c r="S6" s="26"/>
      <c r="T6" s="26"/>
      <c r="U6" s="25"/>
      <c r="V6" s="26"/>
      <c r="W6" s="26"/>
      <c r="X6" s="31"/>
      <c r="Y6" s="32"/>
      <c r="Z6" s="33"/>
      <c r="AA6" s="1"/>
      <c r="AB6" s="280" t="s">
        <v>100</v>
      </c>
      <c r="AC6" s="281" t="s">
        <v>176</v>
      </c>
      <c r="AD6" s="287">
        <v>-354.7</v>
      </c>
      <c r="AE6" s="1"/>
      <c r="AF6" s="260" t="s">
        <v>187</v>
      </c>
      <c r="AG6" s="259">
        <v>-10</v>
      </c>
      <c r="AI6" s="1"/>
      <c r="AJ6" s="1"/>
      <c r="AK6" s="1"/>
      <c r="AL6" s="1"/>
      <c r="AM6" s="1"/>
    </row>
    <row r="7" spans="1:39" ht="22.5" customHeight="1">
      <c r="A7" s="22" t="s">
        <v>17</v>
      </c>
      <c r="B7" s="23">
        <f>SUM(H27,K27,N27,Q27,T27,W27,Z27)</f>
        <v>-592.1</v>
      </c>
      <c r="C7" s="24"/>
      <c r="D7" s="24"/>
      <c r="E7" s="13"/>
      <c r="F7" s="25"/>
      <c r="G7" s="26"/>
      <c r="H7" s="26"/>
      <c r="I7" s="25"/>
      <c r="J7" s="26"/>
      <c r="K7" s="26"/>
      <c r="L7" s="25"/>
      <c r="M7" s="26"/>
      <c r="N7" s="26"/>
      <c r="O7" s="25"/>
      <c r="P7" s="26"/>
      <c r="Q7" s="26"/>
      <c r="R7" s="25"/>
      <c r="S7" s="26"/>
      <c r="T7" s="26"/>
      <c r="U7" s="25"/>
      <c r="V7" s="26"/>
      <c r="W7" s="26"/>
      <c r="X7" s="31"/>
      <c r="Y7" s="32"/>
      <c r="Z7" s="33"/>
      <c r="AA7" s="1"/>
      <c r="AB7" s="280" t="s">
        <v>40</v>
      </c>
      <c r="AC7" s="281" t="s">
        <v>41</v>
      </c>
      <c r="AD7" s="286">
        <v>-250</v>
      </c>
      <c r="AE7" s="1"/>
      <c r="AF7" s="260" t="s">
        <v>159</v>
      </c>
      <c r="AG7" s="259">
        <v>-100</v>
      </c>
      <c r="AI7" s="1"/>
      <c r="AJ7" s="1"/>
      <c r="AK7" s="1"/>
      <c r="AL7" s="1"/>
      <c r="AM7" s="1"/>
    </row>
    <row r="8" spans="1:39" ht="22.5" customHeight="1">
      <c r="A8" s="22" t="s">
        <v>20</v>
      </c>
      <c r="B8" s="23">
        <f>SUM(H38,K38,N38,Q38,T38,W38,Z38)</f>
        <v>360.70000000000005</v>
      </c>
      <c r="C8" s="24"/>
      <c r="D8" s="24"/>
      <c r="E8" s="13"/>
      <c r="F8" s="25"/>
      <c r="G8" s="26"/>
      <c r="H8" s="26"/>
      <c r="I8" s="25"/>
      <c r="J8" s="26"/>
      <c r="K8" s="26"/>
      <c r="L8" s="25"/>
      <c r="M8" s="26"/>
      <c r="N8" s="26"/>
      <c r="O8" s="25"/>
      <c r="P8" s="26"/>
      <c r="Q8" s="26"/>
      <c r="R8" s="25"/>
      <c r="S8" s="26"/>
      <c r="T8" s="26"/>
      <c r="U8" s="25"/>
      <c r="V8" s="26"/>
      <c r="W8" s="26"/>
      <c r="X8" s="31"/>
      <c r="Y8" s="32"/>
      <c r="Z8" s="33"/>
      <c r="AA8" s="1"/>
      <c r="AB8" s="280" t="s">
        <v>100</v>
      </c>
      <c r="AC8" s="281" t="s">
        <v>184</v>
      </c>
      <c r="AD8" s="287">
        <v>-150</v>
      </c>
      <c r="AE8" s="1"/>
      <c r="AF8" s="260" t="s">
        <v>158</v>
      </c>
      <c r="AG8" s="259">
        <v>160</v>
      </c>
      <c r="AI8" s="1"/>
      <c r="AJ8" s="1"/>
      <c r="AK8" s="1"/>
      <c r="AL8" s="1"/>
      <c r="AM8" s="1"/>
    </row>
    <row r="9" spans="1:39" ht="22.5" customHeight="1">
      <c r="A9" s="22" t="s">
        <v>23</v>
      </c>
      <c r="B9" s="23">
        <f>SUM(H46,K46,N46,Q46,T46,W46,Z46,)</f>
        <v>530.5</v>
      </c>
      <c r="C9" s="24"/>
      <c r="D9" s="24"/>
      <c r="E9" s="13"/>
      <c r="F9" s="25"/>
      <c r="G9" s="26"/>
      <c r="H9" s="26"/>
      <c r="I9" s="25"/>
      <c r="J9" s="26"/>
      <c r="K9" s="26"/>
      <c r="L9" s="25"/>
      <c r="M9" s="26"/>
      <c r="N9" s="26"/>
      <c r="O9" s="25"/>
      <c r="P9" s="26"/>
      <c r="Q9" s="26"/>
      <c r="R9" s="25"/>
      <c r="S9" s="26"/>
      <c r="T9" s="26"/>
      <c r="U9" s="25"/>
      <c r="V9" s="26"/>
      <c r="W9" s="26"/>
      <c r="X9" s="31"/>
      <c r="Y9" s="32"/>
      <c r="Z9" s="33"/>
      <c r="AA9" s="1"/>
      <c r="AB9" s="278" t="s">
        <v>88</v>
      </c>
      <c r="AC9" s="279" t="s">
        <v>209</v>
      </c>
      <c r="AD9" s="288">
        <v>-127</v>
      </c>
      <c r="AE9" s="1"/>
      <c r="AF9" s="260" t="s">
        <v>87</v>
      </c>
      <c r="AG9" s="259">
        <v>300</v>
      </c>
      <c r="AI9" s="1"/>
      <c r="AJ9" s="1"/>
      <c r="AK9" s="1"/>
      <c r="AL9" s="1"/>
      <c r="AM9" s="1"/>
    </row>
    <row r="10" spans="1:39" ht="22.5" customHeight="1" thickBot="1">
      <c r="A10" s="37" t="s">
        <v>24</v>
      </c>
      <c r="B10" s="38">
        <f>SUM(B5:B9)</f>
        <v>165.29999999999995</v>
      </c>
      <c r="C10" s="39"/>
      <c r="D10" s="39"/>
      <c r="E10" s="13"/>
      <c r="F10" s="25"/>
      <c r="G10" s="26"/>
      <c r="H10" s="26"/>
      <c r="I10" s="25"/>
      <c r="J10" s="26"/>
      <c r="K10" s="26"/>
      <c r="L10" s="25"/>
      <c r="M10" s="26"/>
      <c r="N10" s="26"/>
      <c r="O10" s="25"/>
      <c r="P10" s="26"/>
      <c r="Q10" s="26"/>
      <c r="R10" s="25"/>
      <c r="S10" s="26"/>
      <c r="T10" s="26"/>
      <c r="U10" s="25"/>
      <c r="V10" s="26"/>
      <c r="W10" s="26"/>
      <c r="X10" s="31"/>
      <c r="Y10" s="42"/>
      <c r="Z10" s="33"/>
      <c r="AA10" s="1"/>
      <c r="AB10" s="278" t="s">
        <v>65</v>
      </c>
      <c r="AC10" s="279" t="s">
        <v>159</v>
      </c>
      <c r="AD10" s="288">
        <v>-100</v>
      </c>
      <c r="AE10" s="1"/>
      <c r="AF10" s="260" t="s">
        <v>181</v>
      </c>
      <c r="AG10" s="259">
        <v>340</v>
      </c>
      <c r="AI10" s="1"/>
      <c r="AJ10" s="1"/>
      <c r="AK10" s="1"/>
      <c r="AL10" s="1"/>
      <c r="AM10" s="1"/>
    </row>
    <row r="11" spans="1:39" ht="22.5" customHeight="1" thickBot="1">
      <c r="A11" s="43" t="s">
        <v>25</v>
      </c>
      <c r="B11" s="44">
        <f>B10+B4</f>
        <v>603.47999999999979</v>
      </c>
      <c r="C11" s="39"/>
      <c r="D11" s="39"/>
      <c r="E11" s="13"/>
      <c r="F11" s="45"/>
      <c r="G11" s="46"/>
      <c r="H11" s="46"/>
      <c r="I11" s="45"/>
      <c r="J11" s="46"/>
      <c r="K11" s="46"/>
      <c r="L11" s="45"/>
      <c r="M11" s="46"/>
      <c r="N11" s="46"/>
      <c r="O11" s="45"/>
      <c r="P11" s="46"/>
      <c r="Q11" s="46"/>
      <c r="R11" s="45"/>
      <c r="S11" s="46"/>
      <c r="T11" s="46"/>
      <c r="U11" s="45"/>
      <c r="V11" s="46"/>
      <c r="W11" s="46"/>
      <c r="X11" s="50"/>
      <c r="Y11" s="51"/>
      <c r="Z11" s="52">
        <f>SUM(Z5:Z10)</f>
        <v>-100</v>
      </c>
      <c r="AA11" s="1"/>
      <c r="AB11" s="280" t="s">
        <v>100</v>
      </c>
      <c r="AC11" s="281" t="s">
        <v>198</v>
      </c>
      <c r="AD11" s="287">
        <v>-100</v>
      </c>
      <c r="AE11" s="1"/>
      <c r="AI11" s="1"/>
      <c r="AJ11" s="1"/>
      <c r="AK11" s="1"/>
      <c r="AL11" s="1"/>
      <c r="AM11" s="1"/>
    </row>
    <row r="12" spans="1:39" ht="22.5" customHeight="1">
      <c r="A12" s="1"/>
      <c r="B12" s="1"/>
      <c r="C12" s="1"/>
      <c r="D12" s="1"/>
      <c r="E12" s="13"/>
      <c r="F12" s="53">
        <f>X4+1</f>
        <v>2</v>
      </c>
      <c r="G12" s="17"/>
      <c r="H12" s="18"/>
      <c r="I12" s="16">
        <v>3</v>
      </c>
      <c r="J12" s="17"/>
      <c r="K12" s="18"/>
      <c r="L12" s="16">
        <f>I12+1</f>
        <v>4</v>
      </c>
      <c r="M12" s="17"/>
      <c r="N12" s="18"/>
      <c r="O12" s="16">
        <f>L12+1</f>
        <v>5</v>
      </c>
      <c r="P12" s="17"/>
      <c r="Q12" s="18"/>
      <c r="R12" s="54">
        <f>O12+1</f>
        <v>6</v>
      </c>
      <c r="S12" s="55"/>
      <c r="T12" s="56"/>
      <c r="U12" s="57">
        <f>R12+1</f>
        <v>7</v>
      </c>
      <c r="V12" s="58"/>
      <c r="W12" s="59"/>
      <c r="X12" s="57">
        <f>U12+1</f>
        <v>8</v>
      </c>
      <c r="Y12" s="58"/>
      <c r="Z12" s="60"/>
      <c r="AA12" s="1"/>
      <c r="AB12" s="278" t="s">
        <v>88</v>
      </c>
      <c r="AC12" s="279" t="s">
        <v>177</v>
      </c>
      <c r="AD12" s="288">
        <v>-93</v>
      </c>
      <c r="AE12" s="1"/>
      <c r="AI12" s="1"/>
      <c r="AJ12" s="1"/>
      <c r="AK12" s="1"/>
      <c r="AL12" s="1"/>
      <c r="AM12" s="1"/>
    </row>
    <row r="13" spans="1:39" ht="22.5" customHeight="1">
      <c r="A13" s="368" t="s">
        <v>26</v>
      </c>
      <c r="B13" s="368"/>
      <c r="C13" s="368"/>
      <c r="D13" s="368"/>
      <c r="E13" s="13"/>
      <c r="F13" s="27"/>
      <c r="G13" s="28"/>
      <c r="H13" s="29"/>
      <c r="I13" s="27" t="s">
        <v>88</v>
      </c>
      <c r="J13" s="34" t="s">
        <v>107</v>
      </c>
      <c r="K13" s="35">
        <v>-7</v>
      </c>
      <c r="L13" s="27" t="s">
        <v>139</v>
      </c>
      <c r="M13" s="28" t="s">
        <v>174</v>
      </c>
      <c r="N13" s="29">
        <v>-11</v>
      </c>
      <c r="O13" s="30" t="s">
        <v>12</v>
      </c>
      <c r="P13" s="28" t="s">
        <v>13</v>
      </c>
      <c r="Q13" s="29">
        <v>670</v>
      </c>
      <c r="R13" s="30" t="s">
        <v>15</v>
      </c>
      <c r="S13" s="28" t="s">
        <v>16</v>
      </c>
      <c r="T13" s="29">
        <v>-403.6</v>
      </c>
      <c r="U13" s="31" t="s">
        <v>88</v>
      </c>
      <c r="V13" s="32" t="s">
        <v>177</v>
      </c>
      <c r="W13" s="62">
        <v>-93</v>
      </c>
      <c r="X13" s="31" t="s">
        <v>88</v>
      </c>
      <c r="Y13" s="32" t="s">
        <v>178</v>
      </c>
      <c r="Z13" s="33">
        <v>-58</v>
      </c>
      <c r="AA13" s="1"/>
      <c r="AB13" s="280" t="s">
        <v>38</v>
      </c>
      <c r="AC13" s="284" t="s">
        <v>39</v>
      </c>
      <c r="AD13" s="286">
        <v>-73</v>
      </c>
      <c r="AE13" s="1"/>
      <c r="AI13" s="1"/>
      <c r="AJ13" s="1"/>
      <c r="AK13" s="1"/>
      <c r="AL13" s="1"/>
      <c r="AM13" s="1"/>
    </row>
    <row r="14" spans="1:39" ht="22.5" customHeight="1">
      <c r="A14" s="63" t="s">
        <v>27</v>
      </c>
      <c r="B14" s="63" t="s">
        <v>8</v>
      </c>
      <c r="C14" s="63" t="s">
        <v>28</v>
      </c>
      <c r="D14" s="63" t="s">
        <v>9</v>
      </c>
      <c r="E14" s="13"/>
      <c r="F14" s="27"/>
      <c r="G14" s="34"/>
      <c r="H14" s="35"/>
      <c r="I14" s="30" t="s">
        <v>88</v>
      </c>
      <c r="J14" s="249" t="s">
        <v>172</v>
      </c>
      <c r="K14" s="29">
        <v>-34</v>
      </c>
      <c r="L14" s="27" t="s">
        <v>88</v>
      </c>
      <c r="M14" s="28" t="s">
        <v>175</v>
      </c>
      <c r="N14" s="29">
        <v>-21.5</v>
      </c>
      <c r="O14" s="30"/>
      <c r="P14" s="28"/>
      <c r="Q14" s="29"/>
      <c r="R14" s="30" t="s">
        <v>21</v>
      </c>
      <c r="S14" s="36" t="s">
        <v>22</v>
      </c>
      <c r="T14" s="29">
        <v>-31</v>
      </c>
      <c r="U14" s="31"/>
      <c r="V14" s="32"/>
      <c r="W14" s="62"/>
      <c r="X14" s="31" t="s">
        <v>88</v>
      </c>
      <c r="Y14" s="32" t="s">
        <v>179</v>
      </c>
      <c r="Z14" s="33">
        <v>-7</v>
      </c>
      <c r="AA14" s="1"/>
      <c r="AB14" s="280" t="s">
        <v>139</v>
      </c>
      <c r="AC14" s="281" t="s">
        <v>203</v>
      </c>
      <c r="AD14" s="287">
        <v>-65</v>
      </c>
      <c r="AE14" s="1"/>
      <c r="AI14" s="1"/>
      <c r="AJ14" s="1"/>
      <c r="AK14" s="1"/>
      <c r="AL14" s="1"/>
      <c r="AM14" s="1"/>
    </row>
    <row r="15" spans="1:39" ht="22.5" customHeight="1">
      <c r="A15" s="65">
        <v>41801</v>
      </c>
      <c r="B15" s="66" t="s">
        <v>29</v>
      </c>
      <c r="C15" s="67" t="s">
        <v>47</v>
      </c>
      <c r="D15" s="68">
        <v>-109</v>
      </c>
      <c r="E15" s="13"/>
      <c r="F15" s="61"/>
      <c r="G15" s="28"/>
      <c r="H15" s="29"/>
      <c r="I15" s="30" t="s">
        <v>88</v>
      </c>
      <c r="J15" s="28" t="s">
        <v>173</v>
      </c>
      <c r="K15" s="29">
        <v>-31</v>
      </c>
      <c r="L15" s="27"/>
      <c r="M15" s="34"/>
      <c r="N15" s="35"/>
      <c r="O15" s="30"/>
      <c r="P15" s="36"/>
      <c r="Q15" s="29"/>
      <c r="R15" s="27" t="s">
        <v>36</v>
      </c>
      <c r="S15" s="34" t="s">
        <v>176</v>
      </c>
      <c r="T15" s="35">
        <v>355</v>
      </c>
      <c r="U15" s="31"/>
      <c r="V15" s="32"/>
      <c r="W15" s="62"/>
      <c r="X15" s="31" t="s">
        <v>88</v>
      </c>
      <c r="Y15" s="32" t="s">
        <v>180</v>
      </c>
      <c r="Z15" s="33">
        <v>-7</v>
      </c>
      <c r="AA15" s="1"/>
      <c r="AB15" s="278" t="s">
        <v>88</v>
      </c>
      <c r="AC15" s="279" t="s">
        <v>178</v>
      </c>
      <c r="AD15" s="288">
        <v>-58</v>
      </c>
      <c r="AE15" s="1"/>
      <c r="AI15" s="1"/>
      <c r="AJ15" s="1"/>
      <c r="AK15" s="1"/>
      <c r="AL15" s="1"/>
      <c r="AM15" s="1"/>
    </row>
    <row r="16" spans="1:39" ht="22.5" customHeight="1">
      <c r="A16" s="69">
        <v>41791</v>
      </c>
      <c r="B16" s="66" t="s">
        <v>30</v>
      </c>
      <c r="C16" s="67" t="s">
        <v>48</v>
      </c>
      <c r="D16" s="68">
        <v>-145.87</v>
      </c>
      <c r="E16" s="13"/>
      <c r="F16" s="64"/>
      <c r="G16" s="36"/>
      <c r="H16" s="29"/>
      <c r="I16" s="30"/>
      <c r="J16" s="36"/>
      <c r="K16" s="29"/>
      <c r="L16" s="27"/>
      <c r="M16" s="34"/>
      <c r="N16" s="35"/>
      <c r="O16" s="30"/>
      <c r="P16" s="36"/>
      <c r="Q16" s="29"/>
      <c r="R16" s="27" t="s">
        <v>100</v>
      </c>
      <c r="S16" s="34" t="s">
        <v>176</v>
      </c>
      <c r="T16" s="35">
        <v>-354.7</v>
      </c>
      <c r="U16" s="31"/>
      <c r="V16" s="32"/>
      <c r="W16" s="62"/>
      <c r="X16" s="31"/>
      <c r="Y16" s="32"/>
      <c r="Z16" s="33"/>
      <c r="AA16" s="1"/>
      <c r="AB16" s="278" t="s">
        <v>161</v>
      </c>
      <c r="AC16" s="279" t="s">
        <v>205</v>
      </c>
      <c r="AD16" s="288">
        <v>-42</v>
      </c>
      <c r="AE16" s="1"/>
      <c r="AI16" s="1"/>
      <c r="AJ16" s="1"/>
      <c r="AK16" s="1"/>
      <c r="AL16" s="1"/>
      <c r="AM16" s="1"/>
    </row>
    <row r="17" spans="1:39" ht="22.5" customHeight="1">
      <c r="A17" s="70">
        <v>41973</v>
      </c>
      <c r="B17" s="76" t="s">
        <v>71</v>
      </c>
      <c r="C17" s="77" t="s">
        <v>73</v>
      </c>
      <c r="D17" s="68">
        <v>-187</v>
      </c>
      <c r="E17" s="1"/>
      <c r="F17" s="73"/>
      <c r="G17" s="34"/>
      <c r="H17" s="35"/>
      <c r="I17" s="30"/>
      <c r="J17" s="28"/>
      <c r="K17" s="29"/>
      <c r="L17" s="27"/>
      <c r="M17" s="34"/>
      <c r="N17" s="35"/>
      <c r="O17" s="30"/>
      <c r="P17" s="28"/>
      <c r="Q17" s="29"/>
      <c r="R17" s="27"/>
      <c r="S17" s="34"/>
      <c r="T17" s="35"/>
      <c r="U17" s="31"/>
      <c r="V17" s="32"/>
      <c r="W17" s="62"/>
      <c r="X17" s="31"/>
      <c r="Y17" s="32"/>
      <c r="Z17" s="33"/>
      <c r="AA17" s="1"/>
      <c r="AB17" s="282" t="s">
        <v>88</v>
      </c>
      <c r="AC17" s="283" t="s">
        <v>172</v>
      </c>
      <c r="AD17" s="286">
        <v>-34</v>
      </c>
      <c r="AE17" s="1"/>
      <c r="AI17" s="1"/>
      <c r="AJ17" s="1"/>
      <c r="AK17" s="1"/>
      <c r="AL17" s="1"/>
      <c r="AM17" s="1"/>
    </row>
    <row r="18" spans="1:39" ht="22.5" customHeight="1">
      <c r="A18" s="70">
        <v>42368</v>
      </c>
      <c r="B18" s="71" t="s">
        <v>90</v>
      </c>
      <c r="C18" s="72" t="s">
        <v>91</v>
      </c>
      <c r="D18" s="68">
        <v>-500</v>
      </c>
      <c r="E18" s="1"/>
      <c r="F18" s="73"/>
      <c r="G18" s="40"/>
      <c r="H18" s="41"/>
      <c r="I18" s="27"/>
      <c r="J18" s="40"/>
      <c r="K18" s="41"/>
      <c r="L18" s="27"/>
      <c r="M18" s="40"/>
      <c r="N18" s="41"/>
      <c r="O18" s="27"/>
      <c r="P18" s="40"/>
      <c r="Q18" s="41"/>
      <c r="R18" s="27"/>
      <c r="S18" s="40"/>
      <c r="T18" s="41"/>
      <c r="U18" s="31"/>
      <c r="V18" s="74"/>
      <c r="W18" s="62"/>
      <c r="X18" s="31"/>
      <c r="Y18" s="42"/>
      <c r="Z18" s="33"/>
      <c r="AA18" s="1"/>
      <c r="AB18" s="278" t="s">
        <v>88</v>
      </c>
      <c r="AC18" s="279" t="s">
        <v>212</v>
      </c>
      <c r="AD18" s="288">
        <v>-32</v>
      </c>
      <c r="AE18" s="1"/>
      <c r="AI18" s="1"/>
      <c r="AJ18" s="1"/>
      <c r="AK18" s="1"/>
      <c r="AL18" s="1"/>
      <c r="AM18" s="1"/>
    </row>
    <row r="19" spans="1:39" ht="22.5" customHeight="1">
      <c r="A19" s="119">
        <v>41979</v>
      </c>
      <c r="B19" s="76" t="s">
        <v>108</v>
      </c>
      <c r="C19" s="77"/>
      <c r="D19" s="68">
        <v>-40</v>
      </c>
      <c r="E19" s="1"/>
      <c r="F19" s="78"/>
      <c r="G19" s="48"/>
      <c r="H19" s="49">
        <f>SUM(H13:H18)</f>
        <v>0</v>
      </c>
      <c r="I19" s="47"/>
      <c r="J19" s="48"/>
      <c r="K19" s="49">
        <f>SUM(K13:K18)</f>
        <v>-72</v>
      </c>
      <c r="L19" s="47"/>
      <c r="M19" s="48"/>
      <c r="N19" s="49">
        <f>SUM(N13:N18)</f>
        <v>-32.5</v>
      </c>
      <c r="O19" s="47"/>
      <c r="P19" s="48"/>
      <c r="Q19" s="49">
        <f>SUM(Q13:Q18)</f>
        <v>670</v>
      </c>
      <c r="R19" s="47"/>
      <c r="S19" s="48"/>
      <c r="T19" s="49">
        <f>SUM(T13:T18)</f>
        <v>-434.3</v>
      </c>
      <c r="U19" s="50"/>
      <c r="V19" s="51"/>
      <c r="W19" s="79">
        <f>SUM(W13:W18)</f>
        <v>-93</v>
      </c>
      <c r="X19" s="50"/>
      <c r="Y19" s="51"/>
      <c r="Z19" s="52">
        <f>SUM(Z13:Z18)</f>
        <v>-72</v>
      </c>
      <c r="AA19" s="1"/>
      <c r="AB19" s="282" t="s">
        <v>88</v>
      </c>
      <c r="AC19" s="284" t="s">
        <v>173</v>
      </c>
      <c r="AD19" s="286">
        <v>-31</v>
      </c>
      <c r="AE19" s="1"/>
      <c r="AI19" s="1"/>
      <c r="AJ19" s="1"/>
      <c r="AK19" s="1"/>
      <c r="AL19" s="1"/>
      <c r="AM19" s="1"/>
    </row>
    <row r="20" spans="1:39" ht="22.5" customHeight="1">
      <c r="A20" s="80">
        <v>42016</v>
      </c>
      <c r="B20" s="76" t="s">
        <v>141</v>
      </c>
      <c r="C20" s="77" t="s">
        <v>91</v>
      </c>
      <c r="D20" s="68">
        <v>-150</v>
      </c>
      <c r="E20" s="1"/>
      <c r="F20" s="81">
        <f>X12+1</f>
        <v>9</v>
      </c>
      <c r="G20" s="55"/>
      <c r="H20" s="56"/>
      <c r="I20" s="54">
        <f>F20+1</f>
        <v>10</v>
      </c>
      <c r="J20" s="55"/>
      <c r="K20" s="56"/>
      <c r="L20" s="54">
        <f>I20+1</f>
        <v>11</v>
      </c>
      <c r="M20" s="55"/>
      <c r="N20" s="56"/>
      <c r="O20" s="54">
        <f>L20+1</f>
        <v>12</v>
      </c>
      <c r="P20" s="55"/>
      <c r="Q20" s="56"/>
      <c r="R20" s="54">
        <f>O20+1</f>
        <v>13</v>
      </c>
      <c r="S20" s="55"/>
      <c r="T20" s="56"/>
      <c r="U20" s="57">
        <f>R20+1</f>
        <v>14</v>
      </c>
      <c r="V20" s="58"/>
      <c r="W20" s="59"/>
      <c r="X20" s="57">
        <f>U20+1</f>
        <v>15</v>
      </c>
      <c r="Y20" s="58"/>
      <c r="Z20" s="60"/>
      <c r="AA20" s="1"/>
      <c r="AB20" s="282" t="s">
        <v>21</v>
      </c>
      <c r="AC20" s="284" t="s">
        <v>22</v>
      </c>
      <c r="AD20" s="286">
        <v>-31</v>
      </c>
      <c r="AE20" s="1"/>
      <c r="AI20" s="1"/>
      <c r="AJ20" s="1"/>
      <c r="AK20" s="1"/>
      <c r="AL20" s="1"/>
      <c r="AM20" s="1"/>
    </row>
    <row r="21" spans="1:39" ht="22.5" customHeight="1">
      <c r="A21" s="80"/>
      <c r="B21" s="76"/>
      <c r="C21" s="77"/>
      <c r="D21" s="68"/>
      <c r="E21" s="1"/>
      <c r="F21" s="30" t="s">
        <v>18</v>
      </c>
      <c r="G21" s="28" t="s">
        <v>19</v>
      </c>
      <c r="H21" s="29">
        <v>-1139.71</v>
      </c>
      <c r="I21" s="73" t="s">
        <v>12</v>
      </c>
      <c r="J21" s="34" t="s">
        <v>37</v>
      </c>
      <c r="K21" s="35">
        <v>300</v>
      </c>
      <c r="L21" s="27" t="s">
        <v>88</v>
      </c>
      <c r="M21" s="36" t="s">
        <v>186</v>
      </c>
      <c r="N21" s="29">
        <v>-30</v>
      </c>
      <c r="O21" s="27"/>
      <c r="P21" s="36"/>
      <c r="Q21" s="29"/>
      <c r="R21" s="27" t="s">
        <v>65</v>
      </c>
      <c r="S21" s="36" t="s">
        <v>187</v>
      </c>
      <c r="T21" s="29">
        <v>-10</v>
      </c>
      <c r="U21" s="31"/>
      <c r="V21" s="32"/>
      <c r="W21" s="62"/>
      <c r="X21" s="31"/>
      <c r="Y21" s="32"/>
      <c r="Z21" s="33"/>
      <c r="AA21" s="1"/>
      <c r="AB21" s="280" t="s">
        <v>88</v>
      </c>
      <c r="AC21" s="284" t="s">
        <v>186</v>
      </c>
      <c r="AD21" s="286">
        <v>-30</v>
      </c>
      <c r="AE21" s="1"/>
      <c r="AH21" s="1"/>
      <c r="AI21" s="1"/>
      <c r="AJ21" s="1"/>
      <c r="AK21" s="1"/>
      <c r="AL21" s="1"/>
      <c r="AM21" s="1"/>
    </row>
    <row r="22" spans="1:39" ht="22.5" customHeight="1">
      <c r="A22" s="76"/>
      <c r="B22" s="76"/>
      <c r="C22" s="77"/>
      <c r="D22" s="68"/>
      <c r="E22" s="1"/>
      <c r="F22" s="27" t="s">
        <v>65</v>
      </c>
      <c r="G22" s="247" t="s">
        <v>158</v>
      </c>
      <c r="H22" s="29">
        <v>160</v>
      </c>
      <c r="I22" s="27" t="s">
        <v>100</v>
      </c>
      <c r="J22" s="34" t="s">
        <v>184</v>
      </c>
      <c r="K22" s="35">
        <v>-150</v>
      </c>
      <c r="L22" s="27"/>
      <c r="M22" s="34"/>
      <c r="N22" s="35"/>
      <c r="O22" s="27"/>
      <c r="P22" s="36"/>
      <c r="Q22" s="29"/>
      <c r="R22" s="27" t="s">
        <v>12</v>
      </c>
      <c r="S22" s="36" t="s">
        <v>67</v>
      </c>
      <c r="T22" s="29">
        <v>284</v>
      </c>
      <c r="U22" s="31"/>
      <c r="V22" s="32"/>
      <c r="W22" s="62"/>
      <c r="X22" s="31"/>
      <c r="Y22" s="32"/>
      <c r="Z22" s="33"/>
      <c r="AA22" s="1"/>
      <c r="AB22" s="278" t="s">
        <v>88</v>
      </c>
      <c r="AC22" s="279" t="s">
        <v>204</v>
      </c>
      <c r="AD22" s="288">
        <v>-28</v>
      </c>
      <c r="AE22" s="1"/>
      <c r="AH22" s="1"/>
      <c r="AI22" s="1"/>
      <c r="AJ22" s="1"/>
      <c r="AK22" s="1"/>
      <c r="AL22" s="1"/>
      <c r="AM22" s="1"/>
    </row>
    <row r="23" spans="1:39" ht="22.5" customHeight="1">
      <c r="A23" s="1"/>
      <c r="B23" s="1"/>
      <c r="C23" s="82" t="s">
        <v>32</v>
      </c>
      <c r="D23" s="83">
        <f>SUM(D15:D22)</f>
        <v>-1131.8699999999999</v>
      </c>
      <c r="E23" s="1"/>
      <c r="F23" s="73" t="s">
        <v>88</v>
      </c>
      <c r="G23" s="34" t="s">
        <v>185</v>
      </c>
      <c r="H23" s="35">
        <v>-3</v>
      </c>
      <c r="I23" s="27" t="s">
        <v>21</v>
      </c>
      <c r="J23" s="34" t="s">
        <v>188</v>
      </c>
      <c r="K23" s="35">
        <v>-3.39</v>
      </c>
      <c r="L23" s="27"/>
      <c r="M23" s="34"/>
      <c r="N23" s="35"/>
      <c r="O23" s="27"/>
      <c r="P23" s="84"/>
      <c r="Q23" s="85"/>
      <c r="R23" s="27"/>
      <c r="S23" s="34"/>
      <c r="T23" s="35"/>
      <c r="U23" s="31"/>
      <c r="V23" s="32"/>
      <c r="W23" s="62"/>
      <c r="X23" s="31"/>
      <c r="Y23" s="32"/>
      <c r="Z23" s="33"/>
      <c r="AA23" s="1"/>
      <c r="AB23" s="280" t="s">
        <v>88</v>
      </c>
      <c r="AC23" s="281" t="s">
        <v>200</v>
      </c>
      <c r="AD23" s="287">
        <v>-25</v>
      </c>
      <c r="AE23" s="1"/>
      <c r="AH23" s="1"/>
      <c r="AI23" s="1"/>
      <c r="AJ23" s="1"/>
      <c r="AK23" s="1"/>
      <c r="AL23" s="1"/>
      <c r="AM23" s="1"/>
    </row>
    <row r="24" spans="1:39" ht="22.5" customHeight="1">
      <c r="A24" s="1"/>
      <c r="B24" s="1"/>
      <c r="C24" s="1"/>
      <c r="D24" s="1"/>
      <c r="E24" s="1"/>
      <c r="F24" s="73"/>
      <c r="G24" s="34"/>
      <c r="H24" s="35"/>
      <c r="I24" s="27"/>
      <c r="J24" s="34"/>
      <c r="K24" s="35"/>
      <c r="L24" s="27"/>
      <c r="M24" s="34"/>
      <c r="N24" s="35"/>
      <c r="O24" s="27"/>
      <c r="P24" s="34"/>
      <c r="Q24" s="35"/>
      <c r="R24" s="27"/>
      <c r="S24" s="34"/>
      <c r="T24" s="35"/>
      <c r="U24" s="31"/>
      <c r="V24" s="32"/>
      <c r="W24" s="62"/>
      <c r="X24" s="31"/>
      <c r="Y24" s="32"/>
      <c r="Z24" s="33"/>
      <c r="AA24" s="1"/>
      <c r="AB24" s="280" t="s">
        <v>65</v>
      </c>
      <c r="AC24" s="281" t="s">
        <v>213</v>
      </c>
      <c r="AD24" s="287">
        <v>-25</v>
      </c>
      <c r="AE24" s="1"/>
      <c r="AH24" s="1"/>
      <c r="AI24" s="1"/>
      <c r="AJ24" s="1"/>
      <c r="AK24" s="1"/>
      <c r="AL24" s="1"/>
      <c r="AM24" s="1"/>
    </row>
    <row r="25" spans="1:39" ht="22.5" customHeight="1">
      <c r="A25" s="369" t="s">
        <v>33</v>
      </c>
      <c r="B25" s="369"/>
      <c r="C25" s="369"/>
      <c r="D25" s="86"/>
      <c r="E25" s="1"/>
      <c r="F25" s="73"/>
      <c r="G25" s="34"/>
      <c r="H25" s="35"/>
      <c r="I25" s="27"/>
      <c r="J25" s="34"/>
      <c r="K25" s="35"/>
      <c r="L25" s="27"/>
      <c r="M25" s="34"/>
      <c r="N25" s="35"/>
      <c r="O25" s="27"/>
      <c r="P25" s="40"/>
      <c r="Q25" s="41"/>
      <c r="R25" s="27"/>
      <c r="S25" s="34"/>
      <c r="T25" s="35"/>
      <c r="U25" s="31"/>
      <c r="V25" s="32"/>
      <c r="W25" s="62"/>
      <c r="X25" s="31"/>
      <c r="Y25" s="32"/>
      <c r="Z25" s="33"/>
      <c r="AA25" s="1"/>
      <c r="AB25" s="280" t="s">
        <v>135</v>
      </c>
      <c r="AC25" s="284" t="s">
        <v>214</v>
      </c>
      <c r="AD25" s="286">
        <v>-25</v>
      </c>
      <c r="AE25" s="1"/>
      <c r="AH25" s="1"/>
      <c r="AI25" s="1"/>
      <c r="AJ25" s="1"/>
      <c r="AK25" s="1"/>
      <c r="AL25" s="1"/>
      <c r="AM25" s="1"/>
    </row>
    <row r="26" spans="1:39" ht="22.5" customHeight="1">
      <c r="A26" s="87" t="s">
        <v>34</v>
      </c>
      <c r="B26" s="87" t="s">
        <v>7</v>
      </c>
      <c r="C26" s="87" t="s">
        <v>9</v>
      </c>
      <c r="D26" s="88"/>
      <c r="E26" s="1"/>
      <c r="F26" s="73"/>
      <c r="G26" s="40"/>
      <c r="H26" s="41"/>
      <c r="I26" s="27"/>
      <c r="J26" s="40"/>
      <c r="K26" s="41"/>
      <c r="L26" s="27"/>
      <c r="M26" s="40"/>
      <c r="N26" s="41"/>
      <c r="O26" s="27"/>
      <c r="P26" s="40"/>
      <c r="Q26" s="41"/>
      <c r="R26" s="27"/>
      <c r="S26" s="40"/>
      <c r="T26" s="41"/>
      <c r="U26" s="31"/>
      <c r="V26" s="42"/>
      <c r="W26" s="62"/>
      <c r="X26" s="31"/>
      <c r="Y26" s="42"/>
      <c r="Z26" s="33"/>
      <c r="AA26" s="1"/>
      <c r="AB26" s="280" t="s">
        <v>88</v>
      </c>
      <c r="AC26" s="284" t="s">
        <v>175</v>
      </c>
      <c r="AD26" s="286">
        <v>-21.5</v>
      </c>
      <c r="AE26" s="1"/>
      <c r="AH26" s="1"/>
      <c r="AI26" s="1"/>
      <c r="AJ26" s="1"/>
      <c r="AK26" s="1"/>
      <c r="AL26" s="1"/>
      <c r="AM26" s="1"/>
    </row>
    <row r="27" spans="1:39" ht="22.5" customHeight="1">
      <c r="A27" s="89"/>
      <c r="B27" s="90"/>
      <c r="C27" s="90"/>
      <c r="D27" s="24"/>
      <c r="E27" s="1"/>
      <c r="F27" s="78"/>
      <c r="G27" s="48"/>
      <c r="H27" s="49">
        <f>SUM(H21:H26)</f>
        <v>-982.71</v>
      </c>
      <c r="I27" s="47"/>
      <c r="J27" s="48"/>
      <c r="K27" s="49">
        <f>SUM(K21:K26)</f>
        <v>146.61000000000001</v>
      </c>
      <c r="L27" s="47"/>
      <c r="M27" s="48"/>
      <c r="N27" s="49">
        <f>SUM(N21:N26)</f>
        <v>-30</v>
      </c>
      <c r="O27" s="47"/>
      <c r="P27" s="48"/>
      <c r="Q27" s="49">
        <f>SUM(Q21:Q26)</f>
        <v>0</v>
      </c>
      <c r="R27" s="47"/>
      <c r="S27" s="48"/>
      <c r="T27" s="49">
        <f>SUM(T21:T26)</f>
        <v>274</v>
      </c>
      <c r="U27" s="50"/>
      <c r="V27" s="51"/>
      <c r="W27" s="79">
        <f>SUM(W21:W26)</f>
        <v>0</v>
      </c>
      <c r="X27" s="50"/>
      <c r="Y27" s="51"/>
      <c r="Z27" s="52">
        <f>SUM(Z21:Z26)</f>
        <v>0</v>
      </c>
      <c r="AA27" s="1"/>
      <c r="AB27" s="282" t="s">
        <v>88</v>
      </c>
      <c r="AC27" s="281" t="s">
        <v>197</v>
      </c>
      <c r="AD27" s="287">
        <f>-8-4.5-3.8</f>
        <v>-16.3</v>
      </c>
      <c r="AE27" s="1"/>
      <c r="AH27" s="1"/>
      <c r="AI27" s="1"/>
      <c r="AJ27" s="1"/>
      <c r="AK27" s="1"/>
      <c r="AL27" s="1"/>
      <c r="AM27" s="1"/>
    </row>
    <row r="28" spans="1:39" ht="22.5" customHeight="1">
      <c r="A28" s="89"/>
      <c r="B28" s="90"/>
      <c r="C28" s="90"/>
      <c r="D28" s="24"/>
      <c r="E28" s="1"/>
      <c r="F28" s="81">
        <f>X20+1</f>
        <v>16</v>
      </c>
      <c r="G28" s="55"/>
      <c r="H28" s="56"/>
      <c r="I28" s="54">
        <f>F28+1</f>
        <v>17</v>
      </c>
      <c r="J28" s="55"/>
      <c r="K28" s="56"/>
      <c r="L28" s="54">
        <f>I28+1</f>
        <v>18</v>
      </c>
      <c r="M28" s="55"/>
      <c r="N28" s="56"/>
      <c r="O28" s="54">
        <f>L28+1</f>
        <v>19</v>
      </c>
      <c r="P28" s="55"/>
      <c r="Q28" s="56"/>
      <c r="R28" s="54">
        <f>O28+1</f>
        <v>20</v>
      </c>
      <c r="S28" s="55"/>
      <c r="T28" s="56"/>
      <c r="U28" s="57">
        <f>R28+1</f>
        <v>21</v>
      </c>
      <c r="V28" s="58"/>
      <c r="W28" s="59"/>
      <c r="X28" s="57">
        <f>U28+1</f>
        <v>22</v>
      </c>
      <c r="Y28" s="58"/>
      <c r="Z28" s="60"/>
      <c r="AA28" s="1"/>
      <c r="AB28" s="280" t="s">
        <v>88</v>
      </c>
      <c r="AC28" s="281" t="s">
        <v>173</v>
      </c>
      <c r="AD28" s="287">
        <v>-16</v>
      </c>
      <c r="AE28" s="1"/>
      <c r="AH28" s="1"/>
      <c r="AI28" s="1"/>
      <c r="AJ28" s="1"/>
      <c r="AK28" s="1"/>
      <c r="AL28" s="1"/>
      <c r="AM28" s="1"/>
    </row>
    <row r="29" spans="1:39" ht="22.5" customHeight="1">
      <c r="A29" s="89"/>
      <c r="B29" s="90"/>
      <c r="C29" s="90"/>
      <c r="D29" s="24"/>
      <c r="E29" s="1"/>
      <c r="F29" s="27"/>
      <c r="G29" s="34"/>
      <c r="H29" s="35"/>
      <c r="I29" s="27"/>
      <c r="J29" s="36"/>
      <c r="K29" s="29"/>
      <c r="L29" s="27" t="s">
        <v>100</v>
      </c>
      <c r="M29" s="34" t="s">
        <v>198</v>
      </c>
      <c r="N29" s="35">
        <v>-100</v>
      </c>
      <c r="O29" s="27" t="s">
        <v>139</v>
      </c>
      <c r="P29" s="34" t="s">
        <v>203</v>
      </c>
      <c r="Q29" s="35">
        <v>-65</v>
      </c>
      <c r="R29" s="27" t="s">
        <v>12</v>
      </c>
      <c r="S29" s="36" t="s">
        <v>37</v>
      </c>
      <c r="T29" s="29">
        <v>628</v>
      </c>
      <c r="U29" s="31" t="s">
        <v>88</v>
      </c>
      <c r="V29" s="32" t="s">
        <v>204</v>
      </c>
      <c r="W29" s="62">
        <v>-28</v>
      </c>
      <c r="X29" s="31" t="s">
        <v>88</v>
      </c>
      <c r="Y29" s="32" t="s">
        <v>209</v>
      </c>
      <c r="Z29" s="33">
        <v>-127</v>
      </c>
      <c r="AA29" s="1"/>
      <c r="AB29" s="278" t="s">
        <v>88</v>
      </c>
      <c r="AC29" s="279" t="s">
        <v>112</v>
      </c>
      <c r="AD29" s="288">
        <v>-12</v>
      </c>
      <c r="AE29" s="1"/>
      <c r="AH29" s="1"/>
      <c r="AI29" s="1"/>
      <c r="AJ29" s="1"/>
      <c r="AK29" s="1"/>
      <c r="AL29" s="1"/>
      <c r="AM29" s="1"/>
    </row>
    <row r="30" spans="1:39" ht="22.5" customHeight="1">
      <c r="A30" s="89"/>
      <c r="B30" s="36"/>
      <c r="C30" s="90"/>
      <c r="D30" s="24"/>
      <c r="E30" s="1"/>
      <c r="F30" s="27" t="s">
        <v>65</v>
      </c>
      <c r="G30" s="34" t="s">
        <v>87</v>
      </c>
      <c r="H30" s="35">
        <v>300</v>
      </c>
      <c r="I30" s="27"/>
      <c r="J30" s="36"/>
      <c r="K30" s="29"/>
      <c r="L30" s="27" t="s">
        <v>88</v>
      </c>
      <c r="M30" s="34" t="s">
        <v>200</v>
      </c>
      <c r="N30" s="35">
        <v>-25</v>
      </c>
      <c r="O30" s="27"/>
      <c r="P30" s="34"/>
      <c r="Q30" s="35"/>
      <c r="R30" s="27" t="s">
        <v>40</v>
      </c>
      <c r="S30" s="91" t="s">
        <v>41</v>
      </c>
      <c r="T30" s="29">
        <v>-250</v>
      </c>
      <c r="U30" s="31" t="s">
        <v>161</v>
      </c>
      <c r="V30" s="32" t="s">
        <v>205</v>
      </c>
      <c r="W30" s="62">
        <v>-42</v>
      </c>
      <c r="X30" s="31" t="s">
        <v>88</v>
      </c>
      <c r="Y30" s="32" t="s">
        <v>212</v>
      </c>
      <c r="Z30" s="33">
        <v>-32</v>
      </c>
      <c r="AA30" s="1"/>
      <c r="AB30" s="280" t="s">
        <v>139</v>
      </c>
      <c r="AC30" s="284" t="s">
        <v>174</v>
      </c>
      <c r="AD30" s="286">
        <v>-11</v>
      </c>
      <c r="AE30" s="1"/>
      <c r="AH30" s="1"/>
      <c r="AI30" s="1"/>
      <c r="AJ30" s="1"/>
      <c r="AK30" s="1"/>
      <c r="AL30" s="1"/>
      <c r="AM30" s="1"/>
    </row>
    <row r="31" spans="1:39" ht="22.5" customHeight="1">
      <c r="A31" s="89"/>
      <c r="B31" s="90"/>
      <c r="C31" s="90"/>
      <c r="D31" s="24"/>
      <c r="E31" s="1"/>
      <c r="F31" s="73" t="s">
        <v>36</v>
      </c>
      <c r="G31" s="34" t="s">
        <v>79</v>
      </c>
      <c r="H31" s="41">
        <v>110</v>
      </c>
      <c r="I31" s="27"/>
      <c r="J31" s="36"/>
      <c r="K31" s="29"/>
      <c r="L31" s="27" t="s">
        <v>88</v>
      </c>
      <c r="M31" s="34" t="s">
        <v>173</v>
      </c>
      <c r="N31" s="35">
        <v>-16</v>
      </c>
      <c r="O31" s="27"/>
      <c r="P31" s="34"/>
      <c r="Q31" s="35"/>
      <c r="R31" s="27"/>
      <c r="S31" s="91"/>
      <c r="T31" s="29"/>
      <c r="U31" s="31" t="s">
        <v>88</v>
      </c>
      <c r="V31" s="32" t="s">
        <v>112</v>
      </c>
      <c r="W31" s="62">
        <v>-12</v>
      </c>
      <c r="X31" s="31"/>
      <c r="Y31" s="32"/>
      <c r="Z31" s="33"/>
      <c r="AA31" s="1"/>
      <c r="AB31" s="280" t="s">
        <v>65</v>
      </c>
      <c r="AC31" s="284" t="s">
        <v>187</v>
      </c>
      <c r="AD31" s="286">
        <v>-10</v>
      </c>
      <c r="AE31" s="1"/>
      <c r="AH31" s="1"/>
      <c r="AI31" s="1"/>
      <c r="AJ31" s="1"/>
      <c r="AK31" s="1"/>
      <c r="AL31" s="1"/>
      <c r="AM31" s="1"/>
    </row>
    <row r="32" spans="1:39" ht="22.5" customHeight="1">
      <c r="A32" s="89"/>
      <c r="B32" s="90"/>
      <c r="C32" s="90"/>
      <c r="D32" s="24"/>
      <c r="E32" s="1"/>
      <c r="F32" s="27" t="s">
        <v>36</v>
      </c>
      <c r="G32" s="40" t="s">
        <v>190</v>
      </c>
      <c r="H32" s="41">
        <v>50</v>
      </c>
      <c r="I32" s="27"/>
      <c r="J32" s="91"/>
      <c r="K32" s="29"/>
      <c r="L32" s="27" t="s">
        <v>88</v>
      </c>
      <c r="M32" s="34" t="s">
        <v>201</v>
      </c>
      <c r="N32" s="35">
        <v>-8</v>
      </c>
      <c r="O32" s="27"/>
      <c r="P32" s="34"/>
      <c r="Q32" s="35"/>
      <c r="R32" s="27"/>
      <c r="S32" s="91"/>
      <c r="T32" s="29"/>
      <c r="U32" s="31"/>
      <c r="V32" s="32"/>
      <c r="W32" s="62"/>
      <c r="X32" s="31"/>
      <c r="Y32" s="32"/>
      <c r="Z32" s="33"/>
      <c r="AA32" s="1"/>
      <c r="AB32" s="280" t="s">
        <v>88</v>
      </c>
      <c r="AC32" s="281" t="s">
        <v>216</v>
      </c>
      <c r="AD32" s="286">
        <v>-8.5</v>
      </c>
      <c r="AE32" s="1"/>
      <c r="AH32" s="1"/>
      <c r="AI32" s="1"/>
      <c r="AJ32" s="1"/>
      <c r="AK32" s="1"/>
      <c r="AL32" s="1"/>
      <c r="AM32" s="1"/>
    </row>
    <row r="33" spans="1:39" ht="22.5" customHeight="1">
      <c r="A33" s="89"/>
      <c r="B33" s="90"/>
      <c r="C33" s="90"/>
      <c r="D33" s="24"/>
      <c r="E33" s="1"/>
      <c r="F33" s="73" t="s">
        <v>88</v>
      </c>
      <c r="G33" s="34" t="s">
        <v>197</v>
      </c>
      <c r="H33" s="35">
        <f>-8-4.5-3.8</f>
        <v>-16.3</v>
      </c>
      <c r="I33" s="27"/>
      <c r="J33" s="40"/>
      <c r="K33" s="41"/>
      <c r="L33" s="27" t="s">
        <v>88</v>
      </c>
      <c r="M33" s="34" t="s">
        <v>202</v>
      </c>
      <c r="N33" s="35">
        <v>-6</v>
      </c>
      <c r="O33" s="27"/>
      <c r="P33" s="34"/>
      <c r="Q33" s="35"/>
      <c r="R33" s="27"/>
      <c r="S33" s="40"/>
      <c r="T33" s="41"/>
      <c r="U33" s="31"/>
      <c r="V33" s="32"/>
      <c r="W33" s="62"/>
      <c r="X33" s="31"/>
      <c r="Y33" s="32"/>
      <c r="Z33" s="33"/>
      <c r="AA33" s="1"/>
      <c r="AB33" s="280" t="s">
        <v>88</v>
      </c>
      <c r="AC33" s="281" t="s">
        <v>201</v>
      </c>
      <c r="AD33" s="287">
        <v>-8</v>
      </c>
      <c r="AE33" s="1"/>
      <c r="AH33" s="1"/>
      <c r="AI33" s="1"/>
      <c r="AJ33" s="1"/>
      <c r="AK33" s="1"/>
      <c r="AL33" s="1"/>
      <c r="AM33" s="1"/>
    </row>
    <row r="34" spans="1:39" ht="22.5" customHeight="1">
      <c r="A34" s="89"/>
      <c r="B34" s="90"/>
      <c r="C34" s="90"/>
      <c r="D34" s="24"/>
      <c r="E34" s="1"/>
      <c r="F34" s="73"/>
      <c r="G34" s="34"/>
      <c r="H34" s="35"/>
      <c r="I34" s="73"/>
      <c r="J34" s="34"/>
      <c r="K34" s="41"/>
      <c r="L34" s="27"/>
      <c r="M34" s="34"/>
      <c r="N34" s="35"/>
      <c r="O34" s="27"/>
      <c r="P34" s="34"/>
      <c r="Q34" s="35"/>
      <c r="R34" s="73"/>
      <c r="S34" s="34"/>
      <c r="T34" s="41"/>
      <c r="U34" s="31"/>
      <c r="V34" s="32"/>
      <c r="W34" s="62"/>
      <c r="X34" s="31"/>
      <c r="Y34" s="32"/>
      <c r="Z34" s="33"/>
      <c r="AA34" s="1"/>
      <c r="AB34" s="280" t="s">
        <v>88</v>
      </c>
      <c r="AC34" s="281" t="s">
        <v>107</v>
      </c>
      <c r="AD34" s="287">
        <v>-7</v>
      </c>
      <c r="AE34" s="1"/>
      <c r="AH34" s="1"/>
      <c r="AI34" s="1"/>
      <c r="AJ34" s="1"/>
      <c r="AK34" s="1"/>
      <c r="AL34" s="1"/>
      <c r="AM34" s="1"/>
    </row>
    <row r="35" spans="1:39" ht="22.5" customHeight="1">
      <c r="A35" s="89">
        <v>28</v>
      </c>
      <c r="B35" s="90" t="s">
        <v>35</v>
      </c>
      <c r="C35" s="90"/>
      <c r="D35" s="24"/>
      <c r="E35" s="1"/>
      <c r="F35" s="73"/>
      <c r="G35" s="34"/>
      <c r="H35" s="35"/>
      <c r="L35" s="27"/>
      <c r="M35" s="34"/>
      <c r="N35" s="35"/>
      <c r="O35" s="27"/>
      <c r="P35" s="34"/>
      <c r="Q35" s="35"/>
      <c r="R35" s="73"/>
      <c r="S35" s="34"/>
      <c r="T35" s="41"/>
      <c r="U35" s="31"/>
      <c r="V35" s="32"/>
      <c r="W35" s="62"/>
      <c r="X35" s="31"/>
      <c r="Y35" s="32"/>
      <c r="Z35" s="33"/>
      <c r="AA35" s="1"/>
      <c r="AB35" s="278" t="s">
        <v>88</v>
      </c>
      <c r="AC35" s="279" t="s">
        <v>179</v>
      </c>
      <c r="AD35" s="288">
        <v>-7</v>
      </c>
      <c r="AE35" s="1"/>
      <c r="AH35" s="1"/>
      <c r="AI35" s="1"/>
      <c r="AJ35" s="1"/>
      <c r="AK35" s="1"/>
      <c r="AL35" s="1"/>
      <c r="AM35" s="1"/>
    </row>
    <row r="36" spans="1:39" ht="22.5" customHeight="1">
      <c r="A36" s="89"/>
      <c r="B36" s="90"/>
      <c r="C36" s="90"/>
      <c r="D36" s="24"/>
      <c r="E36" s="1"/>
      <c r="F36" s="73"/>
      <c r="G36" s="34"/>
      <c r="H36" s="35"/>
      <c r="I36" s="73"/>
      <c r="J36" s="34"/>
      <c r="K36" s="41"/>
      <c r="L36" s="27"/>
      <c r="M36" s="34"/>
      <c r="N36" s="35"/>
      <c r="O36" s="27"/>
      <c r="P36" s="34"/>
      <c r="Q36" s="35"/>
      <c r="R36" s="27"/>
      <c r="S36" s="40"/>
      <c r="T36" s="41"/>
      <c r="U36" s="31"/>
      <c r="V36" s="32"/>
      <c r="W36" s="62"/>
      <c r="X36" s="31"/>
      <c r="Y36" s="32"/>
      <c r="Z36" s="33"/>
      <c r="AA36" s="1"/>
      <c r="AB36" s="278" t="s">
        <v>88</v>
      </c>
      <c r="AC36" s="279" t="s">
        <v>180</v>
      </c>
      <c r="AD36" s="288">
        <v>-7</v>
      </c>
      <c r="AE36" s="1"/>
      <c r="AH36" s="1"/>
      <c r="AI36" s="1"/>
      <c r="AJ36" s="1"/>
      <c r="AK36" s="1"/>
      <c r="AL36" s="1"/>
      <c r="AM36" s="1"/>
    </row>
    <row r="37" spans="1:39" ht="22.5" customHeight="1">
      <c r="A37" s="89"/>
      <c r="B37" s="90"/>
      <c r="C37" s="90"/>
      <c r="D37" s="24"/>
      <c r="E37" s="1"/>
      <c r="F37" s="73"/>
      <c r="G37" s="40"/>
      <c r="H37" s="41"/>
      <c r="I37" s="27"/>
      <c r="J37" s="40"/>
      <c r="K37" s="41"/>
      <c r="L37" s="27"/>
      <c r="M37" s="40"/>
      <c r="N37" s="41"/>
      <c r="O37" s="27"/>
      <c r="P37" s="40"/>
      <c r="Q37" s="41"/>
      <c r="R37" s="27"/>
      <c r="S37" s="40"/>
      <c r="T37" s="41"/>
      <c r="U37" s="31"/>
      <c r="V37" s="42"/>
      <c r="W37" s="62"/>
      <c r="X37" s="31"/>
      <c r="Y37" s="42"/>
      <c r="Z37" s="33"/>
      <c r="AA37" s="1"/>
      <c r="AB37" s="280" t="s">
        <v>88</v>
      </c>
      <c r="AC37" s="281" t="s">
        <v>202</v>
      </c>
      <c r="AD37" s="287">
        <v>-6</v>
      </c>
      <c r="AE37" s="1"/>
      <c r="AH37" s="1"/>
      <c r="AI37" s="1"/>
      <c r="AJ37" s="1"/>
      <c r="AK37" s="1"/>
      <c r="AL37" s="1"/>
      <c r="AM37" s="1"/>
    </row>
    <row r="38" spans="1:39" ht="22.5" customHeight="1">
      <c r="A38" s="1"/>
      <c r="B38" s="82" t="s">
        <v>32</v>
      </c>
      <c r="C38" s="83">
        <f>SUM(C27:C37)</f>
        <v>0</v>
      </c>
      <c r="D38" s="92"/>
      <c r="E38" s="1"/>
      <c r="F38" s="78"/>
      <c r="G38" s="48"/>
      <c r="H38" s="49">
        <f>SUM(H29:H37)</f>
        <v>443.7</v>
      </c>
      <c r="I38" s="47"/>
      <c r="J38" s="48"/>
      <c r="K38" s="49">
        <f>SUM(K29:K37)</f>
        <v>0</v>
      </c>
      <c r="L38" s="47"/>
      <c r="M38" s="48"/>
      <c r="N38" s="49">
        <f>SUM(N29:N37)</f>
        <v>-155</v>
      </c>
      <c r="O38" s="47"/>
      <c r="P38" s="48"/>
      <c r="Q38" s="49">
        <f>SUM(Q29:Q37)</f>
        <v>-65</v>
      </c>
      <c r="R38" s="47"/>
      <c r="S38" s="48"/>
      <c r="T38" s="49">
        <f>SUM(T29:T37)</f>
        <v>378</v>
      </c>
      <c r="U38" s="50"/>
      <c r="V38" s="51"/>
      <c r="W38" s="79">
        <f>SUM(W29:W37)</f>
        <v>-82</v>
      </c>
      <c r="X38" s="50"/>
      <c r="Y38" s="51"/>
      <c r="Z38" s="52">
        <f>SUM(Z29:Z37)</f>
        <v>-159</v>
      </c>
      <c r="AA38" s="1"/>
      <c r="AB38" s="280" t="s">
        <v>21</v>
      </c>
      <c r="AC38" s="281" t="s">
        <v>188</v>
      </c>
      <c r="AD38" s="287">
        <v>-3.39</v>
      </c>
      <c r="AE38" s="1"/>
      <c r="AH38" s="1"/>
      <c r="AI38" s="1"/>
      <c r="AJ38" s="1"/>
      <c r="AK38" s="1"/>
      <c r="AL38" s="1"/>
      <c r="AM38" s="1"/>
    </row>
    <row r="39" spans="1:39" ht="22.5" customHeight="1">
      <c r="A39" s="1"/>
      <c r="B39" s="1"/>
      <c r="C39" s="1"/>
      <c r="D39" s="39"/>
      <c r="E39" s="1"/>
      <c r="F39" s="81">
        <f>X28+1</f>
        <v>23</v>
      </c>
      <c r="G39" s="55"/>
      <c r="H39" s="56"/>
      <c r="I39" s="54">
        <f>F39+1</f>
        <v>24</v>
      </c>
      <c r="J39" s="55"/>
      <c r="K39" s="56"/>
      <c r="L39" s="54">
        <f>I39+1</f>
        <v>25</v>
      </c>
      <c r="M39" s="55"/>
      <c r="N39" s="56"/>
      <c r="O39" s="54">
        <f>L39+1</f>
        <v>26</v>
      </c>
      <c r="P39" s="55"/>
      <c r="Q39" s="56"/>
      <c r="R39" s="54">
        <f>O39+1</f>
        <v>27</v>
      </c>
      <c r="S39" s="55"/>
      <c r="T39" s="56"/>
      <c r="U39" s="96"/>
      <c r="V39" s="94"/>
      <c r="W39" s="95"/>
      <c r="X39" s="96"/>
      <c r="Y39" s="94"/>
      <c r="Z39" s="97"/>
      <c r="AA39" s="1"/>
      <c r="AB39" s="282" t="s">
        <v>88</v>
      </c>
      <c r="AC39" s="281" t="s">
        <v>185</v>
      </c>
      <c r="AD39" s="287">
        <v>-3</v>
      </c>
      <c r="AE39" s="1"/>
      <c r="AH39" s="1"/>
      <c r="AI39" s="1"/>
      <c r="AJ39" s="1"/>
      <c r="AK39" s="1"/>
      <c r="AL39" s="1"/>
      <c r="AM39" s="1"/>
    </row>
    <row r="40" spans="1:39" ht="22.5" customHeight="1">
      <c r="A40" s="369" t="s">
        <v>12</v>
      </c>
      <c r="B40" s="369"/>
      <c r="C40" s="369"/>
      <c r="D40" s="1"/>
      <c r="E40" s="1"/>
      <c r="F40" s="27"/>
      <c r="G40" s="36"/>
      <c r="H40" s="29"/>
      <c r="I40" s="27" t="s">
        <v>12</v>
      </c>
      <c r="J40" s="34" t="s">
        <v>215</v>
      </c>
      <c r="K40" s="35">
        <v>200</v>
      </c>
      <c r="L40" s="27"/>
      <c r="M40" s="36"/>
      <c r="N40" s="29"/>
      <c r="O40" s="27"/>
      <c r="P40" s="34"/>
      <c r="Q40" s="35"/>
      <c r="R40" s="27" t="s">
        <v>12</v>
      </c>
      <c r="S40" s="36" t="s">
        <v>42</v>
      </c>
      <c r="T40" s="29">
        <v>147</v>
      </c>
      <c r="U40" s="27"/>
      <c r="V40" s="36"/>
      <c r="X40" s="98"/>
      <c r="Y40" s="101"/>
      <c r="Z40" s="102"/>
      <c r="AA40" s="1"/>
      <c r="AB40" s="280" t="s">
        <v>36</v>
      </c>
      <c r="AC40" s="281" t="s">
        <v>190</v>
      </c>
      <c r="AD40" s="287">
        <v>50</v>
      </c>
      <c r="AE40" s="1"/>
      <c r="AH40" s="1"/>
      <c r="AI40" s="1"/>
      <c r="AJ40" s="1"/>
      <c r="AK40" s="1"/>
      <c r="AL40" s="1"/>
      <c r="AM40" s="1"/>
    </row>
    <row r="41" spans="1:39" ht="22.5" customHeight="1">
      <c r="A41" s="372" t="s">
        <v>193</v>
      </c>
      <c r="B41" s="373"/>
      <c r="C41" s="374"/>
      <c r="D41" s="1"/>
      <c r="E41" s="1"/>
      <c r="F41" s="27"/>
      <c r="G41" s="40"/>
      <c r="H41" s="41"/>
      <c r="I41" s="27" t="s">
        <v>36</v>
      </c>
      <c r="J41" s="40" t="s">
        <v>49</v>
      </c>
      <c r="K41" s="41">
        <v>145</v>
      </c>
      <c r="L41" s="27"/>
      <c r="M41" s="40"/>
      <c r="N41" s="41"/>
      <c r="O41" s="27"/>
      <c r="P41" s="34"/>
      <c r="Q41" s="35"/>
      <c r="R41" s="27" t="s">
        <v>38</v>
      </c>
      <c r="S41" s="36" t="s">
        <v>39</v>
      </c>
      <c r="T41" s="29">
        <v>-73</v>
      </c>
      <c r="U41" s="98"/>
      <c r="V41" s="101"/>
      <c r="W41" s="100"/>
      <c r="X41" s="98"/>
      <c r="Y41" s="101"/>
      <c r="Z41" s="102"/>
      <c r="AA41" s="1"/>
      <c r="AB41" s="282" t="s">
        <v>36</v>
      </c>
      <c r="AC41" s="281" t="s">
        <v>50</v>
      </c>
      <c r="AD41" s="287">
        <v>55</v>
      </c>
      <c r="AE41" s="1"/>
      <c r="AH41" s="1"/>
      <c r="AI41" s="1"/>
      <c r="AJ41" s="1"/>
      <c r="AK41" s="1"/>
      <c r="AL41" s="1"/>
      <c r="AM41" s="1"/>
    </row>
    <row r="42" spans="1:39" ht="22.5" customHeight="1">
      <c r="A42" s="261">
        <v>5</v>
      </c>
      <c r="B42" s="262" t="s">
        <v>12</v>
      </c>
      <c r="C42" s="266">
        <f>Q13</f>
        <v>670</v>
      </c>
      <c r="D42" s="1"/>
      <c r="E42" s="1"/>
      <c r="F42" s="73"/>
      <c r="G42" s="34"/>
      <c r="H42" s="41"/>
      <c r="I42" s="73" t="s">
        <v>36</v>
      </c>
      <c r="J42" s="34" t="s">
        <v>50</v>
      </c>
      <c r="K42" s="41">
        <v>55</v>
      </c>
      <c r="L42" s="27"/>
      <c r="M42" s="247"/>
      <c r="N42" s="29"/>
      <c r="O42" s="27"/>
      <c r="P42" s="34"/>
      <c r="Q42" s="35"/>
      <c r="R42" s="27" t="s">
        <v>88</v>
      </c>
      <c r="S42" s="91" t="s">
        <v>216</v>
      </c>
      <c r="T42" s="29">
        <v>-8.5</v>
      </c>
      <c r="U42" s="98"/>
      <c r="V42" s="101"/>
      <c r="W42" s="100"/>
      <c r="X42" s="98"/>
      <c r="Y42" s="101"/>
      <c r="Z42" s="102"/>
      <c r="AA42" s="1"/>
      <c r="AB42" s="280" t="s">
        <v>36</v>
      </c>
      <c r="AC42" s="281" t="s">
        <v>211</v>
      </c>
      <c r="AD42" s="287">
        <v>100</v>
      </c>
      <c r="AE42" s="1"/>
      <c r="AH42" s="1"/>
      <c r="AI42" s="1"/>
      <c r="AJ42" s="1"/>
      <c r="AK42" s="1"/>
      <c r="AL42" s="1"/>
      <c r="AM42" s="1"/>
    </row>
    <row r="43" spans="1:39" ht="22.5" customHeight="1">
      <c r="A43" s="89">
        <v>20</v>
      </c>
      <c r="B43" s="90" t="s">
        <v>37</v>
      </c>
      <c r="C43" s="90">
        <v>928</v>
      </c>
      <c r="D43" s="1"/>
      <c r="E43" s="1"/>
      <c r="F43" s="27"/>
      <c r="G43" s="40"/>
      <c r="H43" s="41"/>
      <c r="I43" s="27" t="s">
        <v>36</v>
      </c>
      <c r="J43" s="40" t="s">
        <v>211</v>
      </c>
      <c r="K43" s="41">
        <v>100</v>
      </c>
      <c r="O43" s="27"/>
      <c r="P43" s="34"/>
      <c r="Q43" s="35"/>
      <c r="R43" s="27" t="s">
        <v>65</v>
      </c>
      <c r="S43" s="36" t="s">
        <v>65</v>
      </c>
      <c r="T43" s="29">
        <v>15</v>
      </c>
      <c r="U43" s="98"/>
      <c r="V43" s="101"/>
      <c r="W43" s="100"/>
      <c r="X43" s="98"/>
      <c r="Y43" s="101"/>
      <c r="Z43" s="102"/>
      <c r="AA43" s="1"/>
      <c r="AB43" s="282" t="s">
        <v>36</v>
      </c>
      <c r="AC43" s="281" t="s">
        <v>79</v>
      </c>
      <c r="AD43" s="287">
        <v>110</v>
      </c>
      <c r="AE43" s="1"/>
      <c r="AH43" s="1"/>
      <c r="AI43" s="1"/>
      <c r="AJ43" s="1"/>
      <c r="AK43" s="1"/>
      <c r="AL43" s="1"/>
      <c r="AM43" s="1"/>
    </row>
    <row r="44" spans="1:39" ht="22.5" customHeight="1">
      <c r="A44" s="89">
        <v>28</v>
      </c>
      <c r="B44" s="90" t="s">
        <v>194</v>
      </c>
      <c r="C44" s="90">
        <v>147</v>
      </c>
      <c r="D44" s="1"/>
      <c r="E44" s="1"/>
      <c r="F44" s="27"/>
      <c r="G44" s="40"/>
      <c r="H44" s="41"/>
      <c r="I44" s="27" t="s">
        <v>65</v>
      </c>
      <c r="J44" s="34" t="s">
        <v>213</v>
      </c>
      <c r="K44" s="35">
        <v>-25</v>
      </c>
      <c r="L44" s="27"/>
      <c r="M44" s="34"/>
      <c r="N44" s="35"/>
      <c r="O44" s="27"/>
      <c r="P44" s="34"/>
      <c r="Q44" s="35"/>
      <c r="R44" s="27"/>
      <c r="S44" s="34"/>
      <c r="T44" s="35"/>
      <c r="U44" s="98"/>
      <c r="V44" s="101"/>
      <c r="W44" s="100"/>
      <c r="X44" s="98"/>
      <c r="Y44" s="101"/>
      <c r="Z44" s="102"/>
      <c r="AA44" s="1"/>
      <c r="AB44" s="280" t="s">
        <v>36</v>
      </c>
      <c r="AC44" s="281" t="s">
        <v>49</v>
      </c>
      <c r="AD44" s="287">
        <v>145</v>
      </c>
      <c r="AE44" s="1"/>
      <c r="AH44" s="1"/>
      <c r="AI44" s="1"/>
      <c r="AJ44" s="1"/>
      <c r="AK44" s="1"/>
      <c r="AL44" s="1"/>
      <c r="AM44" s="1"/>
    </row>
    <row r="45" spans="1:39" ht="22.5" customHeight="1">
      <c r="A45" s="89"/>
      <c r="B45" s="36"/>
      <c r="C45" s="90">
        <f>SUM(C42:C44)</f>
        <v>1745</v>
      </c>
      <c r="D45" s="1"/>
      <c r="E45" s="1"/>
      <c r="F45" s="27"/>
      <c r="G45" s="36"/>
      <c r="H45" s="29"/>
      <c r="I45" s="27" t="s">
        <v>135</v>
      </c>
      <c r="J45" s="36" t="s">
        <v>214</v>
      </c>
      <c r="K45" s="29">
        <v>-25</v>
      </c>
      <c r="L45" s="27"/>
      <c r="M45" s="40"/>
      <c r="N45" s="41"/>
      <c r="O45" s="27"/>
      <c r="P45" s="40"/>
      <c r="Q45" s="41"/>
      <c r="R45" s="27"/>
      <c r="S45" s="34"/>
      <c r="T45" s="35"/>
      <c r="U45" s="98"/>
      <c r="V45" s="105"/>
      <c r="W45" s="100"/>
      <c r="X45" s="98"/>
      <c r="Y45" s="105"/>
      <c r="Z45" s="102"/>
      <c r="AA45" s="1"/>
      <c r="AB45" s="280" t="s">
        <v>12</v>
      </c>
      <c r="AC45" s="284" t="s">
        <v>42</v>
      </c>
      <c r="AD45" s="286">
        <v>147</v>
      </c>
      <c r="AE45" s="1"/>
      <c r="AH45" s="1"/>
      <c r="AI45" s="1"/>
      <c r="AJ45" s="1"/>
      <c r="AK45" s="1"/>
      <c r="AL45" s="1"/>
      <c r="AM45" s="1"/>
    </row>
    <row r="46" spans="1:39" ht="22.5" customHeight="1" thickBot="1">
      <c r="A46" s="375" t="s">
        <v>195</v>
      </c>
      <c r="B46" s="376"/>
      <c r="C46" s="377"/>
      <c r="D46" s="1"/>
      <c r="E46" s="1"/>
      <c r="F46" s="106"/>
      <c r="G46" s="107"/>
      <c r="H46" s="108">
        <f>SUM(H40:H45)</f>
        <v>0</v>
      </c>
      <c r="I46" s="109"/>
      <c r="J46" s="107"/>
      <c r="K46" s="108">
        <f>SUM(K40:K45)</f>
        <v>450</v>
      </c>
      <c r="L46" s="109"/>
      <c r="M46" s="107"/>
      <c r="N46" s="108">
        <f>SUM(N40:N45)</f>
        <v>0</v>
      </c>
      <c r="O46" s="109"/>
      <c r="P46" s="107"/>
      <c r="Q46" s="108">
        <f>SUM(Q40:Q45)</f>
        <v>0</v>
      </c>
      <c r="R46" s="109"/>
      <c r="S46" s="107"/>
      <c r="T46" s="108">
        <f>SUM(T40:T45)</f>
        <v>80.5</v>
      </c>
      <c r="U46" s="110"/>
      <c r="V46" s="113"/>
      <c r="W46" s="114">
        <f>SUM(W40:W45)</f>
        <v>0</v>
      </c>
      <c r="X46" s="110"/>
      <c r="Y46" s="113"/>
      <c r="Z46" s="115"/>
      <c r="AA46" s="1"/>
      <c r="AB46" s="280" t="s">
        <v>65</v>
      </c>
      <c r="AC46" s="283" t="s">
        <v>158</v>
      </c>
      <c r="AD46" s="286">
        <v>160</v>
      </c>
      <c r="AE46" s="1"/>
      <c r="AH46" s="1"/>
      <c r="AI46" s="1"/>
      <c r="AJ46" s="1"/>
      <c r="AK46" s="1"/>
      <c r="AL46" s="1"/>
      <c r="AM46" s="1"/>
    </row>
    <row r="47" spans="1:39" ht="22.5" customHeight="1">
      <c r="A47" s="89">
        <v>11</v>
      </c>
      <c r="B47" s="90" t="s">
        <v>196</v>
      </c>
      <c r="C47" s="90">
        <v>284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280" t="s">
        <v>12</v>
      </c>
      <c r="AC47" s="281" t="s">
        <v>215</v>
      </c>
      <c r="AD47" s="287">
        <v>200</v>
      </c>
      <c r="AE47" s="1"/>
      <c r="AH47" s="1"/>
      <c r="AI47" s="1"/>
      <c r="AJ47" s="1"/>
      <c r="AK47" s="1"/>
      <c r="AL47" s="1"/>
      <c r="AM47" s="1"/>
    </row>
    <row r="48" spans="1:39" ht="22.5" customHeight="1">
      <c r="A48" s="89">
        <v>24</v>
      </c>
      <c r="B48" s="90" t="s">
        <v>221</v>
      </c>
      <c r="C48" s="90">
        <v>100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280" t="s">
        <v>12</v>
      </c>
      <c r="AC48" s="284" t="s">
        <v>67</v>
      </c>
      <c r="AD48" s="286">
        <v>284</v>
      </c>
      <c r="AE48" s="1"/>
      <c r="AH48" s="1"/>
      <c r="AI48" s="1"/>
      <c r="AJ48" s="1"/>
      <c r="AK48" s="1"/>
      <c r="AL48" s="1"/>
      <c r="AM48" s="1"/>
    </row>
    <row r="49" spans="1:39" ht="22.5" customHeight="1">
      <c r="A49" s="89">
        <v>24</v>
      </c>
      <c r="B49" s="90" t="s">
        <v>62</v>
      </c>
      <c r="C49" s="90">
        <v>100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282" t="s">
        <v>12</v>
      </c>
      <c r="AC49" s="281" t="s">
        <v>37</v>
      </c>
      <c r="AD49" s="287">
        <v>300</v>
      </c>
      <c r="AE49" s="1"/>
      <c r="AH49" s="1"/>
      <c r="AI49" s="1"/>
      <c r="AJ49" s="1"/>
      <c r="AK49" s="1"/>
      <c r="AL49" s="1"/>
      <c r="AM49" s="1"/>
    </row>
    <row r="50" spans="1:39" ht="22.5" customHeight="1">
      <c r="A50" s="89"/>
      <c r="B50" s="90"/>
      <c r="C50" s="9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3"/>
      <c r="Z50" s="3"/>
      <c r="AA50" s="1"/>
      <c r="AB50" s="280" t="s">
        <v>65</v>
      </c>
      <c r="AC50" s="281" t="s">
        <v>87</v>
      </c>
      <c r="AD50" s="287">
        <v>300</v>
      </c>
      <c r="AE50" s="1"/>
      <c r="AH50" s="1"/>
      <c r="AI50" s="1"/>
      <c r="AJ50" s="1"/>
      <c r="AK50" s="1"/>
      <c r="AL50" s="1"/>
      <c r="AM50" s="1"/>
    </row>
    <row r="51" spans="1:39" ht="22.5" customHeight="1">
      <c r="A51" s="264"/>
      <c r="B51" s="265"/>
      <c r="C51" s="265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280" t="s">
        <v>36</v>
      </c>
      <c r="AC51" s="281" t="s">
        <v>176</v>
      </c>
      <c r="AD51" s="287">
        <v>355</v>
      </c>
      <c r="AE51" s="1"/>
      <c r="AH51" s="1"/>
      <c r="AI51" s="1"/>
      <c r="AJ51" s="1"/>
      <c r="AK51" s="1"/>
      <c r="AL51" s="1"/>
      <c r="AM51" s="1"/>
    </row>
    <row r="52" spans="1:39" ht="22.5" customHeight="1">
      <c r="A52" s="264"/>
      <c r="B52" s="265"/>
      <c r="C52" s="265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280" t="s">
        <v>12</v>
      </c>
      <c r="AC52" s="284" t="s">
        <v>37</v>
      </c>
      <c r="AD52" s="286">
        <v>628</v>
      </c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22.5" customHeight="1">
      <c r="A53" s="263"/>
      <c r="B53" s="263"/>
      <c r="C53" s="263">
        <f>SUM(C47:C52)</f>
        <v>484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282" t="s">
        <v>12</v>
      </c>
      <c r="AC53" s="284" t="s">
        <v>13</v>
      </c>
      <c r="AD53" s="286">
        <v>670</v>
      </c>
      <c r="AE53" s="1"/>
      <c r="AF53" s="1"/>
      <c r="AG53" s="1"/>
      <c r="AH53" s="1"/>
      <c r="AI53" s="1"/>
      <c r="AJ53" s="1"/>
      <c r="AK53" s="1"/>
      <c r="AL53" s="1"/>
      <c r="AM53" s="1"/>
    </row>
    <row r="54" spans="1:39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285" t="s">
        <v>65</v>
      </c>
      <c r="AC54" s="250" t="s">
        <v>65</v>
      </c>
      <c r="AD54" s="289">
        <v>15</v>
      </c>
      <c r="AE54" s="1"/>
      <c r="AF54" s="1"/>
      <c r="AG54" s="1"/>
      <c r="AH54" s="1"/>
      <c r="AI54" s="1"/>
      <c r="AJ54" s="1"/>
      <c r="AK54" s="1"/>
      <c r="AL54" s="1"/>
      <c r="AM54" s="1"/>
    </row>
    <row r="55" spans="1:39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</sheetData>
  <sortState ref="AB4:AD53">
    <sortCondition ref="AD4:AD53"/>
  </sortState>
  <mergeCells count="13">
    <mergeCell ref="F1:Z1"/>
    <mergeCell ref="F2:H2"/>
    <mergeCell ref="I2:K2"/>
    <mergeCell ref="L2:N2"/>
    <mergeCell ref="O2:Q2"/>
    <mergeCell ref="R2:T2"/>
    <mergeCell ref="U2:W2"/>
    <mergeCell ref="X2:Z2"/>
    <mergeCell ref="A40:C40"/>
    <mergeCell ref="A41:C41"/>
    <mergeCell ref="A46:C46"/>
    <mergeCell ref="A13:D13"/>
    <mergeCell ref="A25:C25"/>
  </mergeCells>
  <conditionalFormatting sqref="Z13:Z18 Z21:Z26 Z29:Z37 Z5:Z10">
    <cfRule type="cellIs" dxfId="3250" priority="335" operator="lessThan">
      <formula>0</formula>
    </cfRule>
    <cfRule type="cellIs" dxfId="3249" priority="336" operator="greaterThan">
      <formula>0</formula>
    </cfRule>
  </conditionalFormatting>
  <conditionalFormatting sqref="Z11 Z19 Z27 Z38">
    <cfRule type="cellIs" dxfId="3248" priority="334" operator="equal">
      <formula>0</formula>
    </cfRule>
  </conditionalFormatting>
  <conditionalFormatting sqref="T19 K19 H19 Q19 N19 T27 T38 K27 K38 K46 H27 H38 H46 Q27 Q38 N27 N38 N46 Q46 T46">
    <cfRule type="cellIs" dxfId="3247" priority="333" operator="equal">
      <formula>0</formula>
    </cfRule>
  </conditionalFormatting>
  <conditionalFormatting sqref="T15:T18 Q18 N15:N18 K18 H17:H18 H23:H26 K22:K26 N24:N26 Q29:Q37 N29 Q24:Q26 N44:N45 T24:T26 K13 Q44:Q45 N41 H14 K44 Q40:Q42 K33:K34 K36:K37 H31 H33:H37 N34:N37">
    <cfRule type="cellIs" dxfId="3246" priority="332" operator="greaterThan">
      <formula>0</formula>
    </cfRule>
  </conditionalFormatting>
  <conditionalFormatting sqref="T15:T18 Q18 N15:N18 K18 H17:H18 H23:H26 K22:K26 N24:N26 Q29:Q37 N29 Q24:Q26 N44:N45 T24:T26 K13 Q44:Q45 N41 H14 K44 Q40:Q42 K33:K34 K36:K37 H31 H33:H37 N34:N37">
    <cfRule type="cellIs" dxfId="3245" priority="331" operator="lessThan">
      <formula>0</formula>
    </cfRule>
  </conditionalFormatting>
  <conditionalFormatting sqref="W13:W18 W29:W37 W21:W26">
    <cfRule type="cellIs" dxfId="3244" priority="328" operator="lessThan">
      <formula>0</formula>
    </cfRule>
    <cfRule type="cellIs" dxfId="3243" priority="329" operator="greaterThan">
      <formula>0</formula>
    </cfRule>
  </conditionalFormatting>
  <conditionalFormatting sqref="N13:N14 Q21:Q24 K14:K17 N42 H21 N21 H13:H16 Q13:Q17 T40 K29:K34 K36 H31">
    <cfRule type="cellIs" dxfId="3242" priority="325" operator="lessThan">
      <formula>0</formula>
    </cfRule>
    <cfRule type="cellIs" dxfId="3241" priority="326" operator="greaterThan">
      <formula>0</formula>
    </cfRule>
  </conditionalFormatting>
  <conditionalFormatting sqref="Q23:Q24">
    <cfRule type="cellIs" dxfId="3240" priority="322" operator="lessThan">
      <formula>0</formula>
    </cfRule>
    <cfRule type="cellIs" dxfId="3239" priority="323" operator="greaterThan">
      <formula>0</formula>
    </cfRule>
  </conditionalFormatting>
  <conditionalFormatting sqref="B10">
    <cfRule type="cellIs" dxfId="3238" priority="320" operator="lessThan">
      <formula>0</formula>
    </cfRule>
    <cfRule type="cellIs" dxfId="3237" priority="321" operator="greaterThan">
      <formula>0</formula>
    </cfRule>
  </conditionalFormatting>
  <conditionalFormatting sqref="T13:T14">
    <cfRule type="cellIs" dxfId="3236" priority="255" operator="lessThan">
      <formula>0</formula>
    </cfRule>
    <cfRule type="cellIs" dxfId="3235" priority="256" operator="greaterThan">
      <formula>0</formula>
    </cfRule>
  </conditionalFormatting>
  <conditionalFormatting sqref="H22">
    <cfRule type="cellIs" dxfId="3234" priority="252" operator="lessThan">
      <formula>0</formula>
    </cfRule>
    <cfRule type="cellIs" dxfId="3233" priority="253" operator="greaterThan">
      <formula>0</formula>
    </cfRule>
  </conditionalFormatting>
  <conditionalFormatting sqref="N22">
    <cfRule type="cellIs" dxfId="3232" priority="250" operator="greaterThan">
      <formula>0</formula>
    </cfRule>
  </conditionalFormatting>
  <conditionalFormatting sqref="N22">
    <cfRule type="cellIs" dxfId="3231" priority="249" operator="lessThan">
      <formula>0</formula>
    </cfRule>
  </conditionalFormatting>
  <conditionalFormatting sqref="N22">
    <cfRule type="cellIs" dxfId="3230" priority="246" operator="lessThan">
      <formula>0</formula>
    </cfRule>
    <cfRule type="cellIs" dxfId="3229" priority="247" operator="greaterThan">
      <formula>0</formula>
    </cfRule>
  </conditionalFormatting>
  <conditionalFormatting sqref="K21">
    <cfRule type="cellIs" dxfId="3228" priority="241" operator="greaterThan">
      <formula>0</formula>
    </cfRule>
  </conditionalFormatting>
  <conditionalFormatting sqref="K21">
    <cfRule type="cellIs" dxfId="3227" priority="240" operator="lessThan">
      <formula>0</formula>
    </cfRule>
  </conditionalFormatting>
  <conditionalFormatting sqref="N23">
    <cfRule type="cellIs" dxfId="3226" priority="238" operator="greaterThan">
      <formula>0</formula>
    </cfRule>
  </conditionalFormatting>
  <conditionalFormatting sqref="N23">
    <cfRule type="cellIs" dxfId="3225" priority="237" operator="lessThan">
      <formula>0</formula>
    </cfRule>
  </conditionalFormatting>
  <conditionalFormatting sqref="N23">
    <cfRule type="cellIs" dxfId="3224" priority="235" operator="lessThan">
      <formula>0</formula>
    </cfRule>
    <cfRule type="cellIs" dxfId="3223" priority="236" operator="greaterThan">
      <formula>0</formula>
    </cfRule>
  </conditionalFormatting>
  <conditionalFormatting sqref="T21">
    <cfRule type="cellIs" dxfId="3222" priority="230" operator="lessThan">
      <formula>0</formula>
    </cfRule>
    <cfRule type="cellIs" dxfId="3221" priority="231" operator="greaterThan">
      <formula>0</formula>
    </cfRule>
  </conditionalFormatting>
  <conditionalFormatting sqref="T22">
    <cfRule type="cellIs" dxfId="3220" priority="228" operator="greaterThan">
      <formula>0</formula>
    </cfRule>
  </conditionalFormatting>
  <conditionalFormatting sqref="T22">
    <cfRule type="cellIs" dxfId="3219" priority="227" operator="lessThan">
      <formula>0</formula>
    </cfRule>
  </conditionalFormatting>
  <conditionalFormatting sqref="T22">
    <cfRule type="cellIs" dxfId="3218" priority="224" operator="lessThan">
      <formula>0</formula>
    </cfRule>
    <cfRule type="cellIs" dxfId="3217" priority="225" operator="greaterThan">
      <formula>0</formula>
    </cfRule>
  </conditionalFormatting>
  <conditionalFormatting sqref="T23">
    <cfRule type="cellIs" dxfId="3216" priority="223" operator="greaterThan">
      <formula>0</formula>
    </cfRule>
  </conditionalFormatting>
  <conditionalFormatting sqref="T23">
    <cfRule type="cellIs" dxfId="3215" priority="222" operator="lessThan">
      <formula>0</formula>
    </cfRule>
  </conditionalFormatting>
  <conditionalFormatting sqref="T23">
    <cfRule type="cellIs" dxfId="3214" priority="220" operator="lessThan">
      <formula>0</formula>
    </cfRule>
    <cfRule type="cellIs" dxfId="3213" priority="221" operator="greaterThan">
      <formula>0</formula>
    </cfRule>
  </conditionalFormatting>
  <conditionalFormatting sqref="T22">
    <cfRule type="cellIs" dxfId="3212" priority="217" operator="lessThan">
      <formula>0</formula>
    </cfRule>
    <cfRule type="cellIs" dxfId="3211" priority="218" operator="greaterThan">
      <formula>0</formula>
    </cfRule>
  </conditionalFormatting>
  <conditionalFormatting sqref="T23">
    <cfRule type="cellIs" dxfId="3210" priority="215" operator="greaterThan">
      <formula>0</formula>
    </cfRule>
  </conditionalFormatting>
  <conditionalFormatting sqref="T23">
    <cfRule type="cellIs" dxfId="3209" priority="214" operator="lessThan">
      <formula>0</formula>
    </cfRule>
  </conditionalFormatting>
  <conditionalFormatting sqref="T23">
    <cfRule type="cellIs" dxfId="3208" priority="211" operator="lessThan">
      <formula>0</formula>
    </cfRule>
    <cfRule type="cellIs" dxfId="3207" priority="212" operator="greaterThan">
      <formula>0</formula>
    </cfRule>
  </conditionalFormatting>
  <conditionalFormatting sqref="T24">
    <cfRule type="cellIs" dxfId="3206" priority="210" operator="greaterThan">
      <formula>0</formula>
    </cfRule>
  </conditionalFormatting>
  <conditionalFormatting sqref="T24">
    <cfRule type="cellIs" dxfId="3205" priority="209" operator="lessThan">
      <formula>0</formula>
    </cfRule>
  </conditionalFormatting>
  <conditionalFormatting sqref="T24">
    <cfRule type="cellIs" dxfId="3204" priority="207" operator="lessThan">
      <formula>0</formula>
    </cfRule>
    <cfRule type="cellIs" dxfId="3203" priority="208" operator="greaterThan">
      <formula>0</formula>
    </cfRule>
  </conditionalFormatting>
  <conditionalFormatting sqref="H30">
    <cfRule type="cellIs" dxfId="3202" priority="205" operator="greaterThan">
      <formula>0</formula>
    </cfRule>
  </conditionalFormatting>
  <conditionalFormatting sqref="H30">
    <cfRule type="cellIs" dxfId="3201" priority="204" operator="lessThan">
      <formula>0</formula>
    </cfRule>
  </conditionalFormatting>
  <conditionalFormatting sqref="H29">
    <cfRule type="cellIs" dxfId="3200" priority="202" operator="greaterThan">
      <formula>0</formula>
    </cfRule>
  </conditionalFormatting>
  <conditionalFormatting sqref="H29">
    <cfRule type="cellIs" dxfId="3199" priority="201" operator="lessThan">
      <formula>0</formula>
    </cfRule>
  </conditionalFormatting>
  <conditionalFormatting sqref="H29">
    <cfRule type="cellIs" dxfId="3198" priority="199" operator="lessThan">
      <formula>0</formula>
    </cfRule>
    <cfRule type="cellIs" dxfId="3197" priority="200" operator="greaterThan">
      <formula>0</formula>
    </cfRule>
  </conditionalFormatting>
  <conditionalFormatting sqref="H29">
    <cfRule type="cellIs" dxfId="3196" priority="196" operator="greaterThan">
      <formula>0</formula>
    </cfRule>
  </conditionalFormatting>
  <conditionalFormatting sqref="H29">
    <cfRule type="cellIs" dxfId="3195" priority="195" operator="lessThan">
      <formula>0</formula>
    </cfRule>
  </conditionalFormatting>
  <conditionalFormatting sqref="H29">
    <cfRule type="cellIs" dxfId="3194" priority="192" operator="lessThan">
      <formula>0</formula>
    </cfRule>
    <cfRule type="cellIs" dxfId="3193" priority="193" operator="greaterThan">
      <formula>0</formula>
    </cfRule>
  </conditionalFormatting>
  <conditionalFormatting sqref="H30">
    <cfRule type="cellIs" dxfId="3192" priority="191" operator="greaterThan">
      <formula>0</formula>
    </cfRule>
  </conditionalFormatting>
  <conditionalFormatting sqref="H30">
    <cfRule type="cellIs" dxfId="3191" priority="190" operator="lessThan">
      <formula>0</formula>
    </cfRule>
  </conditionalFormatting>
  <conditionalFormatting sqref="H30">
    <cfRule type="cellIs" dxfId="3190" priority="188" operator="lessThan">
      <formula>0</formula>
    </cfRule>
    <cfRule type="cellIs" dxfId="3189" priority="189" operator="greaterThan">
      <formula>0</formula>
    </cfRule>
  </conditionalFormatting>
  <conditionalFormatting sqref="Q43">
    <cfRule type="cellIs" dxfId="3188" priority="186" operator="greaterThan">
      <formula>0</formula>
    </cfRule>
  </conditionalFormatting>
  <conditionalFormatting sqref="Q43">
    <cfRule type="cellIs" dxfId="3187" priority="185" operator="lessThan">
      <formula>0</formula>
    </cfRule>
  </conditionalFormatting>
  <conditionalFormatting sqref="Q43">
    <cfRule type="cellIs" dxfId="3186" priority="183" operator="lessThan">
      <formula>0</formula>
    </cfRule>
    <cfRule type="cellIs" dxfId="3185" priority="184" operator="greaterThan">
      <formula>0</formula>
    </cfRule>
  </conditionalFormatting>
  <conditionalFormatting sqref="Q43">
    <cfRule type="cellIs" dxfId="3184" priority="180" operator="greaterThan">
      <formula>0</formula>
    </cfRule>
  </conditionalFormatting>
  <conditionalFormatting sqref="Q43">
    <cfRule type="cellIs" dxfId="3183" priority="179" operator="lessThan">
      <formula>0</formula>
    </cfRule>
  </conditionalFormatting>
  <conditionalFormatting sqref="Q43">
    <cfRule type="cellIs" dxfId="3182" priority="176" operator="lessThan">
      <formula>0</formula>
    </cfRule>
    <cfRule type="cellIs" dxfId="3181" priority="177" operator="greaterThan">
      <formula>0</formula>
    </cfRule>
  </conditionalFormatting>
  <conditionalFormatting sqref="H32">
    <cfRule type="cellIs" dxfId="3180" priority="175" operator="greaterThan">
      <formula>0</formula>
    </cfRule>
  </conditionalFormatting>
  <conditionalFormatting sqref="H32">
    <cfRule type="cellIs" dxfId="3179" priority="174" operator="lessThan">
      <formula>0</formula>
    </cfRule>
  </conditionalFormatting>
  <conditionalFormatting sqref="T33:T37">
    <cfRule type="cellIs" dxfId="3178" priority="172" operator="greaterThan">
      <formula>0</formula>
    </cfRule>
  </conditionalFormatting>
  <conditionalFormatting sqref="T33:T37">
    <cfRule type="cellIs" dxfId="3177" priority="171" operator="lessThan">
      <formula>0</formula>
    </cfRule>
  </conditionalFormatting>
  <conditionalFormatting sqref="T36 T29 T31:T34">
    <cfRule type="cellIs" dxfId="3176" priority="168" operator="lessThan">
      <formula>0</formula>
    </cfRule>
    <cfRule type="cellIs" dxfId="3175" priority="169" operator="greaterThan">
      <formula>0</formula>
    </cfRule>
  </conditionalFormatting>
  <conditionalFormatting sqref="T35">
    <cfRule type="cellIs" dxfId="3174" priority="166" operator="lessThan">
      <formula>0</formula>
    </cfRule>
    <cfRule type="cellIs" dxfId="3173" priority="167" operator="greaterThan">
      <formula>0</formula>
    </cfRule>
  </conditionalFormatting>
  <conditionalFormatting sqref="N30:N33">
    <cfRule type="cellIs" dxfId="3172" priority="165" operator="greaterThan">
      <formula>0</formula>
    </cfRule>
  </conditionalFormatting>
  <conditionalFormatting sqref="N30:N33">
    <cfRule type="cellIs" dxfId="3171" priority="164" operator="lessThan">
      <formula>0</formula>
    </cfRule>
  </conditionalFormatting>
  <conditionalFormatting sqref="H40">
    <cfRule type="cellIs" dxfId="3170" priority="161" operator="lessThan">
      <formula>0</formula>
    </cfRule>
    <cfRule type="cellIs" dxfId="3169" priority="162" operator="greaterThan">
      <formula>0</formula>
    </cfRule>
  </conditionalFormatting>
  <conditionalFormatting sqref="H41:H42 H44">
    <cfRule type="cellIs" dxfId="3168" priority="160" operator="greaterThan">
      <formula>0</formula>
    </cfRule>
  </conditionalFormatting>
  <conditionalFormatting sqref="H41:H42 H44">
    <cfRule type="cellIs" dxfId="3167" priority="159" operator="lessThan">
      <formula>0</formula>
    </cfRule>
  </conditionalFormatting>
  <conditionalFormatting sqref="H41:H42 H44">
    <cfRule type="cellIs" dxfId="3166" priority="156" operator="lessThan">
      <formula>0</formula>
    </cfRule>
    <cfRule type="cellIs" dxfId="3165" priority="157" operator="greaterThan">
      <formula>0</formula>
    </cfRule>
  </conditionalFormatting>
  <conditionalFormatting sqref="H45">
    <cfRule type="cellIs" dxfId="3164" priority="152" operator="lessThan">
      <formula>0</formula>
    </cfRule>
    <cfRule type="cellIs" dxfId="3163" priority="153" operator="greaterThan">
      <formula>0</formula>
    </cfRule>
  </conditionalFormatting>
  <conditionalFormatting sqref="T30">
    <cfRule type="cellIs" dxfId="3162" priority="150" operator="lessThan">
      <formula>0</formula>
    </cfRule>
    <cfRule type="cellIs" dxfId="3161" priority="151" operator="greaterThan">
      <formula>0</formula>
    </cfRule>
  </conditionalFormatting>
  <conditionalFormatting sqref="H43">
    <cfRule type="cellIs" dxfId="3160" priority="149" operator="greaterThan">
      <formula>0</formula>
    </cfRule>
  </conditionalFormatting>
  <conditionalFormatting sqref="H43">
    <cfRule type="cellIs" dxfId="3159" priority="148" operator="lessThan">
      <formula>0</formula>
    </cfRule>
  </conditionalFormatting>
  <conditionalFormatting sqref="H43">
    <cfRule type="cellIs" dxfId="3158" priority="145" operator="lessThan">
      <formula>0</formula>
    </cfRule>
    <cfRule type="cellIs" dxfId="3157" priority="146" operator="greaterThan">
      <formula>0</formula>
    </cfRule>
  </conditionalFormatting>
  <conditionalFormatting sqref="K41:K42">
    <cfRule type="cellIs" dxfId="3156" priority="142" operator="greaterThan">
      <formula>0</formula>
    </cfRule>
  </conditionalFormatting>
  <conditionalFormatting sqref="K41:K42">
    <cfRule type="cellIs" dxfId="3155" priority="141" operator="lessThan">
      <formula>0</formula>
    </cfRule>
  </conditionalFormatting>
  <conditionalFormatting sqref="K41:K42">
    <cfRule type="cellIs" dxfId="3154" priority="138" operator="lessThan">
      <formula>0</formula>
    </cfRule>
    <cfRule type="cellIs" dxfId="3153" priority="139" operator="greaterThan">
      <formula>0</formula>
    </cfRule>
  </conditionalFormatting>
  <conditionalFormatting sqref="K43">
    <cfRule type="cellIs" dxfId="3152" priority="137" operator="greaterThan">
      <formula>0</formula>
    </cfRule>
  </conditionalFormatting>
  <conditionalFormatting sqref="K43">
    <cfRule type="cellIs" dxfId="3151" priority="136" operator="lessThan">
      <formula>0</formula>
    </cfRule>
  </conditionalFormatting>
  <conditionalFormatting sqref="K43">
    <cfRule type="cellIs" dxfId="3150" priority="133" operator="lessThan">
      <formula>0</formula>
    </cfRule>
    <cfRule type="cellIs" dxfId="3149" priority="134" operator="greaterThan">
      <formula>0</formula>
    </cfRule>
  </conditionalFormatting>
  <conditionalFormatting sqref="K45">
    <cfRule type="cellIs" dxfId="3148" priority="131" operator="lessThan">
      <formula>0</formula>
    </cfRule>
    <cfRule type="cellIs" dxfId="3147" priority="132" operator="greaterThan">
      <formula>0</formula>
    </cfRule>
  </conditionalFormatting>
  <conditionalFormatting sqref="N40">
    <cfRule type="cellIs" dxfId="3146" priority="129" operator="lessThan">
      <formula>0</formula>
    </cfRule>
    <cfRule type="cellIs" dxfId="3145" priority="130" operator="greaterThan">
      <formula>0</formula>
    </cfRule>
  </conditionalFormatting>
  <conditionalFormatting sqref="K40">
    <cfRule type="cellIs" dxfId="3144" priority="128" operator="greaterThan">
      <formula>0</formula>
    </cfRule>
  </conditionalFormatting>
  <conditionalFormatting sqref="K40">
    <cfRule type="cellIs" dxfId="3143" priority="127" operator="lessThan">
      <formula>0</formula>
    </cfRule>
  </conditionalFormatting>
  <conditionalFormatting sqref="T43">
    <cfRule type="cellIs" dxfId="3142" priority="122" operator="lessThan">
      <formula>0</formula>
    </cfRule>
    <cfRule type="cellIs" dxfId="3141" priority="123" operator="greaterThan">
      <formula>0</formula>
    </cfRule>
  </conditionalFormatting>
  <conditionalFormatting sqref="T44:T45">
    <cfRule type="cellIs" dxfId="3140" priority="121" operator="greaterThan">
      <formula>0</formula>
    </cfRule>
  </conditionalFormatting>
  <conditionalFormatting sqref="T44:T45">
    <cfRule type="cellIs" dxfId="3139" priority="120" operator="lessThan">
      <formula>0</formula>
    </cfRule>
  </conditionalFormatting>
  <conditionalFormatting sqref="T41">
    <cfRule type="cellIs" dxfId="3138" priority="117" operator="lessThan">
      <formula>0</formula>
    </cfRule>
    <cfRule type="cellIs" dxfId="3137" priority="118" operator="greaterThan">
      <formula>0</formula>
    </cfRule>
  </conditionalFormatting>
  <conditionalFormatting sqref="T42">
    <cfRule type="cellIs" dxfId="3136" priority="115" operator="lessThan">
      <formula>0</formula>
    </cfRule>
    <cfRule type="cellIs" dxfId="3135" priority="116" operator="greaterThan">
      <formula>0</formula>
    </cfRule>
  </conditionalFormatting>
  <conditionalFormatting sqref="AD4">
    <cfRule type="cellIs" dxfId="3134" priority="112" operator="lessThan">
      <formula>0</formula>
    </cfRule>
    <cfRule type="cellIs" dxfId="3133" priority="113" operator="greaterThan">
      <formula>0</formula>
    </cfRule>
  </conditionalFormatting>
  <conditionalFormatting sqref="AD5">
    <cfRule type="cellIs" dxfId="3132" priority="110" operator="greaterThan">
      <formula>0</formula>
    </cfRule>
  </conditionalFormatting>
  <conditionalFormatting sqref="AD5">
    <cfRule type="cellIs" dxfId="3131" priority="109" operator="lessThan">
      <formula>0</formula>
    </cfRule>
  </conditionalFormatting>
  <conditionalFormatting sqref="AD6:AD7">
    <cfRule type="cellIs" dxfId="3130" priority="106" operator="lessThan">
      <formula>0</formula>
    </cfRule>
    <cfRule type="cellIs" dxfId="3129" priority="107" operator="greaterThan">
      <formula>0</formula>
    </cfRule>
  </conditionalFormatting>
  <conditionalFormatting sqref="AD8:AD9">
    <cfRule type="cellIs" dxfId="3128" priority="103" operator="lessThan">
      <formula>0</formula>
    </cfRule>
    <cfRule type="cellIs" dxfId="3127" priority="104" operator="greaterThan">
      <formula>0</formula>
    </cfRule>
  </conditionalFormatting>
  <conditionalFormatting sqref="AD10">
    <cfRule type="cellIs" dxfId="3126" priority="101" operator="lessThan">
      <formula>0</formula>
    </cfRule>
    <cfRule type="cellIs" dxfId="3125" priority="102" operator="greaterThan">
      <formula>0</formula>
    </cfRule>
  </conditionalFormatting>
  <conditionalFormatting sqref="AD13:AD14">
    <cfRule type="cellIs" dxfId="3124" priority="100" operator="greaterThan">
      <formula>0</formula>
    </cfRule>
  </conditionalFormatting>
  <conditionalFormatting sqref="AD13:AD14">
    <cfRule type="cellIs" dxfId="3123" priority="99" operator="lessThan">
      <formula>0</formula>
    </cfRule>
  </conditionalFormatting>
  <conditionalFormatting sqref="AD11:AD12">
    <cfRule type="cellIs" dxfId="3122" priority="95" operator="lessThan">
      <formula>0</formula>
    </cfRule>
    <cfRule type="cellIs" dxfId="3121" priority="96" operator="greaterThan">
      <formula>0</formula>
    </cfRule>
  </conditionalFormatting>
  <conditionalFormatting sqref="AD15">
    <cfRule type="cellIs" dxfId="3120" priority="92" operator="lessThan">
      <formula>0</formula>
    </cfRule>
    <cfRule type="cellIs" dxfId="3119" priority="93" operator="greaterThan">
      <formula>0</formula>
    </cfRule>
  </conditionalFormatting>
  <conditionalFormatting sqref="AD16:AD18">
    <cfRule type="cellIs" dxfId="3118" priority="88" operator="lessThan">
      <formula>0</formula>
    </cfRule>
    <cfRule type="cellIs" dxfId="3117" priority="89" operator="greaterThan">
      <formula>0</formula>
    </cfRule>
  </conditionalFormatting>
  <conditionalFormatting sqref="AD21">
    <cfRule type="cellIs" dxfId="3116" priority="86" operator="greaterThan">
      <formula>0</formula>
    </cfRule>
  </conditionalFormatting>
  <conditionalFormatting sqref="AD21">
    <cfRule type="cellIs" dxfId="3115" priority="85" operator="lessThan">
      <formula>0</formula>
    </cfRule>
  </conditionalFormatting>
  <conditionalFormatting sqref="AD19">
    <cfRule type="cellIs" dxfId="3114" priority="82" operator="lessThan">
      <formula>0</formula>
    </cfRule>
    <cfRule type="cellIs" dxfId="3113" priority="83" operator="greaterThan">
      <formula>0</formula>
    </cfRule>
  </conditionalFormatting>
  <conditionalFormatting sqref="AD20">
    <cfRule type="cellIs" dxfId="3112" priority="80" operator="lessThan">
      <formula>0</formula>
    </cfRule>
    <cfRule type="cellIs" dxfId="3111" priority="81" operator="greaterThan">
      <formula>0</formula>
    </cfRule>
  </conditionalFormatting>
  <conditionalFormatting sqref="AD23:AD24">
    <cfRule type="cellIs" dxfId="3110" priority="79" operator="greaterThan">
      <formula>0</formula>
    </cfRule>
  </conditionalFormatting>
  <conditionalFormatting sqref="AD23:AD24">
    <cfRule type="cellIs" dxfId="3109" priority="78" operator="lessThan">
      <formula>0</formula>
    </cfRule>
  </conditionalFormatting>
  <conditionalFormatting sqref="AD22">
    <cfRule type="cellIs" dxfId="3108" priority="76" operator="greaterThan">
      <formula>0</formula>
    </cfRule>
  </conditionalFormatting>
  <conditionalFormatting sqref="AD22">
    <cfRule type="cellIs" dxfId="3107" priority="75" operator="lessThan">
      <formula>0</formula>
    </cfRule>
  </conditionalFormatting>
  <conditionalFormatting sqref="AD25">
    <cfRule type="cellIs" dxfId="3106" priority="72" operator="lessThan">
      <formula>0</formula>
    </cfRule>
    <cfRule type="cellIs" dxfId="3105" priority="73" operator="greaterThan">
      <formula>0</formula>
    </cfRule>
  </conditionalFormatting>
  <conditionalFormatting sqref="AD26">
    <cfRule type="cellIs" dxfId="3104" priority="70" operator="lessThan">
      <formula>0</formula>
    </cfRule>
    <cfRule type="cellIs" dxfId="3103" priority="71" operator="greaterThan">
      <formula>0</formula>
    </cfRule>
  </conditionalFormatting>
  <conditionalFormatting sqref="AD27">
    <cfRule type="cellIs" dxfId="3102" priority="68" operator="greaterThan">
      <formula>0</formula>
    </cfRule>
  </conditionalFormatting>
  <conditionalFormatting sqref="AD27">
    <cfRule type="cellIs" dxfId="3101" priority="67" operator="lessThan">
      <formula>0</formula>
    </cfRule>
  </conditionalFormatting>
  <conditionalFormatting sqref="AD27">
    <cfRule type="cellIs" dxfId="3100" priority="64" operator="lessThan">
      <formula>0</formula>
    </cfRule>
    <cfRule type="cellIs" dxfId="3099" priority="65" operator="greaterThan">
      <formula>0</formula>
    </cfRule>
  </conditionalFormatting>
  <conditionalFormatting sqref="AD27">
    <cfRule type="cellIs" dxfId="3098" priority="62" operator="lessThan">
      <formula>0</formula>
    </cfRule>
    <cfRule type="cellIs" dxfId="3097" priority="63" operator="greaterThan">
      <formula>0</formula>
    </cfRule>
  </conditionalFormatting>
  <conditionalFormatting sqref="AD29 AD31">
    <cfRule type="cellIs" dxfId="3096" priority="61" operator="greaterThan">
      <formula>0</formula>
    </cfRule>
  </conditionalFormatting>
  <conditionalFormatting sqref="AD29 AD31">
    <cfRule type="cellIs" dxfId="3095" priority="60" operator="lessThan">
      <formula>0</formula>
    </cfRule>
  </conditionalFormatting>
  <conditionalFormatting sqref="AD29">
    <cfRule type="cellIs" dxfId="3094" priority="57" operator="lessThan">
      <formula>0</formula>
    </cfRule>
    <cfRule type="cellIs" dxfId="3093" priority="58" operator="greaterThan">
      <formula>0</formula>
    </cfRule>
  </conditionalFormatting>
  <conditionalFormatting sqref="AD28">
    <cfRule type="cellIs" dxfId="3092" priority="56" operator="greaterThan">
      <formula>0</formula>
    </cfRule>
  </conditionalFormatting>
  <conditionalFormatting sqref="AD28">
    <cfRule type="cellIs" dxfId="3091" priority="55" operator="lessThan">
      <formula>0</formula>
    </cfRule>
  </conditionalFormatting>
  <conditionalFormatting sqref="AD28">
    <cfRule type="cellIs" dxfId="3090" priority="53" operator="greaterThan">
      <formula>0</formula>
    </cfRule>
  </conditionalFormatting>
  <conditionalFormatting sqref="AD28">
    <cfRule type="cellIs" dxfId="3089" priority="52" operator="lessThan">
      <formula>0</formula>
    </cfRule>
  </conditionalFormatting>
  <conditionalFormatting sqref="AD28">
    <cfRule type="cellIs" dxfId="3088" priority="50" operator="lessThan">
      <formula>0</formula>
    </cfRule>
    <cfRule type="cellIs" dxfId="3087" priority="51" operator="greaterThan">
      <formula>0</formula>
    </cfRule>
  </conditionalFormatting>
  <conditionalFormatting sqref="AD30">
    <cfRule type="cellIs" dxfId="3086" priority="48" operator="greaterThan">
      <formula>0</formula>
    </cfRule>
  </conditionalFormatting>
  <conditionalFormatting sqref="AD30">
    <cfRule type="cellIs" dxfId="3085" priority="47" operator="lessThan">
      <formula>0</formula>
    </cfRule>
  </conditionalFormatting>
  <conditionalFormatting sqref="AD32">
    <cfRule type="cellIs" dxfId="3084" priority="45" operator="greaterThan">
      <formula>0</formula>
    </cfRule>
  </conditionalFormatting>
  <conditionalFormatting sqref="AD32">
    <cfRule type="cellIs" dxfId="3083" priority="44" operator="lessThan">
      <formula>0</formula>
    </cfRule>
  </conditionalFormatting>
  <conditionalFormatting sqref="AD33:AD36">
    <cfRule type="cellIs" dxfId="3082" priority="42" operator="greaterThan">
      <formula>0</formula>
    </cfRule>
  </conditionalFormatting>
  <conditionalFormatting sqref="AD33:AD36">
    <cfRule type="cellIs" dxfId="3081" priority="41" operator="lessThan">
      <formula>0</formula>
    </cfRule>
  </conditionalFormatting>
  <conditionalFormatting sqref="AD37">
    <cfRule type="cellIs" dxfId="3080" priority="39" operator="greaterThan">
      <formula>0</formula>
    </cfRule>
  </conditionalFormatting>
  <conditionalFormatting sqref="AD37">
    <cfRule type="cellIs" dxfId="3079" priority="38" operator="lessThan">
      <formula>0</formula>
    </cfRule>
  </conditionalFormatting>
  <conditionalFormatting sqref="AD38">
    <cfRule type="cellIs" dxfId="3078" priority="35" operator="lessThan">
      <formula>0</formula>
    </cfRule>
    <cfRule type="cellIs" dxfId="3077" priority="36" operator="greaterThan">
      <formula>0</formula>
    </cfRule>
  </conditionalFormatting>
  <conditionalFormatting sqref="AD39">
    <cfRule type="cellIs" dxfId="3076" priority="33" operator="lessThan">
      <formula>0</formula>
    </cfRule>
    <cfRule type="cellIs" dxfId="3075" priority="34" operator="greaterThan">
      <formula>0</formula>
    </cfRule>
  </conditionalFormatting>
  <conditionalFormatting sqref="AD40:AD42">
    <cfRule type="cellIs" dxfId="3074" priority="31" operator="lessThan">
      <formula>0</formula>
    </cfRule>
    <cfRule type="cellIs" dxfId="3073" priority="32" operator="greaterThan">
      <formula>0</formula>
    </cfRule>
  </conditionalFormatting>
  <conditionalFormatting sqref="AD43:AD44">
    <cfRule type="cellIs" dxfId="3072" priority="27" operator="lessThan">
      <formula>0</formula>
    </cfRule>
    <cfRule type="cellIs" dxfId="3071" priority="28" operator="greaterThan">
      <formula>0</formula>
    </cfRule>
  </conditionalFormatting>
  <conditionalFormatting sqref="AD49">
    <cfRule type="cellIs" dxfId="3070" priority="26" operator="greaterThan">
      <formula>0</formula>
    </cfRule>
  </conditionalFormatting>
  <conditionalFormatting sqref="AD49">
    <cfRule type="cellIs" dxfId="3069" priority="25" operator="lessThan">
      <formula>0</formula>
    </cfRule>
  </conditionalFormatting>
  <conditionalFormatting sqref="AD46:AD47">
    <cfRule type="cellIs" dxfId="3068" priority="23" operator="greaterThan">
      <formula>0</formula>
    </cfRule>
  </conditionalFormatting>
  <conditionalFormatting sqref="AD46:AD47">
    <cfRule type="cellIs" dxfId="3067" priority="22" operator="lessThan">
      <formula>0</formula>
    </cfRule>
  </conditionalFormatting>
  <conditionalFormatting sqref="AD46:AD47">
    <cfRule type="cellIs" dxfId="3066" priority="19" operator="lessThan">
      <formula>0</formula>
    </cfRule>
    <cfRule type="cellIs" dxfId="3065" priority="20" operator="greaterThan">
      <formula>0</formula>
    </cfRule>
  </conditionalFormatting>
  <conditionalFormatting sqref="AD48">
    <cfRule type="cellIs" dxfId="3064" priority="18" operator="greaterThan">
      <formula>0</formula>
    </cfRule>
  </conditionalFormatting>
  <conditionalFormatting sqref="AD48">
    <cfRule type="cellIs" dxfId="3063" priority="17" operator="lessThan">
      <formula>0</formula>
    </cfRule>
  </conditionalFormatting>
  <conditionalFormatting sqref="AD48">
    <cfRule type="cellIs" dxfId="3062" priority="14" operator="lessThan">
      <formula>0</formula>
    </cfRule>
    <cfRule type="cellIs" dxfId="3061" priority="15" operator="greaterThan">
      <formula>0</formula>
    </cfRule>
  </conditionalFormatting>
  <conditionalFormatting sqref="AD50">
    <cfRule type="cellIs" dxfId="3060" priority="12" operator="lessThan">
      <formula>0</formula>
    </cfRule>
    <cfRule type="cellIs" dxfId="3059" priority="13" operator="greaterThan">
      <formula>0</formula>
    </cfRule>
  </conditionalFormatting>
  <conditionalFormatting sqref="AD45">
    <cfRule type="cellIs" dxfId="3058" priority="11" operator="greaterThan">
      <formula>0</formula>
    </cfRule>
  </conditionalFormatting>
  <conditionalFormatting sqref="AD45">
    <cfRule type="cellIs" dxfId="3057" priority="10" operator="lessThan">
      <formula>0</formula>
    </cfRule>
  </conditionalFormatting>
  <conditionalFormatting sqref="AD51">
    <cfRule type="cellIs" dxfId="3056" priority="7" operator="lessThan">
      <formula>0</formula>
    </cfRule>
    <cfRule type="cellIs" dxfId="3055" priority="8" operator="greaterThan">
      <formula>0</formula>
    </cfRule>
  </conditionalFormatting>
  <conditionalFormatting sqref="AD54">
    <cfRule type="cellIs" dxfId="3054" priority="5" operator="lessThan">
      <formula>0</formula>
    </cfRule>
    <cfRule type="cellIs" dxfId="3053" priority="6" operator="greaterThan">
      <formula>0</formula>
    </cfRule>
  </conditionalFormatting>
  <conditionalFormatting sqref="AD52">
    <cfRule type="cellIs" dxfId="3052" priority="3" operator="lessThan">
      <formula>0</formula>
    </cfRule>
    <cfRule type="cellIs" dxfId="3051" priority="4" operator="greaterThan">
      <formula>0</formula>
    </cfRule>
  </conditionalFormatting>
  <conditionalFormatting sqref="AD53">
    <cfRule type="cellIs" dxfId="3050" priority="1" operator="lessThan">
      <formula>0</formula>
    </cfRule>
    <cfRule type="cellIs" dxfId="3049" priority="2" operator="greaterThan">
      <formula>0</formula>
    </cfRule>
  </conditionalFormatting>
  <dataValidations count="5">
    <dataValidation type="list" errorStyle="warning" allowBlank="1" showInputMessage="1" showErrorMessage="1" errorTitle="Categoria Invalida" error="Categoria não cadastrada" sqref="I31 F45 R25">
      <formula1>"Cartão,Taxas,Ajuste,Estudo,Lazer,Salário,Mari Cred,Mari Deb, Poupança, Presente,Dizimo , Celular,Compras,"</formula1>
    </dataValidation>
    <dataValidation type="list" errorStyle="warning" allowBlank="1" showInputMessage="1" showErrorMessage="1" errorTitle="Categoria Invalida" error="Categoria não cadastrada" sqref="I33:I34 I36:I37 I40:I44 R5:R10 O5:O10 L5:L10 I5:I10 L13 X13:X18 F17:F18 U13:U18 X21:X26 F14:F15 R23:R24 L15:L18 U5:U10 R26 X29:X37 X40:X45 I13 O40:O45 L29:L37 L22:L26 F29:F37 O21:O26 O29:O37 F41:F44 R33:R37 F23:F26 I21:I26 U29:U37 U41:U45 O18 X5:X10 I18 F5:F10 U22:U26 L44:L45 R15:R18 R44:R45 AB4:AB5 AB8 AB13:AB18 AB21:AB24 AB28:AB37 AB40:AB49">
      <formula1>"Outros,Taxas,Ajuste,Estudo,Lazer,Salário,Mari Cred,Mari Deb, Poupança , Presente,Dizimo , Celular,Compras,"</formula1>
    </dataValidation>
    <dataValidation type="list" allowBlank="1" showInputMessage="1" showErrorMessage="1" sqref="F16">
      <formula1>"Site,Taxas,Ajuste,Estudo,Lazer,Bonetti,Mari Cred,Mari Deb, Poupança , Presente,Dizimo , Celular"</formula1>
    </dataValidation>
    <dataValidation type="list" errorStyle="warning" allowBlank="1" showInputMessage="1" showErrorMessage="1" errorTitle="Categoria Invalida" error="Categoria não cadastrada" sqref="I32 O13:O17 R13:R14 F21 F13 I45 U21 I14:I17 I29:I30 L14 F40 R29:R32 L40:L41 R40:R43 AB6:AB7 AB9:AB12 AB19 AB38:AB39 AB50:AB54">
      <formula1>"Cartão,Taxas,Ajuste,Estudo,Lazer,Salário,Mari Cred,Mari Deb,Poupança , Presente,Dizimo , Celular,Compras,"</formula1>
    </dataValidation>
    <dataValidation type="list" errorStyle="warning" allowBlank="1" showInputMessage="1" showErrorMessage="1" errorTitle="Categoria Invalida" error="Categoria não cadastrada" sqref="L42 F22 L21 R21:R22 AB20 AB25:AB27">
      <formula1>"Cartão,Taxas,Ajuste,Estudo,Lazer,Salário,Mari Cred,Mari Deb, Poupança , Presente,Dizimo , Celular,Compras,"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337" id="{F5AB4348-5A4B-4366-82F6-343E53791A2F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Z21:Z26 Z29:Z37 Z13:Z18 Z5:Z10</xm:sqref>
        </x14:conditionalFormatting>
        <x14:conditionalFormatting xmlns:xm="http://schemas.microsoft.com/office/excel/2006/main">
          <x14:cfRule type="containsBlanks" priority="330" id="{F91B778E-B33B-4ED8-82A8-083D73AFCDB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Q18 K18 H23:H26 K22:K26 N24:N26 Q29:Q37 N29 Q24:Q26 N44:N45 T24:T26 Q44:Q45 T15:T18 N15:N18 H17:H18 K13 N41 H14 K44 Q40:Q42 K33:K34 K36:K37 H31 H33:H37 N34:N37</xm:sqref>
        </x14:conditionalFormatting>
        <x14:conditionalFormatting xmlns:xm="http://schemas.microsoft.com/office/excel/2006/main">
          <x14:cfRule type="containsBlanks" priority="327" id="{FEE944B3-3779-4D71-9903-FBCD79E21D6A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W29:W37 W21:W26 W13:W18</xm:sqref>
        </x14:conditionalFormatting>
        <x14:conditionalFormatting xmlns:xm="http://schemas.microsoft.com/office/excel/2006/main">
          <x14:cfRule type="containsText" priority="341" operator="containsText" text="Salário" id="{1437905B-8A62-4E25-8D22-BD5F0D0F97CA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N13:N14 K14:K17 H14:H16 Q15:Q17 H21</xm:sqref>
        </x14:conditionalFormatting>
        <x14:conditionalFormatting xmlns:xm="http://schemas.microsoft.com/office/excel/2006/main">
          <x14:cfRule type="containsText" priority="289" operator="containsText" text="Salário" id="{80D79FA4-FE0A-4B24-B1F6-3175F314DDE5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ontainsText" priority="283" operator="containsText" text="Salário" id="{4EA1EB21-2BEB-4060-A127-591EE6CD46B5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Text" priority="257" operator="containsText" text="Salário" id="{A2928B40-7FAD-4AB3-8743-A6015A676EBD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254" operator="containsText" text="Salário" id="{A49E7096-2EB8-45AD-942C-0BC26F4EC731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ontainsBlanks" priority="248" id="{5E827E7B-085C-4621-BC99-04281721DD6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Text" priority="251" operator="containsText" text="Salário" id="{F858D686-C53A-4AAA-A62E-A359AA6E7579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Blanks" priority="239" id="{34EAB76A-8235-48D8-87CB-5C41EEFF945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K21</xm:sqref>
        </x14:conditionalFormatting>
        <x14:conditionalFormatting xmlns:xm="http://schemas.microsoft.com/office/excel/2006/main">
          <x14:cfRule type="containsBlanks" priority="234" id="{D86CC78A-7C7E-4D63-8986-392D19D1A54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Blanks" priority="226" id="{EF59F322-6A86-4B8E-9995-4595E967443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T22</xm:sqref>
        </x14:conditionalFormatting>
        <x14:conditionalFormatting xmlns:xm="http://schemas.microsoft.com/office/excel/2006/main">
          <x14:cfRule type="containsText" priority="229" operator="containsText" text="Salário" id="{C03C6B32-EF93-439B-955E-3C24EB58BA91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T22</xm:sqref>
        </x14:conditionalFormatting>
        <x14:conditionalFormatting xmlns:xm="http://schemas.microsoft.com/office/excel/2006/main">
          <x14:cfRule type="containsBlanks" priority="219" id="{6976DFF8-950D-4F25-AFD0-9E2EE097860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T23</xm:sqref>
        </x14:conditionalFormatting>
        <x14:conditionalFormatting xmlns:xm="http://schemas.microsoft.com/office/excel/2006/main">
          <x14:cfRule type="containsBlanks" priority="213" id="{A6218CC0-DD66-4831-85E2-C83DF9C3450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T23</xm:sqref>
        </x14:conditionalFormatting>
        <x14:conditionalFormatting xmlns:xm="http://schemas.microsoft.com/office/excel/2006/main">
          <x14:cfRule type="containsText" priority="216" operator="containsText" text="Salário" id="{8408EA42-1D4E-4D3A-A7F7-3ACD2034B446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T23</xm:sqref>
        </x14:conditionalFormatting>
        <x14:conditionalFormatting xmlns:xm="http://schemas.microsoft.com/office/excel/2006/main">
          <x14:cfRule type="containsBlanks" priority="206" id="{B03ED8FC-732C-49E5-9DD8-70422E764DD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T24</xm:sqref>
        </x14:conditionalFormatting>
        <x14:conditionalFormatting xmlns:xm="http://schemas.microsoft.com/office/excel/2006/main">
          <x14:cfRule type="containsBlanks" priority="203" id="{BE0438B1-6A28-45C1-84DE-F266FBB6FDB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ontainsBlanks" priority="198" id="{06C01DDF-1687-4652-A36A-EE1A6852463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Blanks" priority="194" id="{399A79C1-E12D-4E57-BD63-4853F90ADE9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Text" priority="197" operator="containsText" text="Salário" id="{08179012-0702-4394-A2D6-063FAE69248F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ontainsBlanks" priority="187" id="{A8444BDC-F648-42B3-B819-74741BB75D6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H30</xm:sqref>
        </x14:conditionalFormatting>
        <x14:conditionalFormatting xmlns:xm="http://schemas.microsoft.com/office/excel/2006/main">
          <x14:cfRule type="containsBlanks" priority="182" id="{4F44E89B-7623-423E-AFCC-4EBA70C3DF8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Q43</xm:sqref>
        </x14:conditionalFormatting>
        <x14:conditionalFormatting xmlns:xm="http://schemas.microsoft.com/office/excel/2006/main">
          <x14:cfRule type="containsBlanks" priority="178" id="{774E9418-26F6-4B2B-9CAA-FA03C758506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Q43</xm:sqref>
        </x14:conditionalFormatting>
        <x14:conditionalFormatting xmlns:xm="http://schemas.microsoft.com/office/excel/2006/main">
          <x14:cfRule type="containsText" priority="181" operator="containsText" text="Salário" id="{3CB538F8-D9BA-4788-8B94-7C69ACC8D6CA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Q43</xm:sqref>
        </x14:conditionalFormatting>
        <x14:conditionalFormatting xmlns:xm="http://schemas.microsoft.com/office/excel/2006/main">
          <x14:cfRule type="containsBlanks" priority="173" id="{8480B114-BE7B-40B8-A97A-57E01285A30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ontainsBlanks" priority="170" id="{EDC3D264-F36F-42CF-8D12-0CC256B8554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T33:T37</xm:sqref>
        </x14:conditionalFormatting>
        <x14:conditionalFormatting xmlns:xm="http://schemas.microsoft.com/office/excel/2006/main">
          <x14:cfRule type="containsBlanks" priority="163" id="{1E2E0AB0-278A-464A-993F-D08F09DCD7E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N30:N33</xm:sqref>
        </x14:conditionalFormatting>
        <x14:conditionalFormatting xmlns:xm="http://schemas.microsoft.com/office/excel/2006/main">
          <x14:cfRule type="containsBlanks" priority="158" id="{A26E7085-83F5-4024-9B2E-E95BE8270F4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H41:H42 H44</xm:sqref>
        </x14:conditionalFormatting>
        <x14:conditionalFormatting xmlns:xm="http://schemas.microsoft.com/office/excel/2006/main">
          <x14:cfRule type="containsBlanks" priority="147" id="{03514CC2-12FB-490D-90C8-10014FB06A5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ontainsBlanks" priority="140" id="{34F4E3F8-FD3E-456A-BB04-1426B7B32D3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K41:K42</xm:sqref>
        </x14:conditionalFormatting>
        <x14:conditionalFormatting xmlns:xm="http://schemas.microsoft.com/office/excel/2006/main">
          <x14:cfRule type="containsBlanks" priority="135" id="{BC8D478D-E86D-4ABD-A490-88780C3CFAF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containsBlanks" priority="126" id="{798F300F-B357-4DE7-9560-8F553EE72EF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K40</xm:sqref>
        </x14:conditionalFormatting>
        <x14:conditionalFormatting xmlns:xm="http://schemas.microsoft.com/office/excel/2006/main">
          <x14:cfRule type="containsBlanks" priority="119" id="{FCA5D992-5C03-4D00-83CE-A847AB67FDE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T44:T45</xm:sqref>
        </x14:conditionalFormatting>
        <x14:conditionalFormatting xmlns:xm="http://schemas.microsoft.com/office/excel/2006/main">
          <x14:cfRule type="containsBlanks" priority="114" id="{B7478F29-17A4-4084-9AA1-B6978E595A84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AD4</xm:sqref>
        </x14:conditionalFormatting>
        <x14:conditionalFormatting xmlns:xm="http://schemas.microsoft.com/office/excel/2006/main">
          <x14:cfRule type="containsBlanks" priority="108" id="{DB7367BE-BE48-4B6C-9A4B-8BCD5ABEAD1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AD5</xm:sqref>
        </x14:conditionalFormatting>
        <x14:conditionalFormatting xmlns:xm="http://schemas.microsoft.com/office/excel/2006/main">
          <x14:cfRule type="containsText" priority="111" operator="containsText" text="Salário" id="{61565A9E-B4B5-4D3A-A306-5D8F507FFE33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AD6:AD7</xm:sqref>
        </x14:conditionalFormatting>
        <x14:conditionalFormatting xmlns:xm="http://schemas.microsoft.com/office/excel/2006/main">
          <x14:cfRule type="containsText" priority="105" operator="containsText" text="Salário" id="{CC9C7D65-A53D-420E-B203-85E7DCCD81E9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AD8:AD9</xm:sqref>
        </x14:conditionalFormatting>
        <x14:conditionalFormatting xmlns:xm="http://schemas.microsoft.com/office/excel/2006/main">
          <x14:cfRule type="containsBlanks" priority="98" id="{31C9AC60-5B84-43C7-94F4-59643DC0910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AD13:AD14</xm:sqref>
        </x14:conditionalFormatting>
        <x14:conditionalFormatting xmlns:xm="http://schemas.microsoft.com/office/excel/2006/main">
          <x14:cfRule type="containsText" priority="97" operator="containsText" text="Salário" id="{4AA0F258-1DCF-428D-8162-5DE17BF032A2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AD12</xm:sqref>
        </x14:conditionalFormatting>
        <x14:conditionalFormatting xmlns:xm="http://schemas.microsoft.com/office/excel/2006/main">
          <x14:cfRule type="containsText" priority="94" operator="containsText" text="Salário" id="{112EFC9E-C630-4CB0-BA58-62A4D8532A29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AD11</xm:sqref>
        </x14:conditionalFormatting>
        <x14:conditionalFormatting xmlns:xm="http://schemas.microsoft.com/office/excel/2006/main">
          <x14:cfRule type="containsBlanks" priority="91" id="{EB02E417-6BD2-49C5-97AD-04359C1024C8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AD15</xm:sqref>
        </x14:conditionalFormatting>
        <x14:conditionalFormatting xmlns:xm="http://schemas.microsoft.com/office/excel/2006/main">
          <x14:cfRule type="containsBlanks" priority="90" id="{4BDE8ABD-C291-4656-BA40-ACFDC9CE2180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AD16:AD18</xm:sqref>
        </x14:conditionalFormatting>
        <x14:conditionalFormatting xmlns:xm="http://schemas.microsoft.com/office/excel/2006/main">
          <x14:cfRule type="containsBlanks" priority="84" id="{60C24B4E-91C8-4793-81F4-5ED55ACE72E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AD21</xm:sqref>
        </x14:conditionalFormatting>
        <x14:conditionalFormatting xmlns:xm="http://schemas.microsoft.com/office/excel/2006/main">
          <x14:cfRule type="containsText" priority="87" operator="containsText" text="Salário" id="{86CF1D18-3A61-440C-B6E6-1A3514D3A6BA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AD19</xm:sqref>
        </x14:conditionalFormatting>
        <x14:conditionalFormatting xmlns:xm="http://schemas.microsoft.com/office/excel/2006/main">
          <x14:cfRule type="containsBlanks" priority="77" id="{C449FBBF-4EC5-4D15-AAB8-58680ADF6DA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AD23:AD24</xm:sqref>
        </x14:conditionalFormatting>
        <x14:conditionalFormatting xmlns:xm="http://schemas.microsoft.com/office/excel/2006/main">
          <x14:cfRule type="containsBlanks" priority="74" id="{4FD5DD3A-480E-4B8F-9E77-D2B9A68E189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AD22</xm:sqref>
        </x14:conditionalFormatting>
        <x14:conditionalFormatting xmlns:xm="http://schemas.microsoft.com/office/excel/2006/main">
          <x14:cfRule type="containsBlanks" priority="66" id="{8424820D-51F4-4DBD-BFF2-5B98C73D1D9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AD27</xm:sqref>
        </x14:conditionalFormatting>
        <x14:conditionalFormatting xmlns:xm="http://schemas.microsoft.com/office/excel/2006/main">
          <x14:cfRule type="containsText" priority="69" operator="containsText" text="Salário" id="{841466A1-11AF-40DA-8A6C-27504EE76584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AD27</xm:sqref>
        </x14:conditionalFormatting>
        <x14:conditionalFormatting xmlns:xm="http://schemas.microsoft.com/office/excel/2006/main">
          <x14:cfRule type="containsBlanks" priority="59" id="{AB063540-765C-4DC2-8599-87E3BAE0F12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AD29 AD31</xm:sqref>
        </x14:conditionalFormatting>
        <x14:conditionalFormatting xmlns:xm="http://schemas.microsoft.com/office/excel/2006/main">
          <x14:cfRule type="containsBlanks" priority="54" id="{3541ED79-A6E8-4D0B-B178-A5842A03174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AD28</xm:sqref>
        </x14:conditionalFormatting>
        <x14:conditionalFormatting xmlns:xm="http://schemas.microsoft.com/office/excel/2006/main">
          <x14:cfRule type="containsBlanks" priority="49" id="{FE2BA2B1-2863-4E9A-83D4-0259755299B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AD28</xm:sqref>
        </x14:conditionalFormatting>
        <x14:conditionalFormatting xmlns:xm="http://schemas.microsoft.com/office/excel/2006/main">
          <x14:cfRule type="containsBlanks" priority="46" id="{A03063E2-769F-4A1A-96B3-BE354D76FD8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AD30</xm:sqref>
        </x14:conditionalFormatting>
        <x14:conditionalFormatting xmlns:xm="http://schemas.microsoft.com/office/excel/2006/main">
          <x14:cfRule type="containsBlanks" priority="43" id="{5BE2DDD2-79E7-4FD7-82F7-7E0A6CE6440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AD32</xm:sqref>
        </x14:conditionalFormatting>
        <x14:conditionalFormatting xmlns:xm="http://schemas.microsoft.com/office/excel/2006/main">
          <x14:cfRule type="containsBlanks" priority="40" id="{7465F259-18CE-4CE9-8059-C6A39CAF8FF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AD33:AD36</xm:sqref>
        </x14:conditionalFormatting>
        <x14:conditionalFormatting xmlns:xm="http://schemas.microsoft.com/office/excel/2006/main">
          <x14:cfRule type="containsBlanks" priority="37" id="{41737DE2-822C-4F2D-B6C4-F6BC44ADE9F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AD37</xm:sqref>
        </x14:conditionalFormatting>
        <x14:conditionalFormatting xmlns:xm="http://schemas.microsoft.com/office/excel/2006/main">
          <x14:cfRule type="containsBlanks" priority="30" id="{B2333D8E-804A-461A-9C3E-CD659F9A9116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AD40:AD42</xm:sqref>
        </x14:conditionalFormatting>
        <x14:conditionalFormatting xmlns:xm="http://schemas.microsoft.com/office/excel/2006/main">
          <x14:cfRule type="containsBlanks" priority="29" id="{039394F2-D9D6-4B8E-9FEF-3138F62F3F59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AD43:AD44</xm:sqref>
        </x14:conditionalFormatting>
        <x14:conditionalFormatting xmlns:xm="http://schemas.microsoft.com/office/excel/2006/main">
          <x14:cfRule type="containsBlanks" priority="24" id="{43510C0A-FC94-42FE-A6E3-F35AF5D171B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AD49</xm:sqref>
        </x14:conditionalFormatting>
        <x14:conditionalFormatting xmlns:xm="http://schemas.microsoft.com/office/excel/2006/main">
          <x14:cfRule type="containsBlanks" priority="21" id="{B174E14E-071A-429D-B701-00B1DED979A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AD46:AD47</xm:sqref>
        </x14:conditionalFormatting>
        <x14:conditionalFormatting xmlns:xm="http://schemas.microsoft.com/office/excel/2006/main">
          <x14:cfRule type="containsBlanks" priority="16" id="{407824BB-7BE7-4C9B-B572-017DA55F1E2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AD48</xm:sqref>
        </x14:conditionalFormatting>
        <x14:conditionalFormatting xmlns:xm="http://schemas.microsoft.com/office/excel/2006/main">
          <x14:cfRule type="containsBlanks" priority="9" id="{7BB36BE3-DE9A-4D3C-9580-4F96137FBBC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AD45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2"/>
  <sheetViews>
    <sheetView showGridLines="0" topLeftCell="U1" zoomScale="85" zoomScaleNormal="85" workbookViewId="0">
      <selection activeCell="AG10" sqref="AG10"/>
    </sheetView>
  </sheetViews>
  <sheetFormatPr defaultRowHeight="15"/>
  <cols>
    <col min="1" max="1" width="20.28515625" customWidth="1"/>
    <col min="2" max="2" width="40.5703125" customWidth="1"/>
    <col min="3" max="3" width="19.42578125" customWidth="1"/>
    <col min="4" max="4" width="15.28515625" customWidth="1"/>
    <col min="5" max="5" width="9.140625" customWidth="1"/>
    <col min="6" max="6" width="15.5703125" customWidth="1"/>
    <col min="7" max="7" width="27" customWidth="1"/>
    <col min="8" max="8" width="12.85546875" customWidth="1"/>
    <col min="9" max="9" width="10.85546875" customWidth="1"/>
    <col min="10" max="10" width="26.28515625" customWidth="1"/>
    <col min="11" max="11" width="15.5703125" customWidth="1"/>
    <col min="12" max="12" width="12.140625" customWidth="1"/>
    <col min="13" max="13" width="30.85546875" customWidth="1"/>
    <col min="14" max="14" width="12.7109375" customWidth="1"/>
    <col min="15" max="15" width="10.85546875" customWidth="1"/>
    <col min="16" max="16" width="27.42578125" customWidth="1"/>
    <col min="17" max="17" width="12.28515625" customWidth="1"/>
    <col min="18" max="18" width="10.85546875" customWidth="1"/>
    <col min="19" max="19" width="34.5703125" customWidth="1"/>
    <col min="20" max="20" width="13.140625" customWidth="1"/>
    <col min="21" max="21" width="10.85546875" customWidth="1"/>
    <col min="22" max="22" width="22.85546875" customWidth="1"/>
    <col min="23" max="24" width="10.85546875" customWidth="1"/>
    <col min="25" max="25" width="22.140625" customWidth="1"/>
    <col min="26" max="26" width="16.7109375" customWidth="1"/>
    <col min="28" max="28" width="14.140625" hidden="1" customWidth="1"/>
    <col min="29" max="29" width="30.140625" hidden="1" customWidth="1"/>
    <col min="30" max="30" width="14.85546875" hidden="1" customWidth="1"/>
    <col min="32" max="32" width="18" customWidth="1"/>
    <col min="33" max="33" width="13.85546875" customWidth="1"/>
  </cols>
  <sheetData>
    <row r="1" spans="1:39" ht="42.75" customHeight="1">
      <c r="A1" s="1"/>
      <c r="B1" s="1"/>
      <c r="C1" s="1"/>
      <c r="D1" s="1"/>
      <c r="E1" s="1"/>
      <c r="F1" s="370">
        <v>42064</v>
      </c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1"/>
      <c r="AB1" s="1"/>
      <c r="AC1" s="1"/>
      <c r="AD1" s="1"/>
      <c r="AE1" s="1"/>
      <c r="AF1" s="258" t="s">
        <v>7</v>
      </c>
      <c r="AG1" t="s">
        <v>65</v>
      </c>
      <c r="AH1" s="1"/>
      <c r="AI1" s="1"/>
      <c r="AJ1" s="1"/>
      <c r="AK1" s="1"/>
      <c r="AL1" s="1"/>
      <c r="AM1" s="1"/>
    </row>
    <row r="2" spans="1:39" ht="21" customHeight="1" thickBot="1">
      <c r="A2" s="2"/>
      <c r="B2" s="2"/>
      <c r="C2" s="2"/>
      <c r="D2" s="3"/>
      <c r="E2" s="1"/>
      <c r="F2" s="371" t="s">
        <v>0</v>
      </c>
      <c r="G2" s="371"/>
      <c r="H2" s="371"/>
      <c r="I2" s="371" t="s">
        <v>1</v>
      </c>
      <c r="J2" s="371"/>
      <c r="K2" s="371"/>
      <c r="L2" s="371" t="s">
        <v>2</v>
      </c>
      <c r="M2" s="371"/>
      <c r="N2" s="371"/>
      <c r="O2" s="371" t="s">
        <v>3</v>
      </c>
      <c r="P2" s="371"/>
      <c r="Q2" s="371"/>
      <c r="R2" s="371" t="s">
        <v>4</v>
      </c>
      <c r="S2" s="371"/>
      <c r="T2" s="371"/>
      <c r="U2" s="371" t="s">
        <v>5</v>
      </c>
      <c r="V2" s="371"/>
      <c r="W2" s="371"/>
      <c r="X2" s="371" t="s">
        <v>6</v>
      </c>
      <c r="Y2" s="371"/>
      <c r="Z2" s="37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2.5" customHeight="1" thickBot="1">
      <c r="A3" s="4"/>
      <c r="B3" s="4"/>
      <c r="C3" s="4"/>
      <c r="D3" s="3"/>
      <c r="E3" s="1"/>
      <c r="F3" s="5" t="s">
        <v>7</v>
      </c>
      <c r="G3" s="6" t="s">
        <v>8</v>
      </c>
      <c r="H3" s="7" t="s">
        <v>9</v>
      </c>
      <c r="I3" s="5" t="s">
        <v>7</v>
      </c>
      <c r="J3" s="6" t="s">
        <v>8</v>
      </c>
      <c r="K3" s="7" t="s">
        <v>9</v>
      </c>
      <c r="L3" s="5" t="s">
        <v>7</v>
      </c>
      <c r="M3" s="6" t="s">
        <v>8</v>
      </c>
      <c r="N3" s="7" t="s">
        <v>9</v>
      </c>
      <c r="O3" s="5" t="s">
        <v>7</v>
      </c>
      <c r="P3" s="6" t="s">
        <v>8</v>
      </c>
      <c r="Q3" s="7" t="s">
        <v>9</v>
      </c>
      <c r="R3" s="8" t="s">
        <v>7</v>
      </c>
      <c r="S3" s="9" t="s">
        <v>8</v>
      </c>
      <c r="T3" s="10" t="s">
        <v>9</v>
      </c>
      <c r="U3" s="8" t="s">
        <v>7</v>
      </c>
      <c r="V3" s="9" t="s">
        <v>8</v>
      </c>
      <c r="W3" s="10" t="s">
        <v>9</v>
      </c>
      <c r="X3" s="8" t="s">
        <v>7</v>
      </c>
      <c r="Y3" s="9" t="s">
        <v>8</v>
      </c>
      <c r="Z3" s="10" t="s">
        <v>9</v>
      </c>
      <c r="AA3" s="1"/>
      <c r="AB3" s="300" t="s">
        <v>7</v>
      </c>
      <c r="AC3" s="300" t="s">
        <v>8</v>
      </c>
      <c r="AD3" s="300" t="s">
        <v>9</v>
      </c>
      <c r="AE3" s="1"/>
      <c r="AF3" s="258" t="s">
        <v>183</v>
      </c>
      <c r="AG3" t="s">
        <v>182</v>
      </c>
      <c r="AI3" s="1"/>
      <c r="AJ3" s="1"/>
      <c r="AK3" s="1"/>
      <c r="AL3" s="1"/>
      <c r="AM3" s="1"/>
    </row>
    <row r="4" spans="1:39" ht="22.5" customHeight="1">
      <c r="A4" s="11" t="s">
        <v>10</v>
      </c>
      <c r="B4" s="12">
        <f>'Fevereiro-15'!B11</f>
        <v>603.47999999999979</v>
      </c>
      <c r="C4" s="2"/>
      <c r="D4" s="3"/>
      <c r="E4" s="13"/>
      <c r="F4" s="14"/>
      <c r="G4" s="15"/>
      <c r="H4" s="15"/>
      <c r="I4" s="14"/>
      <c r="J4" s="15"/>
      <c r="K4" s="15"/>
      <c r="L4" s="14"/>
      <c r="M4" s="15"/>
      <c r="N4" s="15"/>
      <c r="O4" s="14"/>
      <c r="P4" s="15"/>
      <c r="Q4" s="15"/>
      <c r="R4" s="14"/>
      <c r="S4" s="15"/>
      <c r="T4" s="15"/>
      <c r="U4" s="14"/>
      <c r="V4" s="15"/>
      <c r="W4" s="15"/>
      <c r="X4" s="19">
        <v>1</v>
      </c>
      <c r="Y4" s="20"/>
      <c r="Z4" s="21"/>
      <c r="AA4" s="1"/>
      <c r="AB4" s="303" t="s">
        <v>18</v>
      </c>
      <c r="AC4" s="307" t="s">
        <v>19</v>
      </c>
      <c r="AD4" s="305">
        <v>-1493.52</v>
      </c>
      <c r="AE4" s="1"/>
      <c r="AF4" s="260" t="s">
        <v>242</v>
      </c>
      <c r="AG4" s="308">
        <v>10</v>
      </c>
      <c r="AI4" s="1"/>
      <c r="AJ4" s="1"/>
      <c r="AK4" s="1"/>
      <c r="AL4" s="1"/>
      <c r="AM4" s="1"/>
    </row>
    <row r="5" spans="1:39" ht="22.5" customHeight="1">
      <c r="A5" s="22" t="s">
        <v>11</v>
      </c>
      <c r="B5" s="23">
        <f>SUM(H12,K12,N12,Q12,T12,W12,Z12)</f>
        <v>-122.65</v>
      </c>
      <c r="C5" s="24"/>
      <c r="D5" s="3"/>
      <c r="E5" s="13"/>
      <c r="F5" s="25"/>
      <c r="G5" s="26"/>
      <c r="H5" s="26"/>
      <c r="I5" s="25"/>
      <c r="J5" s="26"/>
      <c r="K5" s="26"/>
      <c r="L5" s="25"/>
      <c r="M5" s="26"/>
      <c r="N5" s="26"/>
      <c r="O5" s="25"/>
      <c r="P5" s="26"/>
      <c r="Q5" s="26"/>
      <c r="R5" s="25"/>
      <c r="S5" s="26"/>
      <c r="T5" s="26"/>
      <c r="U5" s="25" t="s">
        <v>88</v>
      </c>
      <c r="V5" s="26" t="s">
        <v>220</v>
      </c>
      <c r="W5" s="26">
        <v>-122.65</v>
      </c>
      <c r="X5" s="27"/>
      <c r="Y5" s="36"/>
      <c r="Z5" s="29"/>
      <c r="AA5" s="1"/>
      <c r="AB5" s="303" t="s">
        <v>15</v>
      </c>
      <c r="AC5" s="306" t="s">
        <v>16</v>
      </c>
      <c r="AD5" s="305">
        <v>-403.6</v>
      </c>
      <c r="AE5" s="1"/>
      <c r="AF5" s="260" t="s">
        <v>236</v>
      </c>
      <c r="AG5" s="308">
        <v>4.4000000000000004</v>
      </c>
      <c r="AI5" s="1"/>
      <c r="AJ5" s="1"/>
      <c r="AK5" s="1"/>
      <c r="AL5" s="1"/>
      <c r="AM5" s="1"/>
    </row>
    <row r="6" spans="1:39" ht="22.5" customHeight="1">
      <c r="A6" s="22" t="s">
        <v>14</v>
      </c>
      <c r="B6" s="23">
        <f>SUM(H20+K20+N20+Q20+T20+W20+Z20)</f>
        <v>-155.12</v>
      </c>
      <c r="C6" s="24"/>
      <c r="D6" s="24"/>
      <c r="E6" s="13"/>
      <c r="F6" s="25"/>
      <c r="G6" s="26"/>
      <c r="H6" s="26"/>
      <c r="I6" s="25"/>
      <c r="J6" s="26"/>
      <c r="K6" s="26"/>
      <c r="L6" s="25"/>
      <c r="M6" s="26"/>
      <c r="N6" s="26"/>
      <c r="O6" s="25"/>
      <c r="P6" s="26"/>
      <c r="Q6" s="26"/>
      <c r="R6" s="25"/>
      <c r="S6" s="26"/>
      <c r="T6" s="26"/>
      <c r="U6" s="25"/>
      <c r="V6" s="26"/>
      <c r="W6" s="26"/>
      <c r="X6" s="27"/>
      <c r="Y6" s="34"/>
      <c r="Z6" s="35"/>
      <c r="AA6" s="1"/>
      <c r="AB6" s="303" t="s">
        <v>100</v>
      </c>
      <c r="AC6" s="302" t="s">
        <v>223</v>
      </c>
      <c r="AD6" s="287">
        <v>-354.7</v>
      </c>
      <c r="AE6" s="1"/>
      <c r="AF6" s="260" t="s">
        <v>247</v>
      </c>
      <c r="AG6" s="308">
        <v>-68.34</v>
      </c>
      <c r="AI6" s="1"/>
      <c r="AJ6" s="1"/>
      <c r="AK6" s="1"/>
      <c r="AL6" s="1"/>
      <c r="AM6" s="1"/>
    </row>
    <row r="7" spans="1:39" ht="22.5" customHeight="1">
      <c r="A7" s="22" t="s">
        <v>17</v>
      </c>
      <c r="B7" s="23">
        <f>SUM(H30,K30,N30,Q30,T30,W30,Z30)</f>
        <v>-588.91999999999996</v>
      </c>
      <c r="C7" s="24"/>
      <c r="D7" s="24"/>
      <c r="E7" s="13"/>
      <c r="F7" s="25"/>
      <c r="G7" s="26"/>
      <c r="H7" s="26"/>
      <c r="I7" s="25"/>
      <c r="J7" s="26"/>
      <c r="K7" s="26"/>
      <c r="L7" s="25"/>
      <c r="M7" s="26"/>
      <c r="N7" s="26"/>
      <c r="O7" s="25"/>
      <c r="P7" s="26"/>
      <c r="Q7" s="26"/>
      <c r="R7" s="25"/>
      <c r="S7" s="26"/>
      <c r="T7" s="26"/>
      <c r="U7" s="25"/>
      <c r="V7" s="26"/>
      <c r="W7" s="26"/>
      <c r="X7" s="27"/>
      <c r="Y7" s="34"/>
      <c r="Z7" s="35"/>
      <c r="AA7" s="1"/>
      <c r="AB7" s="301" t="s">
        <v>40</v>
      </c>
      <c r="AC7" s="302" t="s">
        <v>41</v>
      </c>
      <c r="AD7" s="305">
        <v>-130</v>
      </c>
      <c r="AE7" s="1"/>
      <c r="AF7" s="260" t="s">
        <v>158</v>
      </c>
      <c r="AG7" s="308">
        <v>160</v>
      </c>
      <c r="AI7" s="1"/>
      <c r="AJ7" s="1"/>
      <c r="AK7" s="1"/>
      <c r="AL7" s="1"/>
      <c r="AM7" s="1"/>
    </row>
    <row r="8" spans="1:39" ht="22.5" customHeight="1">
      <c r="A8" s="22" t="s">
        <v>20</v>
      </c>
      <c r="B8" s="23">
        <f>SUM(H41,K41,N41,Q41,T41,W41,Z41)</f>
        <v>628</v>
      </c>
      <c r="C8" s="24"/>
      <c r="D8" s="24"/>
      <c r="E8" s="13"/>
      <c r="F8" s="25"/>
      <c r="G8" s="26"/>
      <c r="H8" s="26"/>
      <c r="I8" s="25"/>
      <c r="J8" s="26"/>
      <c r="K8" s="26"/>
      <c r="L8" s="25"/>
      <c r="M8" s="26"/>
      <c r="N8" s="26"/>
      <c r="O8" s="25"/>
      <c r="P8" s="26"/>
      <c r="Q8" s="26"/>
      <c r="R8" s="25"/>
      <c r="S8" s="26"/>
      <c r="T8" s="26"/>
      <c r="U8" s="25"/>
      <c r="V8" s="26"/>
      <c r="W8" s="26"/>
      <c r="X8" s="27"/>
      <c r="Y8" s="34"/>
      <c r="Z8" s="35"/>
      <c r="AA8" s="1"/>
      <c r="AB8" s="303" t="s">
        <v>88</v>
      </c>
      <c r="AC8" s="302" t="s">
        <v>220</v>
      </c>
      <c r="AD8" s="304">
        <v>-122.65</v>
      </c>
      <c r="AE8" s="1"/>
      <c r="AF8" s="260" t="s">
        <v>210</v>
      </c>
      <c r="AG8" s="308">
        <v>120</v>
      </c>
      <c r="AI8" s="1"/>
      <c r="AJ8" s="1"/>
      <c r="AK8" s="1"/>
      <c r="AL8" s="1"/>
      <c r="AM8" s="1"/>
    </row>
    <row r="9" spans="1:39" ht="22.5" customHeight="1">
      <c r="A9" s="22" t="s">
        <v>23</v>
      </c>
      <c r="B9" s="23">
        <f>SUM(H49,K49,N49,Q49,W49,Z49,T49)</f>
        <v>189.49</v>
      </c>
      <c r="C9" s="24"/>
      <c r="D9" s="24"/>
      <c r="E9" s="13"/>
      <c r="F9" s="25"/>
      <c r="G9" s="26"/>
      <c r="H9" s="26"/>
      <c r="I9" s="25"/>
      <c r="J9" s="26"/>
      <c r="K9" s="26"/>
      <c r="L9" s="25"/>
      <c r="M9" s="26"/>
      <c r="N9" s="26"/>
      <c r="O9" s="25"/>
      <c r="P9" s="26"/>
      <c r="Q9" s="26"/>
      <c r="R9" s="25"/>
      <c r="S9" s="26"/>
      <c r="T9" s="26"/>
      <c r="U9" s="25"/>
      <c r="V9" s="26"/>
      <c r="W9" s="26"/>
      <c r="X9" s="31"/>
      <c r="Y9" s="32"/>
      <c r="Z9" s="33"/>
      <c r="AA9" s="1"/>
      <c r="AB9" s="301" t="s">
        <v>88</v>
      </c>
      <c r="AC9" s="302" t="s">
        <v>209</v>
      </c>
      <c r="AD9" s="287">
        <v>-91</v>
      </c>
      <c r="AE9" s="1"/>
      <c r="AF9" s="260" t="s">
        <v>181</v>
      </c>
      <c r="AG9" s="259">
        <v>226.06</v>
      </c>
      <c r="AI9" s="1"/>
      <c r="AJ9" s="1"/>
      <c r="AK9" s="1"/>
      <c r="AL9" s="1"/>
      <c r="AM9" s="1"/>
    </row>
    <row r="10" spans="1:39" ht="22.5" customHeight="1">
      <c r="A10" s="22" t="s">
        <v>245</v>
      </c>
      <c r="B10" s="23">
        <f>H57+K57</f>
        <v>258.2</v>
      </c>
      <c r="C10" s="24"/>
      <c r="D10" s="24"/>
      <c r="E10" s="13"/>
      <c r="F10" s="25"/>
      <c r="G10" s="26"/>
      <c r="H10" s="26"/>
      <c r="I10" s="25"/>
      <c r="J10" s="26"/>
      <c r="K10" s="26"/>
      <c r="L10" s="25"/>
      <c r="M10" s="26"/>
      <c r="N10" s="26"/>
      <c r="O10" s="25"/>
      <c r="P10" s="26"/>
      <c r="Q10" s="26"/>
      <c r="R10" s="25"/>
      <c r="S10" s="26"/>
      <c r="T10" s="26"/>
      <c r="U10" s="25"/>
      <c r="V10" s="26"/>
      <c r="W10" s="26"/>
      <c r="X10" s="31"/>
      <c r="Y10" s="32"/>
      <c r="Z10" s="33"/>
      <c r="AA10" s="1"/>
      <c r="AB10" s="301" t="s">
        <v>38</v>
      </c>
      <c r="AC10" s="306" t="s">
        <v>39</v>
      </c>
      <c r="AD10" s="305">
        <v>-71.349999999999994</v>
      </c>
      <c r="AE10" s="1"/>
      <c r="AI10" s="1"/>
      <c r="AJ10" s="1"/>
      <c r="AK10" s="1"/>
      <c r="AL10" s="1"/>
      <c r="AM10" s="1"/>
    </row>
    <row r="11" spans="1:39" ht="22.5" customHeight="1" thickBot="1">
      <c r="A11" s="37" t="s">
        <v>24</v>
      </c>
      <c r="B11" s="38">
        <f>SUM(B5:B10)</f>
        <v>209.00000000000006</v>
      </c>
      <c r="C11" s="39"/>
      <c r="D11" s="39"/>
      <c r="E11" s="13"/>
      <c r="F11" s="25"/>
      <c r="G11" s="26"/>
      <c r="H11" s="26"/>
      <c r="I11" s="25"/>
      <c r="J11" s="26"/>
      <c r="K11" s="26"/>
      <c r="L11" s="25"/>
      <c r="M11" s="26"/>
      <c r="N11" s="26"/>
      <c r="O11" s="25"/>
      <c r="P11" s="26"/>
      <c r="Q11" s="26"/>
      <c r="R11" s="25"/>
      <c r="S11" s="26"/>
      <c r="T11" s="26"/>
      <c r="U11" s="25"/>
      <c r="V11" s="26"/>
      <c r="W11" s="26"/>
      <c r="X11" s="31"/>
      <c r="Y11" s="42"/>
      <c r="Z11" s="33"/>
      <c r="AA11" s="1"/>
      <c r="AB11" s="303" t="s">
        <v>65</v>
      </c>
      <c r="AC11" s="302" t="s">
        <v>247</v>
      </c>
      <c r="AD11" s="287">
        <v>-68.34</v>
      </c>
      <c r="AE11" s="1"/>
      <c r="AI11" s="1"/>
      <c r="AJ11" s="1"/>
      <c r="AK11" s="1"/>
      <c r="AL11" s="1"/>
      <c r="AM11" s="1"/>
    </row>
    <row r="12" spans="1:39" ht="22.5" customHeight="1" thickBot="1">
      <c r="A12" s="43" t="s">
        <v>25</v>
      </c>
      <c r="B12" s="44">
        <f>B11+B4</f>
        <v>812.47999999999979</v>
      </c>
      <c r="C12" s="39"/>
      <c r="D12" s="39"/>
      <c r="E12" s="13"/>
      <c r="F12" s="45"/>
      <c r="G12" s="46"/>
      <c r="H12" s="46"/>
      <c r="I12" s="45"/>
      <c r="J12" s="46"/>
      <c r="K12" s="46"/>
      <c r="L12" s="45"/>
      <c r="M12" s="46"/>
      <c r="N12" s="46"/>
      <c r="O12" s="45"/>
      <c r="P12" s="46"/>
      <c r="Q12" s="46"/>
      <c r="R12" s="45"/>
      <c r="S12" s="46"/>
      <c r="T12" s="46"/>
      <c r="U12" s="45"/>
      <c r="V12" s="46"/>
      <c r="W12" s="46">
        <f>SUM(W4:W11)</f>
        <v>-122.65</v>
      </c>
      <c r="X12" s="50"/>
      <c r="Y12" s="51"/>
      <c r="Z12" s="52">
        <f>SUM(Z5:Z11)</f>
        <v>0</v>
      </c>
      <c r="AA12" s="1"/>
      <c r="AB12" s="303" t="s">
        <v>139</v>
      </c>
      <c r="AC12" s="302" t="s">
        <v>140</v>
      </c>
      <c r="AD12" s="287">
        <v>-40</v>
      </c>
      <c r="AE12" s="1"/>
      <c r="AI12" s="1"/>
      <c r="AJ12" s="1"/>
      <c r="AK12" s="1"/>
      <c r="AL12" s="1"/>
      <c r="AM12" s="1"/>
    </row>
    <row r="13" spans="1:39" ht="22.5" customHeight="1">
      <c r="A13" s="1"/>
      <c r="B13" s="1"/>
      <c r="C13" s="1"/>
      <c r="D13" s="1"/>
      <c r="E13" s="13"/>
      <c r="F13" s="53">
        <f>X4+1</f>
        <v>2</v>
      </c>
      <c r="G13" s="17"/>
      <c r="H13" s="18"/>
      <c r="I13" s="16">
        <v>3</v>
      </c>
      <c r="J13" s="17"/>
      <c r="K13" s="18"/>
      <c r="L13" s="16">
        <f>I13+1</f>
        <v>4</v>
      </c>
      <c r="M13" s="17"/>
      <c r="N13" s="18"/>
      <c r="O13" s="16">
        <f>L13+1</f>
        <v>5</v>
      </c>
      <c r="P13" s="17"/>
      <c r="Q13" s="18"/>
      <c r="R13" s="54">
        <f>O13+1</f>
        <v>6</v>
      </c>
      <c r="S13" s="55"/>
      <c r="T13" s="56"/>
      <c r="U13" s="57">
        <f>R13+1</f>
        <v>7</v>
      </c>
      <c r="V13" s="58"/>
      <c r="W13" s="59"/>
      <c r="X13" s="57">
        <f>U13+1</f>
        <v>8</v>
      </c>
      <c r="Y13" s="58"/>
      <c r="Z13" s="60"/>
      <c r="AA13" s="1"/>
      <c r="AB13" s="301" t="s">
        <v>88</v>
      </c>
      <c r="AC13" s="302" t="s">
        <v>178</v>
      </c>
      <c r="AD13" s="288">
        <v>-37.5</v>
      </c>
      <c r="AE13" s="1"/>
      <c r="AI13" s="1"/>
      <c r="AJ13" s="1"/>
      <c r="AK13" s="1"/>
      <c r="AL13" s="1"/>
      <c r="AM13" s="1"/>
    </row>
    <row r="14" spans="1:39" ht="22.5" customHeight="1">
      <c r="A14" s="368" t="s">
        <v>26</v>
      </c>
      <c r="B14" s="368"/>
      <c r="C14" s="368"/>
      <c r="D14" s="368"/>
      <c r="E14" s="13"/>
      <c r="F14" s="27" t="s">
        <v>21</v>
      </c>
      <c r="G14" s="34" t="s">
        <v>229</v>
      </c>
      <c r="H14" s="35">
        <v>-3.12</v>
      </c>
      <c r="I14" s="30" t="s">
        <v>21</v>
      </c>
      <c r="J14" s="36" t="s">
        <v>22</v>
      </c>
      <c r="K14" s="29">
        <v>-34</v>
      </c>
      <c r="L14" s="27"/>
      <c r="M14" s="28"/>
      <c r="N14" s="29"/>
      <c r="O14" s="30" t="s">
        <v>12</v>
      </c>
      <c r="P14" s="28" t="s">
        <v>13</v>
      </c>
      <c r="Q14" s="29">
        <v>690</v>
      </c>
      <c r="R14" s="27"/>
      <c r="S14" s="34"/>
      <c r="T14" s="35"/>
      <c r="U14" s="31" t="s">
        <v>88</v>
      </c>
      <c r="V14" s="32" t="s">
        <v>230</v>
      </c>
      <c r="W14" s="62">
        <v>-16.7</v>
      </c>
      <c r="X14" s="31" t="s">
        <v>88</v>
      </c>
      <c r="Y14" s="32" t="s">
        <v>231</v>
      </c>
      <c r="Z14" s="33">
        <v>-13</v>
      </c>
      <c r="AA14" s="1"/>
      <c r="AB14" s="303" t="s">
        <v>21</v>
      </c>
      <c r="AC14" s="306" t="s">
        <v>22</v>
      </c>
      <c r="AD14" s="305">
        <v>-34</v>
      </c>
      <c r="AE14" s="1"/>
      <c r="AI14" s="1"/>
      <c r="AJ14" s="1"/>
      <c r="AK14" s="1"/>
      <c r="AL14" s="1"/>
      <c r="AM14" s="1"/>
    </row>
    <row r="15" spans="1:39" ht="22.5" customHeight="1">
      <c r="A15" s="63" t="s">
        <v>27</v>
      </c>
      <c r="B15" s="63" t="s">
        <v>8</v>
      </c>
      <c r="C15" s="63" t="s">
        <v>28</v>
      </c>
      <c r="D15" s="63" t="s">
        <v>9</v>
      </c>
      <c r="E15" s="13"/>
      <c r="F15" s="27"/>
      <c r="G15" s="34"/>
      <c r="H15" s="35"/>
      <c r="I15" s="30" t="s">
        <v>88</v>
      </c>
      <c r="J15" s="28" t="s">
        <v>222</v>
      </c>
      <c r="K15" s="29">
        <v>-20</v>
      </c>
      <c r="L15" s="27"/>
      <c r="M15" s="28"/>
      <c r="N15" s="29"/>
      <c r="O15" s="30" t="s">
        <v>15</v>
      </c>
      <c r="P15" s="28" t="s">
        <v>16</v>
      </c>
      <c r="Q15" s="29">
        <v>-403.6</v>
      </c>
      <c r="R15" s="73"/>
      <c r="S15" s="34"/>
      <c r="T15" s="41"/>
      <c r="U15" s="31"/>
      <c r="V15" s="32"/>
      <c r="W15" s="62"/>
      <c r="X15" s="31"/>
      <c r="Y15" s="32"/>
      <c r="Z15" s="33"/>
      <c r="AA15" s="1"/>
      <c r="AB15" s="301" t="s">
        <v>88</v>
      </c>
      <c r="AC15" s="302" t="s">
        <v>239</v>
      </c>
      <c r="AD15" s="287">
        <v>-28.82</v>
      </c>
      <c r="AE15" s="1"/>
      <c r="AI15" s="1"/>
      <c r="AJ15" s="1"/>
      <c r="AK15" s="1"/>
      <c r="AL15" s="1"/>
      <c r="AM15" s="1"/>
    </row>
    <row r="16" spans="1:39" ht="22.5" customHeight="1">
      <c r="A16" s="65">
        <v>41801</v>
      </c>
      <c r="B16" s="66" t="s">
        <v>29</v>
      </c>
      <c r="C16" s="67" t="s">
        <v>51</v>
      </c>
      <c r="D16" s="68">
        <v>-109</v>
      </c>
      <c r="E16" s="13"/>
      <c r="F16" s="27"/>
      <c r="G16" s="34"/>
      <c r="H16" s="35"/>
      <c r="I16" s="30"/>
      <c r="J16" s="28"/>
      <c r="K16" s="29"/>
      <c r="L16" s="27"/>
      <c r="M16" s="34"/>
      <c r="N16" s="35"/>
      <c r="O16" s="27"/>
      <c r="P16" s="34"/>
      <c r="Q16" s="35"/>
      <c r="R16" s="73"/>
      <c r="S16" s="34"/>
      <c r="T16" s="41"/>
      <c r="U16" s="31"/>
      <c r="V16" s="32"/>
      <c r="W16" s="62"/>
      <c r="X16" s="31"/>
      <c r="Y16" s="32"/>
      <c r="Z16" s="33"/>
      <c r="AA16" s="1"/>
      <c r="AB16" s="301" t="s">
        <v>88</v>
      </c>
      <c r="AC16" s="302" t="s">
        <v>238</v>
      </c>
      <c r="AD16" s="288">
        <v>-25.5</v>
      </c>
      <c r="AE16" s="1"/>
      <c r="AI16" s="1"/>
      <c r="AJ16" s="1"/>
      <c r="AK16" s="1"/>
      <c r="AL16" s="1"/>
      <c r="AM16" s="1"/>
    </row>
    <row r="17" spans="1:39" ht="22.5" customHeight="1">
      <c r="A17" s="69">
        <v>41791</v>
      </c>
      <c r="B17" s="66" t="s">
        <v>30</v>
      </c>
      <c r="C17" s="67" t="s">
        <v>52</v>
      </c>
      <c r="D17" s="68">
        <v>-145.87</v>
      </c>
      <c r="E17" s="13"/>
      <c r="F17" s="64"/>
      <c r="G17" s="36"/>
      <c r="H17" s="29"/>
      <c r="I17" s="30"/>
      <c r="J17" s="36"/>
      <c r="K17" s="29"/>
      <c r="L17" s="27"/>
      <c r="M17" s="34"/>
      <c r="N17" s="35"/>
      <c r="O17" s="73" t="s">
        <v>100</v>
      </c>
      <c r="P17" s="34" t="s">
        <v>223</v>
      </c>
      <c r="Q17" s="41">
        <v>-354.7</v>
      </c>
      <c r="R17" s="27"/>
      <c r="S17" s="34"/>
      <c r="T17" s="35"/>
      <c r="U17" s="31"/>
      <c r="V17" s="32"/>
      <c r="W17" s="62"/>
      <c r="X17" s="31"/>
      <c r="Y17" s="32"/>
      <c r="Z17" s="33"/>
      <c r="AA17" s="1"/>
      <c r="AB17" s="303" t="s">
        <v>88</v>
      </c>
      <c r="AC17" s="302" t="s">
        <v>246</v>
      </c>
      <c r="AD17" s="287">
        <v>-23.4</v>
      </c>
      <c r="AE17" s="1"/>
      <c r="AI17" s="1"/>
      <c r="AJ17" s="1"/>
      <c r="AK17" s="1"/>
      <c r="AL17" s="1"/>
      <c r="AM17" s="1"/>
    </row>
    <row r="18" spans="1:39" ht="22.5" customHeight="1">
      <c r="A18" s="70">
        <v>41973</v>
      </c>
      <c r="B18" s="76" t="s">
        <v>71</v>
      </c>
      <c r="C18" s="77" t="s">
        <v>74</v>
      </c>
      <c r="D18" s="68">
        <v>-187</v>
      </c>
      <c r="E18" s="1"/>
      <c r="F18" s="73"/>
      <c r="G18" s="34"/>
      <c r="H18" s="35"/>
      <c r="I18" s="30"/>
      <c r="J18" s="28"/>
      <c r="K18" s="29"/>
      <c r="L18" s="27"/>
      <c r="M18" s="34"/>
      <c r="N18" s="35"/>
      <c r="O18" s="30"/>
      <c r="P18" s="28"/>
      <c r="Q18" s="29"/>
      <c r="R18" s="27"/>
      <c r="S18" s="34"/>
      <c r="T18" s="35"/>
      <c r="U18" s="31"/>
      <c r="V18" s="32"/>
      <c r="W18" s="62"/>
      <c r="X18" s="31"/>
      <c r="Y18" s="32"/>
      <c r="Z18" s="33"/>
      <c r="AA18" s="1"/>
      <c r="AB18" s="303" t="s">
        <v>88</v>
      </c>
      <c r="AC18" s="306" t="s">
        <v>222</v>
      </c>
      <c r="AD18" s="305">
        <v>-20</v>
      </c>
      <c r="AE18" s="1"/>
      <c r="AI18" s="1"/>
      <c r="AJ18" s="1"/>
      <c r="AK18" s="1"/>
      <c r="AL18" s="1"/>
      <c r="AM18" s="1"/>
    </row>
    <row r="19" spans="1:39" ht="22.5" customHeight="1">
      <c r="A19" s="70">
        <v>42368</v>
      </c>
      <c r="B19" s="71" t="s">
        <v>90</v>
      </c>
      <c r="C19" s="72" t="s">
        <v>92</v>
      </c>
      <c r="D19" s="68">
        <v>-500</v>
      </c>
      <c r="E19" s="1"/>
      <c r="F19" s="73"/>
      <c r="G19" s="40"/>
      <c r="H19" s="41"/>
      <c r="I19" s="27"/>
      <c r="J19" s="40"/>
      <c r="K19" s="41"/>
      <c r="L19" s="27"/>
      <c r="M19" s="40"/>
      <c r="N19" s="41"/>
      <c r="O19" s="27"/>
      <c r="P19" s="40"/>
      <c r="Q19" s="41"/>
      <c r="R19" s="27"/>
      <c r="S19" s="40"/>
      <c r="T19" s="41"/>
      <c r="U19" s="31"/>
      <c r="V19" s="74"/>
      <c r="W19" s="62"/>
      <c r="X19" s="31"/>
      <c r="Y19" s="42"/>
      <c r="Z19" s="33"/>
      <c r="AA19" s="1"/>
      <c r="AB19" s="301" t="s">
        <v>88</v>
      </c>
      <c r="AC19" s="302" t="s">
        <v>238</v>
      </c>
      <c r="AD19" s="287">
        <v>-18.600000000000001</v>
      </c>
      <c r="AE19" s="1"/>
      <c r="AI19" s="1"/>
      <c r="AJ19" s="1"/>
      <c r="AK19" s="1"/>
      <c r="AL19" s="1"/>
      <c r="AM19" s="1"/>
    </row>
    <row r="20" spans="1:39" ht="22.5" customHeight="1">
      <c r="A20" s="119">
        <v>41979</v>
      </c>
      <c r="B20" s="76" t="s">
        <v>108</v>
      </c>
      <c r="C20" s="77"/>
      <c r="D20" s="68">
        <v>-40</v>
      </c>
      <c r="E20" s="1"/>
      <c r="F20" s="78"/>
      <c r="G20" s="48"/>
      <c r="H20" s="49">
        <f>SUM(H14:H19)</f>
        <v>-3.12</v>
      </c>
      <c r="I20" s="47"/>
      <c r="J20" s="48"/>
      <c r="K20" s="49">
        <f>SUM(K14:K19)</f>
        <v>-54</v>
      </c>
      <c r="L20" s="47"/>
      <c r="M20" s="48"/>
      <c r="N20" s="49">
        <f>SUM(N14:N19)</f>
        <v>0</v>
      </c>
      <c r="O20" s="47"/>
      <c r="P20" s="48"/>
      <c r="Q20" s="49">
        <f>SUM(Q14:Q19)</f>
        <v>-68.300000000000011</v>
      </c>
      <c r="R20" s="47"/>
      <c r="S20" s="48"/>
      <c r="T20" s="49">
        <f>SUM(T14:T19)</f>
        <v>0</v>
      </c>
      <c r="U20" s="50"/>
      <c r="V20" s="51"/>
      <c r="W20" s="79">
        <f>SUM(W14:W19)</f>
        <v>-16.7</v>
      </c>
      <c r="X20" s="50"/>
      <c r="Y20" s="51"/>
      <c r="Z20" s="52">
        <f>SUM(Z14:Z19)</f>
        <v>-13</v>
      </c>
      <c r="AA20" s="1"/>
      <c r="AB20" s="301" t="s">
        <v>88</v>
      </c>
      <c r="AC20" s="306" t="s">
        <v>237</v>
      </c>
      <c r="AD20" s="305">
        <v>-18.5</v>
      </c>
      <c r="AE20" s="1"/>
      <c r="AI20" s="1"/>
      <c r="AJ20" s="1"/>
      <c r="AK20" s="1"/>
      <c r="AL20" s="1"/>
      <c r="AM20" s="1"/>
    </row>
    <row r="21" spans="1:39" ht="22.5" customHeight="1">
      <c r="A21" s="80">
        <v>42016</v>
      </c>
      <c r="B21" s="76" t="s">
        <v>141</v>
      </c>
      <c r="C21" s="77" t="s">
        <v>92</v>
      </c>
      <c r="D21" s="68">
        <v>-150</v>
      </c>
      <c r="E21" s="1"/>
      <c r="F21" s="81">
        <f>X13+1</f>
        <v>9</v>
      </c>
      <c r="G21" s="55"/>
      <c r="H21" s="56"/>
      <c r="I21" s="54">
        <f>F21+1</f>
        <v>10</v>
      </c>
      <c r="J21" s="55"/>
      <c r="K21" s="56"/>
      <c r="L21" s="54">
        <f>I21+1</f>
        <v>11</v>
      </c>
      <c r="M21" s="55"/>
      <c r="N21" s="56"/>
      <c r="O21" s="54">
        <f>L21+1</f>
        <v>12</v>
      </c>
      <c r="P21" s="55"/>
      <c r="Q21" s="56"/>
      <c r="R21" s="54">
        <f>O21+1</f>
        <v>13</v>
      </c>
      <c r="S21" s="55"/>
      <c r="T21" s="56"/>
      <c r="U21" s="57">
        <f>R21+1</f>
        <v>14</v>
      </c>
      <c r="V21" s="58"/>
      <c r="W21" s="59"/>
      <c r="X21" s="57">
        <f>U21+1</f>
        <v>15</v>
      </c>
      <c r="Y21" s="58"/>
      <c r="Z21" s="60"/>
      <c r="AA21" s="1"/>
      <c r="AB21" s="301" t="s">
        <v>88</v>
      </c>
      <c r="AC21" s="302" t="s">
        <v>178</v>
      </c>
      <c r="AD21" s="288">
        <v>-18.5</v>
      </c>
      <c r="AE21" s="1"/>
      <c r="AH21" s="1"/>
      <c r="AI21" s="1"/>
      <c r="AJ21" s="1"/>
      <c r="AK21" s="1"/>
      <c r="AL21" s="1"/>
      <c r="AM21" s="1"/>
    </row>
    <row r="22" spans="1:39" ht="22.5" customHeight="1">
      <c r="A22" s="80">
        <v>42038</v>
      </c>
      <c r="B22" s="76" t="s">
        <v>169</v>
      </c>
      <c r="C22" s="77"/>
      <c r="D22" s="68">
        <v>-60</v>
      </c>
      <c r="E22" s="1"/>
      <c r="F22" s="30" t="s">
        <v>18</v>
      </c>
      <c r="G22" s="28" t="s">
        <v>19</v>
      </c>
      <c r="H22" s="29">
        <v>-1493.52</v>
      </c>
      <c r="I22" s="27" t="s">
        <v>21</v>
      </c>
      <c r="J22" s="34" t="s">
        <v>235</v>
      </c>
      <c r="K22" s="35">
        <v>-8.59</v>
      </c>
      <c r="L22" s="27" t="s">
        <v>65</v>
      </c>
      <c r="M22" s="36" t="s">
        <v>236</v>
      </c>
      <c r="N22" s="29">
        <v>4.4000000000000004</v>
      </c>
      <c r="O22" s="27"/>
      <c r="P22" s="36"/>
      <c r="Q22" s="29"/>
      <c r="R22" s="27" t="s">
        <v>88</v>
      </c>
      <c r="S22" s="36" t="s">
        <v>237</v>
      </c>
      <c r="T22" s="29">
        <v>-18.5</v>
      </c>
      <c r="U22" s="31" t="s">
        <v>88</v>
      </c>
      <c r="V22" s="32" t="s">
        <v>178</v>
      </c>
      <c r="W22" s="62">
        <v>-18.5</v>
      </c>
      <c r="X22" s="31"/>
      <c r="Y22" s="32"/>
      <c r="Z22" s="33"/>
      <c r="AA22" s="1"/>
      <c r="AB22" s="303" t="s">
        <v>88</v>
      </c>
      <c r="AC22" s="302" t="s">
        <v>237</v>
      </c>
      <c r="AD22" s="287">
        <v>-18</v>
      </c>
      <c r="AE22" s="1"/>
      <c r="AH22" s="1"/>
      <c r="AI22" s="1"/>
      <c r="AJ22" s="1"/>
      <c r="AK22" s="1"/>
      <c r="AL22" s="1"/>
      <c r="AM22" s="1"/>
    </row>
    <row r="23" spans="1:39" ht="22.5" customHeight="1">
      <c r="A23" s="80">
        <v>42038</v>
      </c>
      <c r="B23" s="76" t="s">
        <v>170</v>
      </c>
      <c r="C23" s="77"/>
      <c r="D23" s="68">
        <v>-60</v>
      </c>
      <c r="E23" s="1"/>
      <c r="F23" s="27" t="s">
        <v>65</v>
      </c>
      <c r="G23" s="247" t="s">
        <v>158</v>
      </c>
      <c r="H23" s="29">
        <v>160</v>
      </c>
      <c r="I23" s="27" t="s">
        <v>12</v>
      </c>
      <c r="J23" s="36" t="s">
        <v>191</v>
      </c>
      <c r="K23" s="29">
        <v>500</v>
      </c>
      <c r="L23" s="27" t="s">
        <v>88</v>
      </c>
      <c r="M23" s="34" t="s">
        <v>209</v>
      </c>
      <c r="N23" s="35">
        <v>-91</v>
      </c>
      <c r="O23" s="27"/>
      <c r="P23" s="36"/>
      <c r="Q23" s="29"/>
      <c r="R23" s="27"/>
      <c r="S23" s="36"/>
      <c r="T23" s="29"/>
      <c r="U23" s="31" t="s">
        <v>88</v>
      </c>
      <c r="V23" s="32" t="s">
        <v>178</v>
      </c>
      <c r="W23" s="62">
        <v>-37.5</v>
      </c>
      <c r="X23" s="31"/>
      <c r="Y23" s="32"/>
      <c r="Z23" s="33"/>
      <c r="AA23" s="1"/>
      <c r="AB23" s="301" t="s">
        <v>88</v>
      </c>
      <c r="AC23" s="302" t="s">
        <v>230</v>
      </c>
      <c r="AD23" s="288">
        <v>-16.7</v>
      </c>
      <c r="AE23" s="1"/>
      <c r="AH23" s="1"/>
      <c r="AI23" s="1"/>
      <c r="AJ23" s="1"/>
      <c r="AK23" s="1"/>
      <c r="AL23" s="1"/>
      <c r="AM23" s="1"/>
    </row>
    <row r="24" spans="1:39" ht="22.5" customHeight="1">
      <c r="A24" s="80">
        <v>42030</v>
      </c>
      <c r="B24" s="76" t="s">
        <v>199</v>
      </c>
      <c r="C24" s="77"/>
      <c r="D24" s="68">
        <v>-26</v>
      </c>
      <c r="E24" s="1"/>
      <c r="F24" s="27" t="s">
        <v>65</v>
      </c>
      <c r="G24" s="247" t="s">
        <v>210</v>
      </c>
      <c r="H24" s="29">
        <v>120</v>
      </c>
      <c r="I24" s="27"/>
      <c r="J24" s="34"/>
      <c r="K24" s="35"/>
      <c r="L24" s="27"/>
      <c r="M24" s="34"/>
      <c r="N24" s="35"/>
      <c r="O24" s="27"/>
      <c r="P24" s="36"/>
      <c r="Q24" s="29"/>
      <c r="R24" s="27"/>
      <c r="S24" s="36"/>
      <c r="T24" s="29"/>
      <c r="U24" s="31" t="s">
        <v>88</v>
      </c>
      <c r="V24" s="32" t="s">
        <v>238</v>
      </c>
      <c r="W24" s="62">
        <v>-25.5</v>
      </c>
      <c r="X24" s="31"/>
      <c r="Y24" s="32"/>
      <c r="Z24" s="33"/>
      <c r="AA24" s="1"/>
      <c r="AB24" s="301" t="s">
        <v>88</v>
      </c>
      <c r="AC24" s="302" t="s">
        <v>239</v>
      </c>
      <c r="AD24" s="288">
        <v>-14.71</v>
      </c>
      <c r="AE24" s="1"/>
      <c r="AH24" s="1"/>
      <c r="AI24" s="1"/>
      <c r="AJ24" s="1"/>
      <c r="AK24" s="1"/>
      <c r="AL24" s="1"/>
      <c r="AM24" s="1"/>
    </row>
    <row r="25" spans="1:39" ht="22.5" customHeight="1">
      <c r="A25" s="80">
        <v>42056</v>
      </c>
      <c r="B25" s="76" t="s">
        <v>206</v>
      </c>
      <c r="C25" s="77" t="s">
        <v>207</v>
      </c>
      <c r="D25" s="68">
        <v>-280</v>
      </c>
      <c r="E25" s="1"/>
      <c r="F25" s="73" t="s">
        <v>36</v>
      </c>
      <c r="G25" s="34" t="s">
        <v>224</v>
      </c>
      <c r="H25" s="35">
        <v>355</v>
      </c>
      <c r="I25" s="27"/>
      <c r="J25" s="34"/>
      <c r="K25" s="35"/>
      <c r="L25" s="27"/>
      <c r="M25" s="34"/>
      <c r="N25" s="35"/>
      <c r="O25" s="27"/>
      <c r="P25" s="36"/>
      <c r="Q25" s="29"/>
      <c r="R25" s="27"/>
      <c r="S25" s="36"/>
      <c r="T25" s="29"/>
      <c r="U25" s="31" t="s">
        <v>88</v>
      </c>
      <c r="V25" s="32" t="s">
        <v>239</v>
      </c>
      <c r="W25" s="62">
        <v>-14.71</v>
      </c>
      <c r="X25" s="31"/>
      <c r="Y25" s="32"/>
      <c r="Z25" s="33"/>
      <c r="AA25" s="1"/>
      <c r="AB25" s="301" t="s">
        <v>88</v>
      </c>
      <c r="AC25" s="302" t="s">
        <v>241</v>
      </c>
      <c r="AD25" s="288">
        <v>-13.5</v>
      </c>
      <c r="AE25" s="1"/>
      <c r="AH25" s="1"/>
      <c r="AI25" s="1"/>
      <c r="AJ25" s="1"/>
      <c r="AK25" s="1"/>
      <c r="AL25" s="1"/>
      <c r="AM25" s="1"/>
    </row>
    <row r="26" spans="1:39" ht="22.5" customHeight="1">
      <c r="A26" s="1"/>
      <c r="B26" s="1"/>
      <c r="C26" s="82" t="s">
        <v>32</v>
      </c>
      <c r="D26" s="83">
        <f>SUM(D16:D25)</f>
        <v>-1557.87</v>
      </c>
      <c r="E26" s="1"/>
      <c r="F26" s="73"/>
      <c r="G26" s="34"/>
      <c r="H26" s="41"/>
      <c r="I26" s="27"/>
      <c r="J26" s="34"/>
      <c r="K26" s="35"/>
      <c r="L26" s="27"/>
      <c r="M26" s="34"/>
      <c r="N26" s="35"/>
      <c r="O26" s="27"/>
      <c r="P26" s="84"/>
      <c r="Q26" s="85"/>
      <c r="R26" s="27"/>
      <c r="S26" s="36"/>
      <c r="T26" s="29"/>
      <c r="U26" s="31" t="s">
        <v>88</v>
      </c>
      <c r="V26" s="32" t="s">
        <v>240</v>
      </c>
      <c r="W26" s="62">
        <v>-7</v>
      </c>
      <c r="X26" s="31"/>
      <c r="Y26" s="32"/>
      <c r="Z26" s="33"/>
      <c r="AA26" s="1"/>
      <c r="AB26" s="301" t="s">
        <v>88</v>
      </c>
      <c r="AC26" s="302" t="s">
        <v>231</v>
      </c>
      <c r="AD26" s="288">
        <v>-13</v>
      </c>
      <c r="AE26" s="1"/>
      <c r="AH26" s="1"/>
      <c r="AI26" s="1"/>
      <c r="AJ26" s="1"/>
      <c r="AK26" s="1"/>
      <c r="AL26" s="1"/>
      <c r="AM26" s="1"/>
    </row>
    <row r="27" spans="1:39" ht="22.5" customHeight="1">
      <c r="A27" s="1"/>
      <c r="B27" s="1"/>
      <c r="C27" s="1"/>
      <c r="D27" s="1"/>
      <c r="E27" s="1"/>
      <c r="F27" s="73"/>
      <c r="G27" s="34"/>
      <c r="H27" s="41"/>
      <c r="I27" s="27"/>
      <c r="J27" s="34"/>
      <c r="K27" s="35"/>
      <c r="L27" s="27"/>
      <c r="M27" s="34"/>
      <c r="N27" s="35"/>
      <c r="O27" s="27"/>
      <c r="P27" s="34"/>
      <c r="Q27" s="35"/>
      <c r="R27" s="27"/>
      <c r="S27" s="34"/>
      <c r="T27" s="35"/>
      <c r="U27" s="31" t="s">
        <v>88</v>
      </c>
      <c r="V27" s="32" t="s">
        <v>241</v>
      </c>
      <c r="W27" s="62">
        <v>-13.5</v>
      </c>
      <c r="X27" s="31"/>
      <c r="Y27" s="32"/>
      <c r="Z27" s="33"/>
      <c r="AA27" s="1"/>
      <c r="AB27" s="301" t="s">
        <v>88</v>
      </c>
      <c r="AC27" s="302" t="s">
        <v>239</v>
      </c>
      <c r="AD27" s="288">
        <v>-10</v>
      </c>
      <c r="AE27" s="1"/>
      <c r="AH27" s="1"/>
      <c r="AI27" s="1"/>
      <c r="AJ27" s="1"/>
      <c r="AK27" s="1"/>
      <c r="AL27" s="1"/>
      <c r="AM27" s="1"/>
    </row>
    <row r="28" spans="1:39" ht="22.5" customHeight="1">
      <c r="A28" s="369" t="s">
        <v>33</v>
      </c>
      <c r="B28" s="369"/>
      <c r="C28" s="369"/>
      <c r="D28" s="86"/>
      <c r="E28" s="1"/>
      <c r="F28" s="73"/>
      <c r="G28" s="34"/>
      <c r="H28" s="35"/>
      <c r="I28" s="27"/>
      <c r="J28" s="34"/>
      <c r="K28" s="35"/>
      <c r="L28" s="27"/>
      <c r="M28" s="34"/>
      <c r="N28" s="35"/>
      <c r="O28" s="27"/>
      <c r="P28" s="40"/>
      <c r="Q28" s="41"/>
      <c r="R28" s="27"/>
      <c r="S28" s="34"/>
      <c r="T28" s="35"/>
      <c r="U28" s="31"/>
      <c r="V28" s="32"/>
      <c r="W28" s="62"/>
      <c r="X28" s="31"/>
      <c r="Y28" s="32"/>
      <c r="Z28" s="33"/>
      <c r="AA28" s="1"/>
      <c r="AB28" s="301" t="s">
        <v>21</v>
      </c>
      <c r="AC28" s="302" t="s">
        <v>235</v>
      </c>
      <c r="AD28" s="287">
        <v>-8.59</v>
      </c>
      <c r="AE28" s="1"/>
      <c r="AH28" s="1"/>
      <c r="AI28" s="1"/>
      <c r="AJ28" s="1"/>
      <c r="AK28" s="1"/>
      <c r="AL28" s="1"/>
      <c r="AM28" s="1"/>
    </row>
    <row r="29" spans="1:39" ht="22.5" customHeight="1">
      <c r="A29" s="87" t="s">
        <v>34</v>
      </c>
      <c r="B29" s="87" t="s">
        <v>7</v>
      </c>
      <c r="C29" s="87" t="s">
        <v>9</v>
      </c>
      <c r="D29" s="88"/>
      <c r="E29" s="1"/>
      <c r="F29" s="73"/>
      <c r="G29" s="40"/>
      <c r="H29" s="41"/>
      <c r="I29" s="27"/>
      <c r="J29" s="40"/>
      <c r="K29" s="41"/>
      <c r="L29" s="27"/>
      <c r="M29" s="40"/>
      <c r="N29" s="41"/>
      <c r="O29" s="27"/>
      <c r="P29" s="40"/>
      <c r="Q29" s="41"/>
      <c r="R29" s="27"/>
      <c r="S29" s="40"/>
      <c r="T29" s="41"/>
      <c r="U29" s="31"/>
      <c r="V29" s="42"/>
      <c r="W29" s="62"/>
      <c r="X29" s="31"/>
      <c r="Y29" s="42"/>
      <c r="Z29" s="33"/>
      <c r="AA29" s="1"/>
      <c r="AB29" s="301" t="s">
        <v>88</v>
      </c>
      <c r="AC29" s="302" t="s">
        <v>240</v>
      </c>
      <c r="AD29" s="288">
        <v>-7</v>
      </c>
      <c r="AE29" s="1"/>
      <c r="AH29" s="1"/>
      <c r="AI29" s="1"/>
      <c r="AJ29" s="1"/>
      <c r="AK29" s="1"/>
      <c r="AL29" s="1"/>
      <c r="AM29" s="1"/>
    </row>
    <row r="30" spans="1:39" ht="22.5" customHeight="1">
      <c r="A30" s="89"/>
      <c r="B30" s="90"/>
      <c r="C30" s="90"/>
      <c r="D30" s="24"/>
      <c r="E30" s="1"/>
      <c r="F30" s="78"/>
      <c r="G30" s="48"/>
      <c r="H30" s="49">
        <f>SUM(H22:H29)</f>
        <v>-858.52</v>
      </c>
      <c r="I30" s="47"/>
      <c r="J30" s="48"/>
      <c r="K30" s="49">
        <f>SUM(K22:K29)</f>
        <v>491.41</v>
      </c>
      <c r="L30" s="47"/>
      <c r="M30" s="48"/>
      <c r="N30" s="49">
        <f>SUM(N22:N29)</f>
        <v>-86.6</v>
      </c>
      <c r="O30" s="47"/>
      <c r="P30" s="48"/>
      <c r="Q30" s="49">
        <f>SUM(Q22:Q29)</f>
        <v>0</v>
      </c>
      <c r="R30" s="47"/>
      <c r="S30" s="48"/>
      <c r="T30" s="49">
        <f>SUM(T22:T29)</f>
        <v>-18.5</v>
      </c>
      <c r="U30" s="50"/>
      <c r="V30" s="51"/>
      <c r="W30" s="79">
        <f>SUM(W22:W29)</f>
        <v>-116.71000000000001</v>
      </c>
      <c r="X30" s="50"/>
      <c r="Y30" s="51"/>
      <c r="Z30" s="52">
        <f>SUM(Z22:Z29)</f>
        <v>0</v>
      </c>
      <c r="AA30" s="1"/>
      <c r="AB30" s="301" t="s">
        <v>21</v>
      </c>
      <c r="AC30" s="302" t="s">
        <v>229</v>
      </c>
      <c r="AD30" s="287">
        <v>-3.12</v>
      </c>
      <c r="AE30" s="1"/>
      <c r="AH30" s="1"/>
      <c r="AI30" s="1"/>
      <c r="AJ30" s="1"/>
      <c r="AK30" s="1"/>
      <c r="AL30" s="1"/>
      <c r="AM30" s="1"/>
    </row>
    <row r="31" spans="1:39" ht="22.5" customHeight="1">
      <c r="A31" s="89"/>
      <c r="B31" s="90"/>
      <c r="C31" s="90"/>
      <c r="D31" s="24"/>
      <c r="E31" s="1"/>
      <c r="F31" s="81">
        <f>X21+1</f>
        <v>16</v>
      </c>
      <c r="G31" s="55"/>
      <c r="H31" s="56"/>
      <c r="I31" s="54">
        <f>F31+1</f>
        <v>17</v>
      </c>
      <c r="J31" s="55"/>
      <c r="K31" s="56"/>
      <c r="L31" s="54">
        <f>I31+1</f>
        <v>18</v>
      </c>
      <c r="M31" s="55"/>
      <c r="N31" s="56"/>
      <c r="O31" s="54">
        <f>L31+1</f>
        <v>19</v>
      </c>
      <c r="P31" s="55"/>
      <c r="Q31" s="56"/>
      <c r="R31" s="54">
        <f>O31+1</f>
        <v>20</v>
      </c>
      <c r="S31" s="55"/>
      <c r="T31" s="56"/>
      <c r="U31" s="57">
        <f>R31+1</f>
        <v>21</v>
      </c>
      <c r="V31" s="58"/>
      <c r="W31" s="59"/>
      <c r="X31" s="57">
        <f>U31+1</f>
        <v>22</v>
      </c>
      <c r="Y31" s="58"/>
      <c r="Z31" s="60"/>
      <c r="AA31" s="1"/>
      <c r="AB31" s="301" t="s">
        <v>65</v>
      </c>
      <c r="AC31" s="306" t="s">
        <v>236</v>
      </c>
      <c r="AD31" s="305">
        <v>4.4000000000000004</v>
      </c>
      <c r="AE31" s="1"/>
      <c r="AH31" s="1"/>
      <c r="AI31" s="1"/>
      <c r="AJ31" s="1"/>
      <c r="AK31" s="1"/>
      <c r="AL31" s="1"/>
      <c r="AM31" s="1"/>
    </row>
    <row r="32" spans="1:39" ht="22.5" customHeight="1">
      <c r="A32" s="89"/>
      <c r="B32" s="90"/>
      <c r="C32" s="90"/>
      <c r="D32" s="24"/>
      <c r="E32" s="1"/>
      <c r="F32" s="27"/>
      <c r="G32" s="36"/>
      <c r="H32" s="29"/>
      <c r="I32" s="27"/>
      <c r="J32" s="36"/>
      <c r="K32" s="29"/>
      <c r="L32" s="73"/>
      <c r="M32" s="34"/>
      <c r="N32" s="41"/>
      <c r="O32" s="27"/>
      <c r="P32" s="34"/>
      <c r="Q32" s="35"/>
      <c r="R32" s="27" t="s">
        <v>12</v>
      </c>
      <c r="S32" s="36" t="s">
        <v>37</v>
      </c>
      <c r="T32" s="29">
        <v>628</v>
      </c>
      <c r="U32" s="31" t="s">
        <v>88</v>
      </c>
      <c r="V32" s="32" t="s">
        <v>239</v>
      </c>
      <c r="W32" s="62">
        <v>-10</v>
      </c>
      <c r="X32" s="31" t="s">
        <v>65</v>
      </c>
      <c r="Y32" s="32" t="s">
        <v>242</v>
      </c>
      <c r="Z32" s="33">
        <v>10</v>
      </c>
      <c r="AA32" s="1"/>
      <c r="AB32" s="301" t="s">
        <v>65</v>
      </c>
      <c r="AC32" s="302" t="s">
        <v>242</v>
      </c>
      <c r="AD32" s="288">
        <v>10</v>
      </c>
      <c r="AE32" s="1"/>
      <c r="AH32" s="1"/>
      <c r="AI32" s="1"/>
      <c r="AJ32" s="1"/>
      <c r="AK32" s="1"/>
      <c r="AL32" s="1"/>
      <c r="AM32" s="1"/>
    </row>
    <row r="33" spans="1:39" ht="22.5" customHeight="1">
      <c r="A33" s="89"/>
      <c r="B33" s="36"/>
      <c r="C33" s="90"/>
      <c r="D33" s="24"/>
      <c r="E33" s="1"/>
      <c r="F33" s="73"/>
      <c r="G33" s="34"/>
      <c r="H33" s="41"/>
      <c r="I33" s="27"/>
      <c r="J33" s="36"/>
      <c r="K33" s="29"/>
      <c r="L33" s="27"/>
      <c r="M33" s="34"/>
      <c r="N33" s="35"/>
      <c r="O33" s="27"/>
      <c r="P33" s="34"/>
      <c r="Q33" s="35"/>
      <c r="R33" s="27"/>
      <c r="S33" s="91"/>
      <c r="T33" s="29"/>
      <c r="U33" s="31"/>
      <c r="V33" s="32"/>
      <c r="W33" s="62"/>
      <c r="X33" s="31"/>
      <c r="Y33" s="32"/>
      <c r="Z33" s="33"/>
      <c r="AA33" s="1"/>
      <c r="AB33" s="303" t="s">
        <v>36</v>
      </c>
      <c r="AC33" s="302" t="s">
        <v>54</v>
      </c>
      <c r="AD33" s="287">
        <v>55</v>
      </c>
      <c r="AE33" s="1"/>
      <c r="AH33" s="1"/>
      <c r="AI33" s="1"/>
      <c r="AJ33" s="1"/>
      <c r="AK33" s="1"/>
      <c r="AL33" s="1"/>
      <c r="AM33" s="1"/>
    </row>
    <row r="34" spans="1:39" ht="22.5" customHeight="1">
      <c r="A34" s="89"/>
      <c r="B34" s="90"/>
      <c r="C34" s="90"/>
      <c r="D34" s="24"/>
      <c r="E34" s="1"/>
      <c r="F34" s="73"/>
      <c r="G34" s="34"/>
      <c r="H34" s="35"/>
      <c r="I34" s="27"/>
      <c r="J34" s="36"/>
      <c r="K34" s="29"/>
      <c r="L34" s="27"/>
      <c r="M34" s="34"/>
      <c r="N34" s="35"/>
      <c r="O34" s="27"/>
      <c r="P34" s="34"/>
      <c r="Q34" s="35"/>
      <c r="R34" s="27"/>
      <c r="S34" s="40"/>
      <c r="T34" s="41"/>
      <c r="U34" s="31"/>
      <c r="V34" s="32"/>
      <c r="W34" s="62"/>
      <c r="X34" s="31"/>
      <c r="Y34" s="32"/>
      <c r="Z34" s="33"/>
      <c r="AA34" s="1"/>
      <c r="AB34" s="303" t="s">
        <v>36</v>
      </c>
      <c r="AC34" s="302" t="s">
        <v>142</v>
      </c>
      <c r="AD34" s="287">
        <v>65</v>
      </c>
      <c r="AE34" s="1"/>
      <c r="AH34" s="1"/>
      <c r="AI34" s="1"/>
      <c r="AJ34" s="1"/>
      <c r="AK34" s="1"/>
      <c r="AL34" s="1"/>
      <c r="AM34" s="1"/>
    </row>
    <row r="35" spans="1:39" ht="22.5" customHeight="1">
      <c r="A35" s="89"/>
      <c r="B35" s="90"/>
      <c r="C35" s="90"/>
      <c r="D35" s="24"/>
      <c r="E35" s="1"/>
      <c r="F35" s="73"/>
      <c r="G35" s="34"/>
      <c r="H35" s="35"/>
      <c r="I35" s="27"/>
      <c r="J35" s="91"/>
      <c r="K35" s="29"/>
      <c r="L35" s="27"/>
      <c r="M35" s="34"/>
      <c r="N35" s="35"/>
      <c r="O35" s="27"/>
      <c r="P35" s="34"/>
      <c r="Q35" s="35"/>
      <c r="R35" s="73"/>
      <c r="S35" s="34"/>
      <c r="T35" s="41"/>
      <c r="U35" s="31"/>
      <c r="V35" s="32"/>
      <c r="W35" s="62"/>
      <c r="X35" s="31"/>
      <c r="Y35" s="32"/>
      <c r="Z35" s="33"/>
      <c r="AA35" s="1"/>
      <c r="AB35" s="303" t="s">
        <v>36</v>
      </c>
      <c r="AC35" s="302" t="s">
        <v>143</v>
      </c>
      <c r="AD35" s="287">
        <v>75</v>
      </c>
      <c r="AE35" s="1"/>
      <c r="AH35" s="1"/>
      <c r="AI35" s="1"/>
      <c r="AJ35" s="1"/>
      <c r="AK35" s="1"/>
      <c r="AL35" s="1"/>
      <c r="AM35" s="1"/>
    </row>
    <row r="36" spans="1:39" ht="22.5" customHeight="1">
      <c r="A36" s="89"/>
      <c r="B36" s="90"/>
      <c r="C36" s="90"/>
      <c r="D36" s="24"/>
      <c r="E36" s="1"/>
      <c r="F36" s="73"/>
      <c r="G36" s="34"/>
      <c r="H36" s="35"/>
      <c r="I36" s="27"/>
      <c r="J36" s="40"/>
      <c r="K36" s="41"/>
      <c r="L36" s="27"/>
      <c r="M36" s="34"/>
      <c r="N36" s="35"/>
      <c r="O36" s="27"/>
      <c r="P36" s="34"/>
      <c r="Q36" s="35"/>
      <c r="R36" s="73"/>
      <c r="S36" s="34"/>
      <c r="T36" s="41"/>
      <c r="U36" s="31"/>
      <c r="V36" s="32"/>
      <c r="W36" s="62"/>
      <c r="X36" s="31"/>
      <c r="Y36" s="32"/>
      <c r="Z36" s="33"/>
      <c r="AA36" s="1"/>
      <c r="AB36" s="301" t="s">
        <v>12</v>
      </c>
      <c r="AC36" s="302" t="s">
        <v>244</v>
      </c>
      <c r="AD36" s="287">
        <v>100</v>
      </c>
      <c r="AE36" s="1"/>
      <c r="AH36" s="1"/>
      <c r="AI36" s="1"/>
      <c r="AJ36" s="1"/>
      <c r="AK36" s="1"/>
      <c r="AL36" s="1"/>
      <c r="AM36" s="1"/>
    </row>
    <row r="37" spans="1:39" ht="22.5" customHeight="1">
      <c r="A37" s="89"/>
      <c r="B37" s="90"/>
      <c r="C37" s="90"/>
      <c r="D37" s="24"/>
      <c r="E37" s="1"/>
      <c r="F37" s="73"/>
      <c r="G37" s="34"/>
      <c r="H37" s="35"/>
      <c r="I37" s="73"/>
      <c r="J37" s="34"/>
      <c r="K37" s="41"/>
      <c r="L37" s="27"/>
      <c r="M37" s="34"/>
      <c r="N37" s="35"/>
      <c r="O37" s="27"/>
      <c r="P37" s="34"/>
      <c r="Q37" s="35"/>
      <c r="R37" s="73"/>
      <c r="S37" s="34"/>
      <c r="T37" s="41"/>
      <c r="U37" s="31"/>
      <c r="V37" s="32"/>
      <c r="W37" s="62"/>
      <c r="X37" s="31"/>
      <c r="Y37" s="32"/>
      <c r="Z37" s="33"/>
      <c r="AA37" s="1"/>
      <c r="AB37" s="301" t="s">
        <v>12</v>
      </c>
      <c r="AC37" s="302" t="s">
        <v>64</v>
      </c>
      <c r="AD37" s="287">
        <v>100</v>
      </c>
      <c r="AE37" s="1"/>
      <c r="AH37" s="1"/>
      <c r="AI37" s="1"/>
      <c r="AJ37" s="1"/>
      <c r="AK37" s="1"/>
      <c r="AL37" s="1"/>
      <c r="AM37" s="1"/>
    </row>
    <row r="38" spans="1:39" ht="22.5" customHeight="1">
      <c r="A38" s="89"/>
      <c r="B38" s="90"/>
      <c r="C38" s="90"/>
      <c r="D38" s="24"/>
      <c r="E38" s="1"/>
      <c r="F38" s="73"/>
      <c r="G38" s="34"/>
      <c r="H38" s="35"/>
      <c r="I38" s="73"/>
      <c r="J38" s="34"/>
      <c r="K38" s="41"/>
      <c r="L38" s="27"/>
      <c r="M38" s="34"/>
      <c r="N38" s="35"/>
      <c r="O38" s="27"/>
      <c r="P38" s="34"/>
      <c r="Q38" s="35"/>
      <c r="R38" s="73"/>
      <c r="S38" s="34"/>
      <c r="T38" s="41"/>
      <c r="U38" s="31"/>
      <c r="V38" s="32"/>
      <c r="W38" s="62"/>
      <c r="X38" s="31"/>
      <c r="Y38" s="32"/>
      <c r="Z38" s="33"/>
      <c r="AA38" s="1"/>
      <c r="AB38" s="301" t="s">
        <v>65</v>
      </c>
      <c r="AC38" s="307" t="s">
        <v>210</v>
      </c>
      <c r="AD38" s="305">
        <v>120</v>
      </c>
      <c r="AE38" s="1"/>
      <c r="AH38" s="1"/>
      <c r="AI38" s="1"/>
      <c r="AJ38" s="1"/>
      <c r="AK38" s="1"/>
      <c r="AL38" s="1"/>
      <c r="AM38" s="1"/>
    </row>
    <row r="39" spans="1:39" ht="22.5" customHeight="1">
      <c r="A39" s="89"/>
      <c r="B39" s="90"/>
      <c r="C39" s="90"/>
      <c r="D39" s="24"/>
      <c r="E39" s="1"/>
      <c r="F39" s="73"/>
      <c r="G39" s="34"/>
      <c r="H39" s="35"/>
      <c r="I39" s="73"/>
      <c r="J39" s="34"/>
      <c r="K39" s="41"/>
      <c r="L39" s="27"/>
      <c r="M39" s="34"/>
      <c r="N39" s="35"/>
      <c r="O39" s="27"/>
      <c r="P39" s="34"/>
      <c r="Q39" s="35"/>
      <c r="R39" s="73"/>
      <c r="S39" s="34"/>
      <c r="T39" s="41"/>
      <c r="U39" s="31"/>
      <c r="V39" s="32"/>
      <c r="W39" s="62"/>
      <c r="X39" s="31"/>
      <c r="Y39" s="32"/>
      <c r="Z39" s="33"/>
      <c r="AA39" s="1"/>
      <c r="AB39" s="301" t="s">
        <v>12</v>
      </c>
      <c r="AC39" s="306" t="s">
        <v>42</v>
      </c>
      <c r="AD39" s="305">
        <v>120</v>
      </c>
      <c r="AE39" s="1"/>
      <c r="AH39" s="1"/>
      <c r="AI39" s="1"/>
      <c r="AJ39" s="1"/>
      <c r="AK39" s="1"/>
      <c r="AL39" s="1"/>
      <c r="AM39" s="1"/>
    </row>
    <row r="40" spans="1:39" ht="22.5" customHeight="1">
      <c r="A40" s="89"/>
      <c r="B40" s="90"/>
      <c r="C40" s="90"/>
      <c r="D40" s="24"/>
      <c r="E40" s="1"/>
      <c r="F40" s="73"/>
      <c r="G40" s="40"/>
      <c r="H40" s="41"/>
      <c r="I40" s="73"/>
      <c r="J40" s="34"/>
      <c r="K40" s="41"/>
      <c r="L40" s="27"/>
      <c r="M40" s="40"/>
      <c r="N40" s="41"/>
      <c r="O40" s="27"/>
      <c r="P40" s="40"/>
      <c r="Q40" s="41"/>
      <c r="R40" s="73"/>
      <c r="S40" s="34"/>
      <c r="T40" s="41"/>
      <c r="U40" s="31"/>
      <c r="V40" s="42"/>
      <c r="W40" s="62"/>
      <c r="X40" s="31"/>
      <c r="Y40" s="42"/>
      <c r="Z40" s="33"/>
      <c r="AA40" s="1"/>
      <c r="AB40" s="301" t="s">
        <v>36</v>
      </c>
      <c r="AC40" s="302" t="s">
        <v>53</v>
      </c>
      <c r="AD40" s="287">
        <v>145</v>
      </c>
      <c r="AE40" s="1"/>
      <c r="AH40" s="1"/>
      <c r="AI40" s="1"/>
      <c r="AJ40" s="1"/>
      <c r="AK40" s="1"/>
      <c r="AL40" s="1"/>
      <c r="AM40" s="1"/>
    </row>
    <row r="41" spans="1:39" ht="22.5" customHeight="1">
      <c r="A41" s="1"/>
      <c r="B41" s="82" t="s">
        <v>32</v>
      </c>
      <c r="C41" s="83">
        <f>SUM(C30:C40)</f>
        <v>0</v>
      </c>
      <c r="D41" s="92"/>
      <c r="E41" s="1"/>
      <c r="F41" s="78"/>
      <c r="G41" s="48"/>
      <c r="H41" s="49">
        <f>SUM(H32:H40)</f>
        <v>0</v>
      </c>
      <c r="I41" s="47"/>
      <c r="J41" s="48"/>
      <c r="K41" s="49">
        <f>SUM(K32:K40)</f>
        <v>0</v>
      </c>
      <c r="L41" s="47"/>
      <c r="M41" s="48"/>
      <c r="N41" s="49">
        <f>SUM(N32:N40)</f>
        <v>0</v>
      </c>
      <c r="O41" s="47"/>
      <c r="P41" s="48"/>
      <c r="Q41" s="49">
        <f>SUM(Q32:Q40)</f>
        <v>0</v>
      </c>
      <c r="R41" s="47"/>
      <c r="S41" s="48"/>
      <c r="T41" s="49">
        <f>SUM(T32:T40)</f>
        <v>628</v>
      </c>
      <c r="U41" s="50"/>
      <c r="V41" s="51"/>
      <c r="W41" s="79">
        <f>SUM(W32:W40)</f>
        <v>-10</v>
      </c>
      <c r="X41" s="50"/>
      <c r="Y41" s="51"/>
      <c r="Z41" s="52">
        <f>SUM(Z32:Z40)</f>
        <v>10</v>
      </c>
      <c r="AA41" s="1"/>
      <c r="AB41" s="301" t="s">
        <v>12</v>
      </c>
      <c r="AC41" s="302" t="s">
        <v>61</v>
      </c>
      <c r="AD41" s="287">
        <v>150</v>
      </c>
      <c r="AE41" s="1"/>
      <c r="AH41" s="1"/>
      <c r="AI41" s="1"/>
      <c r="AJ41" s="1"/>
      <c r="AK41" s="1"/>
      <c r="AL41" s="1"/>
      <c r="AM41" s="1"/>
    </row>
    <row r="42" spans="1:39" ht="22.5" customHeight="1">
      <c r="A42" s="1"/>
      <c r="B42" s="1"/>
      <c r="C42" s="1"/>
      <c r="D42" s="39"/>
      <c r="E42" s="1"/>
      <c r="F42" s="81">
        <f>X31+1</f>
        <v>23</v>
      </c>
      <c r="G42" s="55"/>
      <c r="H42" s="56"/>
      <c r="I42" s="54">
        <f>F42+1</f>
        <v>24</v>
      </c>
      <c r="J42" s="55"/>
      <c r="K42" s="56"/>
      <c r="L42" s="54">
        <f>I42+1</f>
        <v>25</v>
      </c>
      <c r="M42" s="55"/>
      <c r="N42" s="56"/>
      <c r="O42" s="54">
        <f>L42+1</f>
        <v>26</v>
      </c>
      <c r="P42" s="34"/>
      <c r="Q42" s="41"/>
      <c r="R42" s="54">
        <f>O42+1</f>
        <v>27</v>
      </c>
      <c r="S42" s="55"/>
      <c r="T42" s="56"/>
      <c r="U42" s="96">
        <v>28</v>
      </c>
      <c r="V42" s="94"/>
      <c r="W42" s="95"/>
      <c r="X42" s="96">
        <v>29</v>
      </c>
      <c r="Y42" s="94"/>
      <c r="Z42" s="97"/>
      <c r="AA42" s="1"/>
      <c r="AB42" s="301" t="s">
        <v>12</v>
      </c>
      <c r="AC42" s="302" t="s">
        <v>61</v>
      </c>
      <c r="AD42" s="287">
        <v>150</v>
      </c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22.5" customHeight="1">
      <c r="A43" s="369" t="s">
        <v>12</v>
      </c>
      <c r="B43" s="369"/>
      <c r="C43" s="369"/>
      <c r="D43" s="1"/>
      <c r="E43" s="1"/>
      <c r="F43" s="27"/>
      <c r="G43" s="36"/>
      <c r="H43" s="29"/>
      <c r="I43" s="27"/>
      <c r="J43" s="36"/>
      <c r="K43" s="29"/>
      <c r="L43" s="27"/>
      <c r="M43" s="40"/>
      <c r="N43" s="41"/>
      <c r="O43" s="27" t="s">
        <v>38</v>
      </c>
      <c r="P43" s="36" t="s">
        <v>39</v>
      </c>
      <c r="Q43" s="29">
        <v>-71.349999999999994</v>
      </c>
      <c r="R43" s="27" t="s">
        <v>12</v>
      </c>
      <c r="S43" s="34" t="s">
        <v>61</v>
      </c>
      <c r="T43" s="35">
        <v>150</v>
      </c>
      <c r="U43" s="27" t="s">
        <v>88</v>
      </c>
      <c r="V43" s="34" t="s">
        <v>239</v>
      </c>
      <c r="W43" s="35">
        <v>-28.82</v>
      </c>
      <c r="X43" s="27" t="s">
        <v>88</v>
      </c>
      <c r="Y43" s="40" t="s">
        <v>238</v>
      </c>
      <c r="Z43" s="41">
        <v>-18.600000000000001</v>
      </c>
      <c r="AA43" s="1"/>
      <c r="AB43" s="301" t="s">
        <v>65</v>
      </c>
      <c r="AC43" s="307" t="s">
        <v>158</v>
      </c>
      <c r="AD43" s="305">
        <v>160</v>
      </c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22.5" customHeight="1">
      <c r="A44" s="372" t="s">
        <v>193</v>
      </c>
      <c r="B44" s="373"/>
      <c r="C44" s="374"/>
      <c r="D44" s="1"/>
      <c r="E44" s="1"/>
      <c r="F44" s="73"/>
      <c r="G44" s="34"/>
      <c r="H44" s="41"/>
      <c r="I44" s="27"/>
      <c r="J44" s="294"/>
      <c r="K44" s="295"/>
      <c r="L44" s="73"/>
      <c r="M44" s="34"/>
      <c r="N44" s="41"/>
      <c r="O44" s="27"/>
      <c r="P44" s="34"/>
      <c r="Q44" s="35"/>
      <c r="R44" s="27" t="s">
        <v>12</v>
      </c>
      <c r="S44" s="34" t="s">
        <v>61</v>
      </c>
      <c r="T44" s="35">
        <v>150</v>
      </c>
      <c r="U44" s="27"/>
      <c r="V44" s="34"/>
      <c r="W44" s="35"/>
      <c r="X44" s="73"/>
      <c r="Y44" s="34"/>
      <c r="Z44" s="41"/>
      <c r="AA44" s="1"/>
      <c r="AB44" s="303" t="s">
        <v>36</v>
      </c>
      <c r="AC44" s="302" t="s">
        <v>224</v>
      </c>
      <c r="AD44" s="287">
        <v>355</v>
      </c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22.5" customHeight="1">
      <c r="A45" s="261">
        <v>5</v>
      </c>
      <c r="B45" s="262" t="s">
        <v>13</v>
      </c>
      <c r="C45" s="262">
        <v>690</v>
      </c>
      <c r="D45" s="1"/>
      <c r="E45" s="1"/>
      <c r="F45" s="27"/>
      <c r="G45" s="294"/>
      <c r="H45" s="295"/>
      <c r="I45" s="27"/>
      <c r="J45" s="294"/>
      <c r="K45" s="295"/>
      <c r="L45" s="73"/>
      <c r="M45" s="34"/>
      <c r="N45" s="41"/>
      <c r="O45" s="27"/>
      <c r="P45" s="34"/>
      <c r="Q45" s="35"/>
      <c r="R45" s="27" t="s">
        <v>12</v>
      </c>
      <c r="S45" s="34" t="s">
        <v>244</v>
      </c>
      <c r="T45" s="41">
        <v>100</v>
      </c>
      <c r="U45" s="27"/>
      <c r="V45" s="34"/>
      <c r="W45" s="35"/>
      <c r="X45" s="73"/>
      <c r="Y45" s="34"/>
      <c r="Z45" s="41"/>
      <c r="AA45" s="1"/>
      <c r="AB45" s="301" t="s">
        <v>12</v>
      </c>
      <c r="AC45" s="306" t="s">
        <v>191</v>
      </c>
      <c r="AD45" s="305">
        <v>500</v>
      </c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22.5" customHeight="1">
      <c r="A46" s="89">
        <v>20</v>
      </c>
      <c r="B46" s="90" t="s">
        <v>227</v>
      </c>
      <c r="C46" s="90">
        <v>628</v>
      </c>
      <c r="D46" s="1"/>
      <c r="E46" s="1"/>
      <c r="F46" s="73"/>
      <c r="G46" s="34"/>
      <c r="H46" s="35"/>
      <c r="I46" s="27"/>
      <c r="J46" s="34"/>
      <c r="K46" s="35"/>
      <c r="L46" s="73"/>
      <c r="M46" s="34"/>
      <c r="N46" s="41"/>
      <c r="O46" s="27"/>
      <c r="P46" s="34"/>
      <c r="Q46" s="35"/>
      <c r="R46" s="73" t="s">
        <v>88</v>
      </c>
      <c r="S46" s="34" t="s">
        <v>246</v>
      </c>
      <c r="T46" s="41">
        <v>-23.4</v>
      </c>
      <c r="U46" s="27"/>
      <c r="V46" s="34"/>
      <c r="W46" s="35"/>
      <c r="X46" s="73"/>
      <c r="Y46" s="34"/>
      <c r="Z46" s="41"/>
      <c r="AA46" s="1"/>
      <c r="AB46" s="301" t="s">
        <v>12</v>
      </c>
      <c r="AC46" s="306" t="s">
        <v>37</v>
      </c>
      <c r="AD46" s="305">
        <v>628</v>
      </c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22.5" customHeight="1">
      <c r="A47" s="89">
        <v>28</v>
      </c>
      <c r="B47" s="90" t="s">
        <v>194</v>
      </c>
      <c r="C47" s="90">
        <v>120</v>
      </c>
      <c r="D47" s="1"/>
      <c r="E47" s="1"/>
      <c r="F47" s="73"/>
      <c r="G47" s="34"/>
      <c r="H47" s="35"/>
      <c r="I47" s="27"/>
      <c r="J47" s="34"/>
      <c r="K47" s="35"/>
      <c r="L47" s="73"/>
      <c r="M47" s="34"/>
      <c r="N47" s="41"/>
      <c r="O47" s="27"/>
      <c r="P47" s="34"/>
      <c r="Q47" s="35"/>
      <c r="R47" s="73" t="s">
        <v>65</v>
      </c>
      <c r="S47" s="34" t="s">
        <v>247</v>
      </c>
      <c r="T47" s="41">
        <v>-68.34</v>
      </c>
      <c r="U47" s="27"/>
      <c r="V47" s="34"/>
      <c r="W47" s="35"/>
      <c r="X47" s="73"/>
      <c r="Y47" s="34"/>
      <c r="Z47" s="41"/>
      <c r="AA47" s="1"/>
      <c r="AB47" s="303" t="s">
        <v>12</v>
      </c>
      <c r="AC47" s="306" t="s">
        <v>13</v>
      </c>
      <c r="AD47" s="305">
        <v>690</v>
      </c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22.5" customHeight="1">
      <c r="A48" s="89"/>
      <c r="B48" s="36"/>
      <c r="C48" s="83">
        <f>SUM(C45:C47)</f>
        <v>1438</v>
      </c>
      <c r="D48" s="1"/>
      <c r="E48" s="1"/>
      <c r="F48" s="73"/>
      <c r="G48" s="40"/>
      <c r="H48" s="41"/>
      <c r="I48" s="27"/>
      <c r="J48" s="34"/>
      <c r="K48" s="35"/>
      <c r="L48" s="27"/>
      <c r="M48" s="40"/>
      <c r="N48" s="41"/>
      <c r="O48" s="27"/>
      <c r="P48" s="40"/>
      <c r="Q48" s="41"/>
      <c r="R48" s="27"/>
      <c r="S48" s="294"/>
      <c r="T48" s="295"/>
      <c r="U48" s="27"/>
      <c r="V48" s="40"/>
      <c r="W48" s="41"/>
      <c r="X48" s="27"/>
      <c r="Y48" s="36"/>
      <c r="Z48" s="29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22.5" customHeight="1" thickBot="1">
      <c r="A49" s="378" t="s">
        <v>195</v>
      </c>
      <c r="B49" s="379"/>
      <c r="C49" s="380"/>
      <c r="D49" s="1"/>
      <c r="E49" s="1"/>
      <c r="F49" s="106"/>
      <c r="G49" s="107"/>
      <c r="H49" s="108">
        <f>SUM(H43:H48)</f>
        <v>0</v>
      </c>
      <c r="I49" s="109"/>
      <c r="J49" s="107"/>
      <c r="K49" s="108">
        <f>SUM(K43:K48)</f>
        <v>0</v>
      </c>
      <c r="L49" s="109"/>
      <c r="M49" s="107"/>
      <c r="N49" s="108">
        <f>SUM(N43:N48)</f>
        <v>0</v>
      </c>
      <c r="O49" s="109"/>
      <c r="P49" s="107"/>
      <c r="Q49" s="108">
        <f>SUM(Q43:Q48)</f>
        <v>-71.349999999999994</v>
      </c>
      <c r="R49" s="109"/>
      <c r="S49" s="107"/>
      <c r="T49" s="108">
        <f>SUM(T43:T48)</f>
        <v>308.26</v>
      </c>
      <c r="U49" s="110"/>
      <c r="V49" s="113"/>
      <c r="W49" s="114">
        <f>SUM(W43:W48)</f>
        <v>-28.82</v>
      </c>
      <c r="X49" s="110"/>
      <c r="Y49" s="113"/>
      <c r="Z49" s="115">
        <f>SUM(Z43:Z48)</f>
        <v>-18.600000000000001</v>
      </c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24" customHeight="1">
      <c r="A50" s="285" t="s">
        <v>12</v>
      </c>
      <c r="B50" s="290" t="s">
        <v>225</v>
      </c>
      <c r="C50" s="298">
        <v>150</v>
      </c>
      <c r="D50" s="1"/>
      <c r="E50" s="1"/>
      <c r="F50" s="81">
        <f>X39+1</f>
        <v>1</v>
      </c>
      <c r="G50" s="55"/>
      <c r="H50" s="56"/>
      <c r="I50" s="54">
        <f>F50+1</f>
        <v>2</v>
      </c>
      <c r="J50" s="55"/>
      <c r="K50" s="5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24" customHeight="1">
      <c r="A51" s="285"/>
      <c r="B51" s="290"/>
      <c r="C51" s="296"/>
      <c r="D51" s="1"/>
      <c r="E51" s="1"/>
      <c r="F51" s="27" t="s">
        <v>36</v>
      </c>
      <c r="G51" s="40" t="s">
        <v>53</v>
      </c>
      <c r="H51" s="41">
        <v>145</v>
      </c>
      <c r="I51" s="27" t="s">
        <v>12</v>
      </c>
      <c r="J51" s="36" t="s">
        <v>42</v>
      </c>
      <c r="K51" s="29">
        <v>120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24" customHeight="1">
      <c r="A52" s="291"/>
      <c r="B52" s="263" t="s">
        <v>191</v>
      </c>
      <c r="C52" s="299">
        <v>500</v>
      </c>
      <c r="D52" s="1"/>
      <c r="E52" s="1"/>
      <c r="F52" s="73" t="s">
        <v>36</v>
      </c>
      <c r="G52" s="34" t="s">
        <v>54</v>
      </c>
      <c r="H52" s="41">
        <v>55</v>
      </c>
      <c r="I52" s="27" t="s">
        <v>12</v>
      </c>
      <c r="J52" s="34" t="s">
        <v>64</v>
      </c>
      <c r="K52" s="35">
        <v>100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24" customHeight="1">
      <c r="A53" s="291"/>
      <c r="B53" s="263"/>
      <c r="C53" s="297"/>
      <c r="D53" s="1"/>
      <c r="E53" s="1"/>
      <c r="F53" s="73" t="s">
        <v>36</v>
      </c>
      <c r="G53" s="34" t="s">
        <v>143</v>
      </c>
      <c r="H53" s="41">
        <v>75</v>
      </c>
      <c r="I53" s="27" t="s">
        <v>40</v>
      </c>
      <c r="J53" s="91" t="s">
        <v>41</v>
      </c>
      <c r="K53" s="29">
        <v>-243.8</v>
      </c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3"/>
      <c r="Z53" s="3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24" customHeight="1">
      <c r="A54" s="291"/>
      <c r="B54" s="290" t="s">
        <v>61</v>
      </c>
      <c r="C54" s="298">
        <v>150</v>
      </c>
      <c r="D54" s="1"/>
      <c r="E54" s="1"/>
      <c r="F54" s="73" t="s">
        <v>36</v>
      </c>
      <c r="G54" s="34" t="s">
        <v>142</v>
      </c>
      <c r="H54" s="41">
        <v>65</v>
      </c>
      <c r="I54" s="27"/>
      <c r="J54" s="91"/>
      <c r="K54" s="2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24" customHeight="1">
      <c r="A55" s="291"/>
      <c r="B55" s="290" t="s">
        <v>248</v>
      </c>
      <c r="C55" s="296">
        <v>100</v>
      </c>
      <c r="D55" s="1"/>
      <c r="E55" s="1"/>
      <c r="F55" s="73" t="s">
        <v>139</v>
      </c>
      <c r="G55" s="34" t="s">
        <v>140</v>
      </c>
      <c r="H55" s="41">
        <v>-40</v>
      </c>
      <c r="I55" s="27"/>
      <c r="J55" s="36"/>
      <c r="K55" s="2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24" customHeight="1">
      <c r="A56" s="263"/>
      <c r="B56" s="290"/>
      <c r="C56" s="296"/>
      <c r="D56" s="1"/>
      <c r="E56" s="1"/>
      <c r="F56" s="73" t="s">
        <v>88</v>
      </c>
      <c r="G56" s="34" t="s">
        <v>237</v>
      </c>
      <c r="H56" s="41">
        <v>-18</v>
      </c>
      <c r="I56" s="27"/>
      <c r="J56" s="34"/>
      <c r="K56" s="35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24" customHeight="1" thickBot="1">
      <c r="A57" s="263"/>
      <c r="B57" s="290" t="s">
        <v>64</v>
      </c>
      <c r="C57" s="298">
        <v>100</v>
      </c>
      <c r="D57" s="1"/>
      <c r="E57" s="1"/>
      <c r="F57" s="106"/>
      <c r="G57" s="107"/>
      <c r="H57" s="108">
        <f>SUM(H51:H56)</f>
        <v>282</v>
      </c>
      <c r="I57" s="109"/>
      <c r="J57" s="107"/>
      <c r="K57" s="108">
        <f>SUM(K51:K56)</f>
        <v>-23.800000000000011</v>
      </c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24" customHeight="1">
      <c r="A58" s="263"/>
      <c r="B58" s="263"/>
      <c r="C58" s="292">
        <f>SUM(C50:C57)</f>
        <v>1000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24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24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24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</sheetData>
  <sortState ref="AB4:AD47">
    <sortCondition ref="AD4:AD47"/>
  </sortState>
  <mergeCells count="13">
    <mergeCell ref="F1:Z1"/>
    <mergeCell ref="F2:H2"/>
    <mergeCell ref="I2:K2"/>
    <mergeCell ref="L2:N2"/>
    <mergeCell ref="O2:Q2"/>
    <mergeCell ref="R2:T2"/>
    <mergeCell ref="U2:W2"/>
    <mergeCell ref="X2:Z2"/>
    <mergeCell ref="A43:C43"/>
    <mergeCell ref="A44:C44"/>
    <mergeCell ref="A49:C49"/>
    <mergeCell ref="A14:D14"/>
    <mergeCell ref="A28:C28"/>
  </mergeCells>
  <conditionalFormatting sqref="Z14:Z19 Z22 Z32:Z40 Z5 Z25:Z29 Z9 Z11">
    <cfRule type="cellIs" dxfId="2985" priority="962" operator="lessThan">
      <formula>0</formula>
    </cfRule>
    <cfRule type="cellIs" dxfId="2984" priority="963" operator="greaterThan">
      <formula>0</formula>
    </cfRule>
  </conditionalFormatting>
  <conditionalFormatting sqref="Z12 Z20 Z30 Z41">
    <cfRule type="cellIs" dxfId="2983" priority="961" operator="equal">
      <formula>0</formula>
    </cfRule>
  </conditionalFormatting>
  <conditionalFormatting sqref="T20 K20 H20 Q20 N20 T30 T41 K30 K41 K49 H30 H41 H49 Q30 Q41 N30 N41 N49 K57 H57">
    <cfRule type="cellIs" dxfId="2982" priority="960" operator="equal">
      <formula>0</formula>
    </cfRule>
  </conditionalFormatting>
  <conditionalFormatting sqref="T17:T19 Q19 N16:N19 K19 H18:H19 H26 N25:N29 Q32:Q40 N33:N40 Q27:Q29 H46:H48 H33:H40 T27:T29 K46:K48 K36:K39 K25:K29 H28:H29 N48">
    <cfRule type="cellIs" dxfId="2981" priority="959" operator="greaterThan">
      <formula>0</formula>
    </cfRule>
  </conditionalFormatting>
  <conditionalFormatting sqref="T17:T19 Q19 N16:N19 K19 H18:H19 H26 N25:N29 Q32:Q40 N33:N40 Q27:Q29 H46:H48 H33:H40 T27:T29 K46:K48 K36:K39 K25:K29 H28:H29 N48">
    <cfRule type="cellIs" dxfId="2980" priority="958" operator="lessThan">
      <formula>0</formula>
    </cfRule>
  </conditionalFormatting>
  <conditionalFormatting sqref="W14:W19 W32:W40 W22:W23 W25:W29">
    <cfRule type="cellIs" dxfId="2979" priority="955" operator="lessThan">
      <formula>0</formula>
    </cfRule>
    <cfRule type="cellIs" dxfId="2978" priority="956" operator="greaterThan">
      <formula>0</formula>
    </cfRule>
  </conditionalFormatting>
  <conditionalFormatting sqref="N14:N15 H17 Q22 T22 K15:K18 H33 Q18 K48 K32:K39 T25:T26 Q25:Q27">
    <cfRule type="cellIs" dxfId="2977" priority="952" operator="lessThan">
      <formula>0</formula>
    </cfRule>
    <cfRule type="cellIs" dxfId="2976" priority="953" operator="greaterThan">
      <formula>0</formula>
    </cfRule>
  </conditionalFormatting>
  <conditionalFormatting sqref="Q26:Q27">
    <cfRule type="cellIs" dxfId="2975" priority="949" operator="lessThan">
      <formula>0</formula>
    </cfRule>
    <cfRule type="cellIs" dxfId="2974" priority="950" operator="greaterThan">
      <formula>0</formula>
    </cfRule>
  </conditionalFormatting>
  <conditionalFormatting sqref="B11">
    <cfRule type="cellIs" dxfId="2973" priority="947" operator="lessThan">
      <formula>0</formula>
    </cfRule>
    <cfRule type="cellIs" dxfId="2972" priority="948" operator="greaterThan">
      <formula>0</formula>
    </cfRule>
  </conditionalFormatting>
  <conditionalFormatting sqref="K40">
    <cfRule type="cellIs" dxfId="2971" priority="908" operator="greaterThan">
      <formula>0</formula>
    </cfRule>
  </conditionalFormatting>
  <conditionalFormatting sqref="K40">
    <cfRule type="cellIs" dxfId="2970" priority="907" operator="lessThan">
      <formula>0</formula>
    </cfRule>
  </conditionalFormatting>
  <conditionalFormatting sqref="K40">
    <cfRule type="cellIs" dxfId="2969" priority="904" operator="lessThan">
      <formula>0</formula>
    </cfRule>
    <cfRule type="cellIs" dxfId="2968" priority="905" operator="greaterThan">
      <formula>0</formula>
    </cfRule>
  </conditionalFormatting>
  <conditionalFormatting sqref="H23:H24">
    <cfRule type="cellIs" dxfId="2967" priority="876" operator="lessThan">
      <formula>0</formula>
    </cfRule>
    <cfRule type="cellIs" dxfId="2966" priority="877" operator="greaterThan">
      <formula>0</formula>
    </cfRule>
  </conditionalFormatting>
  <conditionalFormatting sqref="Q14:Q15">
    <cfRule type="cellIs" dxfId="2965" priority="899" operator="lessThan">
      <formula>0</formula>
    </cfRule>
    <cfRule type="cellIs" dxfId="2964" priority="900" operator="greaterThan">
      <formula>0</formula>
    </cfRule>
  </conditionalFormatting>
  <conditionalFormatting sqref="H22">
    <cfRule type="cellIs" dxfId="2963" priority="896" operator="lessThan">
      <formula>0</formula>
    </cfRule>
    <cfRule type="cellIs" dxfId="2962" priority="897" operator="greaterThan">
      <formula>0</formula>
    </cfRule>
  </conditionalFormatting>
  <conditionalFormatting sqref="N22">
    <cfRule type="cellIs" dxfId="2961" priority="889" operator="lessThan">
      <formula>0</formula>
    </cfRule>
    <cfRule type="cellIs" dxfId="2960" priority="890" operator="greaterThan">
      <formula>0</formula>
    </cfRule>
  </conditionalFormatting>
  <conditionalFormatting sqref="Z23:Z24">
    <cfRule type="cellIs" dxfId="2959" priority="886" operator="lessThan">
      <formula>0</formula>
    </cfRule>
    <cfRule type="cellIs" dxfId="2958" priority="887" operator="greaterThan">
      <formula>0</formula>
    </cfRule>
  </conditionalFormatting>
  <conditionalFormatting sqref="N23:N24 K24">
    <cfRule type="cellIs" dxfId="2957" priority="885" operator="greaterThan">
      <formula>0</formula>
    </cfRule>
  </conditionalFormatting>
  <conditionalFormatting sqref="N23:N24 K24">
    <cfRule type="cellIs" dxfId="2956" priority="884" operator="lessThan">
      <formula>0</formula>
    </cfRule>
  </conditionalFormatting>
  <conditionalFormatting sqref="W23:W25">
    <cfRule type="cellIs" dxfId="2955" priority="881" operator="lessThan">
      <formula>0</formula>
    </cfRule>
    <cfRule type="cellIs" dxfId="2954" priority="882" operator="greaterThan">
      <formula>0</formula>
    </cfRule>
  </conditionalFormatting>
  <conditionalFormatting sqref="T23:T24 Q23:Q24">
    <cfRule type="cellIs" dxfId="2953" priority="878" operator="lessThan">
      <formula>0</formula>
    </cfRule>
    <cfRule type="cellIs" dxfId="2952" priority="879" operator="greaterThan">
      <formula>0</formula>
    </cfRule>
  </conditionalFormatting>
  <conditionalFormatting sqref="Q17">
    <cfRule type="cellIs" dxfId="2951" priority="869" operator="greaterThan">
      <formula>0</formula>
    </cfRule>
  </conditionalFormatting>
  <conditionalFormatting sqref="Q17">
    <cfRule type="cellIs" dxfId="2950" priority="868" operator="lessThan">
      <formula>0</formula>
    </cfRule>
  </conditionalFormatting>
  <conditionalFormatting sqref="Q17">
    <cfRule type="cellIs" dxfId="2949" priority="865" operator="lessThan">
      <formula>0</formula>
    </cfRule>
    <cfRule type="cellIs" dxfId="2948" priority="866" operator="greaterThan">
      <formula>0</formula>
    </cfRule>
  </conditionalFormatting>
  <conditionalFormatting sqref="Z6">
    <cfRule type="cellIs" dxfId="2947" priority="863" operator="lessThan">
      <formula>0</formula>
    </cfRule>
    <cfRule type="cellIs" dxfId="2946" priority="864" operator="greaterThan">
      <formula>0</formula>
    </cfRule>
  </conditionalFormatting>
  <conditionalFormatting sqref="Z6:Z8">
    <cfRule type="cellIs" dxfId="2945" priority="862" operator="greaterThan">
      <formula>0</formula>
    </cfRule>
  </conditionalFormatting>
  <conditionalFormatting sqref="Z6:Z8">
    <cfRule type="cellIs" dxfId="2944" priority="861" operator="lessThan">
      <formula>0</formula>
    </cfRule>
  </conditionalFormatting>
  <conditionalFormatting sqref="Z5">
    <cfRule type="cellIs" dxfId="2943" priority="858" operator="lessThan">
      <formula>0</formula>
    </cfRule>
    <cfRule type="cellIs" dxfId="2942" priority="859" operator="greaterThan">
      <formula>0</formula>
    </cfRule>
  </conditionalFormatting>
  <conditionalFormatting sqref="H14">
    <cfRule type="cellIs" dxfId="2941" priority="855" operator="lessThan">
      <formula>0</formula>
    </cfRule>
    <cfRule type="cellIs" dxfId="2940" priority="856" operator="greaterThan">
      <formula>0</formula>
    </cfRule>
  </conditionalFormatting>
  <conditionalFormatting sqref="H15">
    <cfRule type="cellIs" dxfId="2939" priority="853" operator="lessThan">
      <formula>0</formula>
    </cfRule>
    <cfRule type="cellIs" dxfId="2938" priority="854" operator="greaterThan">
      <formula>0</formula>
    </cfRule>
  </conditionalFormatting>
  <conditionalFormatting sqref="H14:H16">
    <cfRule type="cellIs" dxfId="2937" priority="852" operator="greaterThan">
      <formula>0</formula>
    </cfRule>
  </conditionalFormatting>
  <conditionalFormatting sqref="H14:H16">
    <cfRule type="cellIs" dxfId="2936" priority="851" operator="lessThan">
      <formula>0</formula>
    </cfRule>
  </conditionalFormatting>
  <conditionalFormatting sqref="H14">
    <cfRule type="cellIs" dxfId="2935" priority="848" operator="lessThan">
      <formula>0</formula>
    </cfRule>
    <cfRule type="cellIs" dxfId="2934" priority="849" operator="greaterThan">
      <formula>0</formula>
    </cfRule>
  </conditionalFormatting>
  <conditionalFormatting sqref="H25">
    <cfRule type="cellIs" dxfId="2933" priority="845" operator="lessThan">
      <formula>0</formula>
    </cfRule>
    <cfRule type="cellIs" dxfId="2932" priority="846" operator="greaterThan">
      <formula>0</formula>
    </cfRule>
  </conditionalFormatting>
  <conditionalFormatting sqref="H25">
    <cfRule type="cellIs" dxfId="2931" priority="843" operator="lessThan">
      <formula>0</formula>
    </cfRule>
    <cfRule type="cellIs" dxfId="2930" priority="844" operator="greaterThan">
      <formula>0</formula>
    </cfRule>
  </conditionalFormatting>
  <conditionalFormatting sqref="H14">
    <cfRule type="cellIs" dxfId="2929" priority="841" operator="lessThan">
      <formula>0</formula>
    </cfRule>
    <cfRule type="cellIs" dxfId="2928" priority="842" operator="greaterThan">
      <formula>0</formula>
    </cfRule>
  </conditionalFormatting>
  <conditionalFormatting sqref="T14">
    <cfRule type="cellIs" dxfId="2927" priority="838" operator="lessThan">
      <formula>0</formula>
    </cfRule>
    <cfRule type="cellIs" dxfId="2926" priority="839" operator="greaterThan">
      <formula>0</formula>
    </cfRule>
  </conditionalFormatting>
  <conditionalFormatting sqref="T14">
    <cfRule type="cellIs" dxfId="2925" priority="835" operator="greaterThan">
      <formula>0</formula>
    </cfRule>
  </conditionalFormatting>
  <conditionalFormatting sqref="T14">
    <cfRule type="cellIs" dxfId="2924" priority="834" operator="lessThan">
      <formula>0</formula>
    </cfRule>
  </conditionalFormatting>
  <conditionalFormatting sqref="T14">
    <cfRule type="cellIs" dxfId="2923" priority="831" operator="lessThan">
      <formula>0</formula>
    </cfRule>
    <cfRule type="cellIs" dxfId="2922" priority="832" operator="greaterThan">
      <formula>0</formula>
    </cfRule>
  </conditionalFormatting>
  <conditionalFormatting sqref="T14">
    <cfRule type="cellIs" dxfId="2921" priority="829" operator="lessThan">
      <formula>0</formula>
    </cfRule>
    <cfRule type="cellIs" dxfId="2920" priority="830" operator="greaterThan">
      <formula>0</formula>
    </cfRule>
  </conditionalFormatting>
  <conditionalFormatting sqref="K14">
    <cfRule type="cellIs" dxfId="2919" priority="814" operator="lessThan">
      <formula>0</formula>
    </cfRule>
    <cfRule type="cellIs" dxfId="2918" priority="815" operator="greaterThan">
      <formula>0</formula>
    </cfRule>
  </conditionalFormatting>
  <conditionalFormatting sqref="T16">
    <cfRule type="cellIs" dxfId="2917" priority="813" operator="greaterThan">
      <formula>0</formula>
    </cfRule>
  </conditionalFormatting>
  <conditionalFormatting sqref="T16">
    <cfRule type="cellIs" dxfId="2916" priority="812" operator="lessThan">
      <formula>0</formula>
    </cfRule>
  </conditionalFormatting>
  <conditionalFormatting sqref="T16">
    <cfRule type="cellIs" dxfId="2915" priority="809" operator="lessThan">
      <formula>0</formula>
    </cfRule>
    <cfRule type="cellIs" dxfId="2914" priority="810" operator="greaterThan">
      <formula>0</formula>
    </cfRule>
  </conditionalFormatting>
  <conditionalFormatting sqref="Q16">
    <cfRule type="cellIs" dxfId="2913" priority="807" operator="lessThan">
      <formula>0</formula>
    </cfRule>
    <cfRule type="cellIs" dxfId="2912" priority="808" operator="greaterThan">
      <formula>0</formula>
    </cfRule>
  </conditionalFormatting>
  <conditionalFormatting sqref="Q16">
    <cfRule type="cellIs" dxfId="2911" priority="806" operator="greaterThan">
      <formula>0</formula>
    </cfRule>
  </conditionalFormatting>
  <conditionalFormatting sqref="Q16">
    <cfRule type="cellIs" dxfId="2910" priority="805" operator="lessThan">
      <formula>0</formula>
    </cfRule>
  </conditionalFormatting>
  <conditionalFormatting sqref="T15">
    <cfRule type="cellIs" dxfId="2909" priority="803" operator="greaterThan">
      <formula>0</formula>
    </cfRule>
  </conditionalFormatting>
  <conditionalFormatting sqref="T15">
    <cfRule type="cellIs" dxfId="2908" priority="802" operator="lessThan">
      <formula>0</formula>
    </cfRule>
  </conditionalFormatting>
  <conditionalFormatting sqref="T15">
    <cfRule type="cellIs" dxfId="2907" priority="799" operator="lessThan">
      <formula>0</formula>
    </cfRule>
    <cfRule type="cellIs" dxfId="2906" priority="800" operator="greaterThan">
      <formula>0</formula>
    </cfRule>
  </conditionalFormatting>
  <conditionalFormatting sqref="H27">
    <cfRule type="cellIs" dxfId="2905" priority="798" operator="greaterThan">
      <formula>0</formula>
    </cfRule>
  </conditionalFormatting>
  <conditionalFormatting sqref="H27">
    <cfRule type="cellIs" dxfId="2904" priority="797" operator="lessThan">
      <formula>0</formula>
    </cfRule>
  </conditionalFormatting>
  <conditionalFormatting sqref="H27">
    <cfRule type="cellIs" dxfId="2903" priority="794" operator="lessThan">
      <formula>0</formula>
    </cfRule>
    <cfRule type="cellIs" dxfId="2902" priority="795" operator="greaterThan">
      <formula>0</formula>
    </cfRule>
  </conditionalFormatting>
  <conditionalFormatting sqref="K22">
    <cfRule type="cellIs" dxfId="2901" priority="788" operator="lessThan">
      <formula>0</formula>
    </cfRule>
    <cfRule type="cellIs" dxfId="2900" priority="789" operator="greaterThan">
      <formula>0</formula>
    </cfRule>
  </conditionalFormatting>
  <conditionalFormatting sqref="K22">
    <cfRule type="cellIs" dxfId="2899" priority="787" operator="greaterThan">
      <formula>0</formula>
    </cfRule>
  </conditionalFormatting>
  <conditionalFormatting sqref="K22">
    <cfRule type="cellIs" dxfId="2898" priority="786" operator="lessThan">
      <formula>0</formula>
    </cfRule>
  </conditionalFormatting>
  <conditionalFormatting sqref="K22">
    <cfRule type="cellIs" dxfId="2897" priority="783" operator="lessThan">
      <formula>0</formula>
    </cfRule>
    <cfRule type="cellIs" dxfId="2896" priority="784" operator="greaterThan">
      <formula>0</formula>
    </cfRule>
  </conditionalFormatting>
  <conditionalFormatting sqref="K22">
    <cfRule type="cellIs" dxfId="2895" priority="781" operator="lessThan">
      <formula>0</formula>
    </cfRule>
    <cfRule type="cellIs" dxfId="2894" priority="782" operator="greaterThan">
      <formula>0</formula>
    </cfRule>
  </conditionalFormatting>
  <conditionalFormatting sqref="K23">
    <cfRule type="cellIs" dxfId="2893" priority="778" operator="lessThan">
      <formula>0</formula>
    </cfRule>
    <cfRule type="cellIs" dxfId="2892" priority="779" operator="greaterThan">
      <formula>0</formula>
    </cfRule>
  </conditionalFormatting>
  <conditionalFormatting sqref="K23">
    <cfRule type="cellIs" dxfId="2891" priority="776" operator="lessThan">
      <formula>0</formula>
    </cfRule>
    <cfRule type="cellIs" dxfId="2890" priority="777" operator="greaterThan">
      <formula>0</formula>
    </cfRule>
  </conditionalFormatting>
  <conditionalFormatting sqref="H25">
    <cfRule type="cellIs" dxfId="2889" priority="775" operator="greaterThan">
      <formula>0</formula>
    </cfRule>
  </conditionalFormatting>
  <conditionalFormatting sqref="H25">
    <cfRule type="cellIs" dxfId="2888" priority="774" operator="lessThan">
      <formula>0</formula>
    </cfRule>
  </conditionalFormatting>
  <conditionalFormatting sqref="H26">
    <cfRule type="cellIs" dxfId="2887" priority="772" operator="greaterThan">
      <formula>0</formula>
    </cfRule>
  </conditionalFormatting>
  <conditionalFormatting sqref="H26">
    <cfRule type="cellIs" dxfId="2886" priority="771" operator="lessThan">
      <formula>0</formula>
    </cfRule>
  </conditionalFormatting>
  <conditionalFormatting sqref="H26">
    <cfRule type="cellIs" dxfId="2885" priority="768" operator="lessThan">
      <formula>0</formula>
    </cfRule>
    <cfRule type="cellIs" dxfId="2884" priority="769" operator="greaterThan">
      <formula>0</formula>
    </cfRule>
  </conditionalFormatting>
  <conditionalFormatting sqref="N32">
    <cfRule type="cellIs" dxfId="2883" priority="767" operator="greaterThan">
      <formula>0</formula>
    </cfRule>
  </conditionalFormatting>
  <conditionalFormatting sqref="N32">
    <cfRule type="cellIs" dxfId="2882" priority="766" operator="lessThan">
      <formula>0</formula>
    </cfRule>
  </conditionalFormatting>
  <conditionalFormatting sqref="N32">
    <cfRule type="cellIs" dxfId="2881" priority="764" operator="greaterThan">
      <formula>0</formula>
    </cfRule>
  </conditionalFormatting>
  <conditionalFormatting sqref="N32">
    <cfRule type="cellIs" dxfId="2880" priority="763" operator="lessThan">
      <formula>0</formula>
    </cfRule>
  </conditionalFormatting>
  <conditionalFormatting sqref="N32">
    <cfRule type="cellIs" dxfId="2879" priority="760" operator="lessThan">
      <formula>0</formula>
    </cfRule>
    <cfRule type="cellIs" dxfId="2878" priority="761" operator="greaterThan">
      <formula>0</formula>
    </cfRule>
  </conditionalFormatting>
  <conditionalFormatting sqref="T40">
    <cfRule type="cellIs" dxfId="2877" priority="728" operator="lessThan">
      <formula>0</formula>
    </cfRule>
    <cfRule type="cellIs" dxfId="2876" priority="729" operator="greaterThan">
      <formula>0</formula>
    </cfRule>
  </conditionalFormatting>
  <conditionalFormatting sqref="H32">
    <cfRule type="cellIs" dxfId="2875" priority="748" operator="lessThan">
      <formula>0</formula>
    </cfRule>
    <cfRule type="cellIs" dxfId="2874" priority="749" operator="greaterThan">
      <formula>0</formula>
    </cfRule>
  </conditionalFormatting>
  <conditionalFormatting sqref="H43">
    <cfRule type="cellIs" dxfId="2873" priority="746" operator="lessThan">
      <formula>0</formula>
    </cfRule>
    <cfRule type="cellIs" dxfId="2872" priority="747" operator="greaterThan">
      <formula>0</formula>
    </cfRule>
  </conditionalFormatting>
  <conditionalFormatting sqref="H44">
    <cfRule type="cellIs" dxfId="2871" priority="745" operator="greaterThan">
      <formula>0</formula>
    </cfRule>
  </conditionalFormatting>
  <conditionalFormatting sqref="H44">
    <cfRule type="cellIs" dxfId="2870" priority="744" operator="lessThan">
      <formula>0</formula>
    </cfRule>
  </conditionalFormatting>
  <conditionalFormatting sqref="H44">
    <cfRule type="cellIs" dxfId="2869" priority="742" operator="greaterThan">
      <formula>0</formula>
    </cfRule>
  </conditionalFormatting>
  <conditionalFormatting sqref="H44">
    <cfRule type="cellIs" dxfId="2868" priority="741" operator="lessThan">
      <formula>0</formula>
    </cfRule>
  </conditionalFormatting>
  <conditionalFormatting sqref="H44">
    <cfRule type="cellIs" dxfId="2867" priority="738" operator="lessThan">
      <formula>0</formula>
    </cfRule>
    <cfRule type="cellIs" dxfId="2866" priority="739" operator="greaterThan">
      <formula>0</formula>
    </cfRule>
  </conditionalFormatting>
  <conditionalFormatting sqref="T34:T39">
    <cfRule type="cellIs" dxfId="2865" priority="737" operator="greaterThan">
      <formula>0</formula>
    </cfRule>
  </conditionalFormatting>
  <conditionalFormatting sqref="T34:T39">
    <cfRule type="cellIs" dxfId="2864" priority="736" operator="lessThan">
      <formula>0</formula>
    </cfRule>
  </conditionalFormatting>
  <conditionalFormatting sqref="T32:T39">
    <cfRule type="cellIs" dxfId="2863" priority="733" operator="lessThan">
      <formula>0</formula>
    </cfRule>
    <cfRule type="cellIs" dxfId="2862" priority="734" operator="greaterThan">
      <formula>0</formula>
    </cfRule>
  </conditionalFormatting>
  <conditionalFormatting sqref="T40">
    <cfRule type="cellIs" dxfId="2861" priority="732" operator="greaterThan">
      <formula>0</formula>
    </cfRule>
  </conditionalFormatting>
  <conditionalFormatting sqref="T40">
    <cfRule type="cellIs" dxfId="2860" priority="731" operator="lessThan">
      <formula>0</formula>
    </cfRule>
  </conditionalFormatting>
  <conditionalFormatting sqref="T39">
    <cfRule type="cellIs" dxfId="2859" priority="727" operator="greaterThan">
      <formula>0</formula>
    </cfRule>
  </conditionalFormatting>
  <conditionalFormatting sqref="T39">
    <cfRule type="cellIs" dxfId="2858" priority="726" operator="lessThan">
      <formula>0</formula>
    </cfRule>
  </conditionalFormatting>
  <conditionalFormatting sqref="T39">
    <cfRule type="cellIs" dxfId="2857" priority="723" operator="lessThan">
      <formula>0</formula>
    </cfRule>
    <cfRule type="cellIs" dxfId="2856" priority="724" operator="greaterThan">
      <formula>0</formula>
    </cfRule>
  </conditionalFormatting>
  <conditionalFormatting sqref="H45">
    <cfRule type="cellIs" dxfId="2855" priority="721" operator="lessThan">
      <formula>0</formula>
    </cfRule>
    <cfRule type="cellIs" dxfId="2854" priority="722" operator="greaterThan">
      <formula>0</formula>
    </cfRule>
  </conditionalFormatting>
  <conditionalFormatting sqref="T38">
    <cfRule type="cellIs" dxfId="2853" priority="720" operator="greaterThan">
      <formula>0</formula>
    </cfRule>
  </conditionalFormatting>
  <conditionalFormatting sqref="T38">
    <cfRule type="cellIs" dxfId="2852" priority="719" operator="lessThan">
      <formula>0</formula>
    </cfRule>
  </conditionalFormatting>
  <conditionalFormatting sqref="T38">
    <cfRule type="cellIs" dxfId="2851" priority="716" operator="lessThan">
      <formula>0</formula>
    </cfRule>
    <cfRule type="cellIs" dxfId="2850" priority="717" operator="greaterThan">
      <formula>0</formula>
    </cfRule>
  </conditionalFormatting>
  <conditionalFormatting sqref="Q42">
    <cfRule type="cellIs" dxfId="2849" priority="715" operator="greaterThan">
      <formula>0</formula>
    </cfRule>
  </conditionalFormatting>
  <conditionalFormatting sqref="Q42">
    <cfRule type="cellIs" dxfId="2848" priority="714" operator="lessThan">
      <formula>0</formula>
    </cfRule>
  </conditionalFormatting>
  <conditionalFormatting sqref="Q42">
    <cfRule type="cellIs" dxfId="2847" priority="711" operator="lessThan">
      <formula>0</formula>
    </cfRule>
    <cfRule type="cellIs" dxfId="2846" priority="712" operator="greaterThan">
      <formula>0</formula>
    </cfRule>
  </conditionalFormatting>
  <conditionalFormatting sqref="T37">
    <cfRule type="cellIs" dxfId="2845" priority="710" operator="greaterThan">
      <formula>0</formula>
    </cfRule>
  </conditionalFormatting>
  <conditionalFormatting sqref="T37">
    <cfRule type="cellIs" dxfId="2844" priority="709" operator="lessThan">
      <formula>0</formula>
    </cfRule>
  </conditionalFormatting>
  <conditionalFormatting sqref="T37">
    <cfRule type="cellIs" dxfId="2843" priority="706" operator="lessThan">
      <formula>0</formula>
    </cfRule>
    <cfRule type="cellIs" dxfId="2842" priority="707" operator="greaterThan">
      <formula>0</formula>
    </cfRule>
  </conditionalFormatting>
  <conditionalFormatting sqref="Q44:Q47 T45:T46">
    <cfRule type="cellIs" dxfId="2841" priority="705" operator="greaterThan">
      <formula>0</formula>
    </cfRule>
  </conditionalFormatting>
  <conditionalFormatting sqref="Q44:Q47 T45:T46">
    <cfRule type="cellIs" dxfId="2840" priority="704" operator="lessThan">
      <formula>0</formula>
    </cfRule>
  </conditionalFormatting>
  <conditionalFormatting sqref="T45:T46">
    <cfRule type="cellIs" dxfId="2839" priority="697" operator="greaterThan">
      <formula>0</formula>
    </cfRule>
  </conditionalFormatting>
  <conditionalFormatting sqref="T45:T46">
    <cfRule type="cellIs" dxfId="2838" priority="696" operator="lessThan">
      <formula>0</formula>
    </cfRule>
  </conditionalFormatting>
  <conditionalFormatting sqref="T47">
    <cfRule type="cellIs" dxfId="2837" priority="692" operator="lessThan">
      <formula>0</formula>
    </cfRule>
    <cfRule type="cellIs" dxfId="2836" priority="693" operator="greaterThan">
      <formula>0</formula>
    </cfRule>
  </conditionalFormatting>
  <conditionalFormatting sqref="T47">
    <cfRule type="cellIs" dxfId="2835" priority="691" operator="greaterThan">
      <formula>0</formula>
    </cfRule>
  </conditionalFormatting>
  <conditionalFormatting sqref="T47">
    <cfRule type="cellIs" dxfId="2834" priority="690" operator="lessThan">
      <formula>0</formula>
    </cfRule>
  </conditionalFormatting>
  <conditionalFormatting sqref="T47">
    <cfRule type="cellIs" dxfId="2833" priority="687" operator="lessThan">
      <formula>0</formula>
    </cfRule>
    <cfRule type="cellIs" dxfId="2832" priority="688" operator="greaterThan">
      <formula>0</formula>
    </cfRule>
  </conditionalFormatting>
  <conditionalFormatting sqref="T47">
    <cfRule type="cellIs" dxfId="2831" priority="685" operator="lessThan">
      <formula>0</formula>
    </cfRule>
    <cfRule type="cellIs" dxfId="2830" priority="686" operator="greaterThan">
      <formula>0</formula>
    </cfRule>
  </conditionalFormatting>
  <conditionalFormatting sqref="K43">
    <cfRule type="cellIs" dxfId="2829" priority="683" operator="lessThan">
      <formula>0</formula>
    </cfRule>
    <cfRule type="cellIs" dxfId="2828" priority="684" operator="greaterThan">
      <formula>0</formula>
    </cfRule>
  </conditionalFormatting>
  <conditionalFormatting sqref="K45">
    <cfRule type="cellIs" dxfId="2827" priority="673" operator="lessThan">
      <formula>0</formula>
    </cfRule>
    <cfRule type="cellIs" dxfId="2826" priority="674" operator="greaterThan">
      <formula>0</formula>
    </cfRule>
  </conditionalFormatting>
  <conditionalFormatting sqref="N43:N46">
    <cfRule type="cellIs" dxfId="2825" priority="672" operator="greaterThan">
      <formula>0</formula>
    </cfRule>
  </conditionalFormatting>
  <conditionalFormatting sqref="N43:N46">
    <cfRule type="cellIs" dxfId="2824" priority="671" operator="lessThan">
      <formula>0</formula>
    </cfRule>
  </conditionalFormatting>
  <conditionalFormatting sqref="N43:N46">
    <cfRule type="cellIs" dxfId="2823" priority="668" operator="lessThan">
      <formula>0</formula>
    </cfRule>
    <cfRule type="cellIs" dxfId="2822" priority="669" operator="greaterThan">
      <formula>0</formula>
    </cfRule>
  </conditionalFormatting>
  <conditionalFormatting sqref="N46">
    <cfRule type="cellIs" dxfId="2821" priority="667" operator="greaterThan">
      <formula>0</formula>
    </cfRule>
  </conditionalFormatting>
  <conditionalFormatting sqref="N46">
    <cfRule type="cellIs" dxfId="2820" priority="666" operator="lessThan">
      <formula>0</formula>
    </cfRule>
  </conditionalFormatting>
  <conditionalFormatting sqref="N46">
    <cfRule type="cellIs" dxfId="2819" priority="663" operator="lessThan">
      <formula>0</formula>
    </cfRule>
    <cfRule type="cellIs" dxfId="2818" priority="664" operator="greaterThan">
      <formula>0</formula>
    </cfRule>
  </conditionalFormatting>
  <conditionalFormatting sqref="N47">
    <cfRule type="cellIs" dxfId="2817" priority="660" operator="greaterThan">
      <formula>0</formula>
    </cfRule>
  </conditionalFormatting>
  <conditionalFormatting sqref="N47">
    <cfRule type="cellIs" dxfId="2816" priority="659" operator="lessThan">
      <formula>0</formula>
    </cfRule>
  </conditionalFormatting>
  <conditionalFormatting sqref="N47">
    <cfRule type="cellIs" dxfId="2815" priority="657" operator="greaterThan">
      <formula>0</formula>
    </cfRule>
  </conditionalFormatting>
  <conditionalFormatting sqref="N47">
    <cfRule type="cellIs" dxfId="2814" priority="656" operator="lessThan">
      <formula>0</formula>
    </cfRule>
  </conditionalFormatting>
  <conditionalFormatting sqref="N47">
    <cfRule type="cellIs" dxfId="2813" priority="653" operator="lessThan">
      <formula>0</formula>
    </cfRule>
    <cfRule type="cellIs" dxfId="2812" priority="654" operator="greaterThan">
      <formula>0</formula>
    </cfRule>
  </conditionalFormatting>
  <conditionalFormatting sqref="K44">
    <cfRule type="cellIs" dxfId="2811" priority="651" operator="lessThan">
      <formula>0</formula>
    </cfRule>
    <cfRule type="cellIs" dxfId="2810" priority="652" operator="greaterThan">
      <formula>0</formula>
    </cfRule>
  </conditionalFormatting>
  <conditionalFormatting sqref="T46">
    <cfRule type="cellIs" dxfId="2809" priority="648" operator="lessThan">
      <formula>0</formula>
    </cfRule>
    <cfRule type="cellIs" dxfId="2808" priority="649" operator="greaterThan">
      <formula>0</formula>
    </cfRule>
  </conditionalFormatting>
  <conditionalFormatting sqref="T46">
    <cfRule type="cellIs" dxfId="2807" priority="647" operator="greaterThan">
      <formula>0</formula>
    </cfRule>
  </conditionalFormatting>
  <conditionalFormatting sqref="T46">
    <cfRule type="cellIs" dxfId="2806" priority="646" operator="lessThan">
      <formula>0</formula>
    </cfRule>
  </conditionalFormatting>
  <conditionalFormatting sqref="T46">
    <cfRule type="cellIs" dxfId="2805" priority="643" operator="lessThan">
      <formula>0</formula>
    </cfRule>
    <cfRule type="cellIs" dxfId="2804" priority="644" operator="greaterThan">
      <formula>0</formula>
    </cfRule>
  </conditionalFormatting>
  <conditionalFormatting sqref="T46">
    <cfRule type="cellIs" dxfId="2803" priority="641" operator="lessThan">
      <formula>0</formula>
    </cfRule>
    <cfRule type="cellIs" dxfId="2802" priority="642" operator="greaterThan">
      <formula>0</formula>
    </cfRule>
  </conditionalFormatting>
  <conditionalFormatting sqref="T47">
    <cfRule type="cellIs" dxfId="2801" priority="639" operator="lessThan">
      <formula>0</formula>
    </cfRule>
    <cfRule type="cellIs" dxfId="2800" priority="640" operator="greaterThan">
      <formula>0</formula>
    </cfRule>
  </conditionalFormatting>
  <conditionalFormatting sqref="W43:W47">
    <cfRule type="cellIs" dxfId="2799" priority="635" operator="greaterThan">
      <formula>0</formula>
    </cfRule>
  </conditionalFormatting>
  <conditionalFormatting sqref="W43:W47">
    <cfRule type="cellIs" dxfId="2798" priority="634" operator="lessThan">
      <formula>0</formula>
    </cfRule>
  </conditionalFormatting>
  <conditionalFormatting sqref="T45:T46">
    <cfRule type="cellIs" dxfId="2797" priority="614" operator="greaterThan">
      <formula>0</formula>
    </cfRule>
  </conditionalFormatting>
  <conditionalFormatting sqref="T45:T46">
    <cfRule type="cellIs" dxfId="2796" priority="613" operator="lessThan">
      <formula>0</formula>
    </cfRule>
  </conditionalFormatting>
  <conditionalFormatting sqref="T45:T46">
    <cfRule type="cellIs" dxfId="2795" priority="610" operator="lessThan">
      <formula>0</formula>
    </cfRule>
    <cfRule type="cellIs" dxfId="2794" priority="611" operator="greaterThan">
      <formula>0</formula>
    </cfRule>
  </conditionalFormatting>
  <conditionalFormatting sqref="T46">
    <cfRule type="cellIs" dxfId="2793" priority="609" operator="greaterThan">
      <formula>0</formula>
    </cfRule>
  </conditionalFormatting>
  <conditionalFormatting sqref="T46">
    <cfRule type="cellIs" dxfId="2792" priority="608" operator="lessThan">
      <formula>0</formula>
    </cfRule>
  </conditionalFormatting>
  <conditionalFormatting sqref="T46">
    <cfRule type="cellIs" dxfId="2791" priority="605" operator="lessThan">
      <formula>0</formula>
    </cfRule>
    <cfRule type="cellIs" dxfId="2790" priority="606" operator="greaterThan">
      <formula>0</formula>
    </cfRule>
  </conditionalFormatting>
  <conditionalFormatting sqref="T47">
    <cfRule type="cellIs" dxfId="2789" priority="602" operator="greaterThan">
      <formula>0</formula>
    </cfRule>
  </conditionalFormatting>
  <conditionalFormatting sqref="T47">
    <cfRule type="cellIs" dxfId="2788" priority="601" operator="lessThan">
      <formula>0</formula>
    </cfRule>
  </conditionalFormatting>
  <conditionalFormatting sqref="T47">
    <cfRule type="cellIs" dxfId="2787" priority="599" operator="greaterThan">
      <formula>0</formula>
    </cfRule>
  </conditionalFormatting>
  <conditionalFormatting sqref="T47">
    <cfRule type="cellIs" dxfId="2786" priority="598" operator="lessThan">
      <formula>0</formula>
    </cfRule>
  </conditionalFormatting>
  <conditionalFormatting sqref="T47">
    <cfRule type="cellIs" dxfId="2785" priority="595" operator="lessThan">
      <formula>0</formula>
    </cfRule>
    <cfRule type="cellIs" dxfId="2784" priority="596" operator="greaterThan">
      <formula>0</formula>
    </cfRule>
  </conditionalFormatting>
  <conditionalFormatting sqref="T48">
    <cfRule type="cellIs" dxfId="2783" priority="581" operator="lessThan">
      <formula>0</formula>
    </cfRule>
    <cfRule type="cellIs" dxfId="2782" priority="582" operator="greaterThan">
      <formula>0</formula>
    </cfRule>
  </conditionalFormatting>
  <conditionalFormatting sqref="K51">
    <cfRule type="cellIs" dxfId="2781" priority="574" operator="lessThan">
      <formula>0</formula>
    </cfRule>
    <cfRule type="cellIs" dxfId="2780" priority="575" operator="greaterThan">
      <formula>0</formula>
    </cfRule>
  </conditionalFormatting>
  <conditionalFormatting sqref="Z45">
    <cfRule type="cellIs" dxfId="2779" priority="543" operator="greaterThan">
      <formula>0</formula>
    </cfRule>
  </conditionalFormatting>
  <conditionalFormatting sqref="Z45">
    <cfRule type="cellIs" dxfId="2778" priority="542" operator="lessThan">
      <formula>0</formula>
    </cfRule>
  </conditionalFormatting>
  <conditionalFormatting sqref="Z43">
    <cfRule type="cellIs" dxfId="2777" priority="539" operator="lessThan">
      <formula>0</formula>
    </cfRule>
    <cfRule type="cellIs" dxfId="2776" priority="540" operator="greaterThan">
      <formula>0</formula>
    </cfRule>
  </conditionalFormatting>
  <conditionalFormatting sqref="Z44">
    <cfRule type="cellIs" dxfId="2775" priority="538" operator="greaterThan">
      <formula>0</formula>
    </cfRule>
  </conditionalFormatting>
  <conditionalFormatting sqref="Z44">
    <cfRule type="cellIs" dxfId="2774" priority="537" operator="lessThan">
      <formula>0</formula>
    </cfRule>
  </conditionalFormatting>
  <conditionalFormatting sqref="Z45">
    <cfRule type="cellIs" dxfId="2773" priority="535" operator="greaterThan">
      <formula>0</formula>
    </cfRule>
  </conditionalFormatting>
  <conditionalFormatting sqref="Z45">
    <cfRule type="cellIs" dxfId="2772" priority="534" operator="lessThan">
      <formula>0</formula>
    </cfRule>
  </conditionalFormatting>
  <conditionalFormatting sqref="Z47">
    <cfRule type="cellIs" dxfId="2771" priority="530" operator="lessThan">
      <formula>0</formula>
    </cfRule>
    <cfRule type="cellIs" dxfId="2770" priority="531" operator="greaterThan">
      <formula>0</formula>
    </cfRule>
  </conditionalFormatting>
  <conditionalFormatting sqref="Z47">
    <cfRule type="cellIs" dxfId="2769" priority="529" operator="greaterThan">
      <formula>0</formula>
    </cfRule>
  </conditionalFormatting>
  <conditionalFormatting sqref="Z47">
    <cfRule type="cellIs" dxfId="2768" priority="528" operator="lessThan">
      <formula>0</formula>
    </cfRule>
  </conditionalFormatting>
  <conditionalFormatting sqref="Z47">
    <cfRule type="cellIs" dxfId="2767" priority="525" operator="lessThan">
      <formula>0</formula>
    </cfRule>
    <cfRule type="cellIs" dxfId="2766" priority="526" operator="greaterThan">
      <formula>0</formula>
    </cfRule>
  </conditionalFormatting>
  <conditionalFormatting sqref="Z47">
    <cfRule type="cellIs" dxfId="2765" priority="523" operator="lessThan">
      <formula>0</formula>
    </cfRule>
    <cfRule type="cellIs" dxfId="2764" priority="524" operator="greaterThan">
      <formula>0</formula>
    </cfRule>
  </conditionalFormatting>
  <conditionalFormatting sqref="Z47">
    <cfRule type="cellIs" dxfId="2763" priority="511" operator="lessThan">
      <formula>0</formula>
    </cfRule>
    <cfRule type="cellIs" dxfId="2762" priority="512" operator="greaterThan">
      <formula>0</formula>
    </cfRule>
  </conditionalFormatting>
  <conditionalFormatting sqref="Z43:Z45">
    <cfRule type="cellIs" dxfId="2761" priority="510" operator="greaterThan">
      <formula>0</formula>
    </cfRule>
  </conditionalFormatting>
  <conditionalFormatting sqref="Z43:Z45">
    <cfRule type="cellIs" dxfId="2760" priority="509" operator="lessThan">
      <formula>0</formula>
    </cfRule>
  </conditionalFormatting>
  <conditionalFormatting sqref="Z43:Z45">
    <cfRule type="cellIs" dxfId="2759" priority="506" operator="lessThan">
      <formula>0</formula>
    </cfRule>
    <cfRule type="cellIs" dxfId="2758" priority="507" operator="greaterThan">
      <formula>0</formula>
    </cfRule>
  </conditionalFormatting>
  <conditionalFormatting sqref="Z47">
    <cfRule type="cellIs" dxfId="2757" priority="500" operator="greaterThan">
      <formula>0</formula>
    </cfRule>
  </conditionalFormatting>
  <conditionalFormatting sqref="Z47">
    <cfRule type="cellIs" dxfId="2756" priority="499" operator="lessThan">
      <formula>0</formula>
    </cfRule>
  </conditionalFormatting>
  <conditionalFormatting sqref="Z47">
    <cfRule type="cellIs" dxfId="2755" priority="497" operator="greaterThan">
      <formula>0</formula>
    </cfRule>
  </conditionalFormatting>
  <conditionalFormatting sqref="Z47">
    <cfRule type="cellIs" dxfId="2754" priority="496" operator="lessThan">
      <formula>0</formula>
    </cfRule>
  </conditionalFormatting>
  <conditionalFormatting sqref="Z47">
    <cfRule type="cellIs" dxfId="2753" priority="493" operator="lessThan">
      <formula>0</formula>
    </cfRule>
    <cfRule type="cellIs" dxfId="2752" priority="494" operator="greaterThan">
      <formula>0</formula>
    </cfRule>
  </conditionalFormatting>
  <conditionalFormatting sqref="Z48">
    <cfRule type="cellIs" dxfId="2751" priority="491" operator="lessThan">
      <formula>0</formula>
    </cfRule>
    <cfRule type="cellIs" dxfId="2750" priority="492" operator="greaterThan">
      <formula>0</formula>
    </cfRule>
  </conditionalFormatting>
  <conditionalFormatting sqref="Z10">
    <cfRule type="cellIs" dxfId="2749" priority="486" operator="lessThan">
      <formula>0</formula>
    </cfRule>
    <cfRule type="cellIs" dxfId="2748" priority="487" operator="greaterThan">
      <formula>0</formula>
    </cfRule>
  </conditionalFormatting>
  <conditionalFormatting sqref="Q43">
    <cfRule type="cellIs" dxfId="2747" priority="484" operator="lessThan">
      <formula>0</formula>
    </cfRule>
    <cfRule type="cellIs" dxfId="2746" priority="485" operator="greaterThan">
      <formula>0</formula>
    </cfRule>
  </conditionalFormatting>
  <conditionalFormatting sqref="T43">
    <cfRule type="cellIs" dxfId="2745" priority="483" operator="greaterThan">
      <formula>0</formula>
    </cfRule>
  </conditionalFormatting>
  <conditionalFormatting sqref="T43">
    <cfRule type="cellIs" dxfId="2744" priority="482" operator="lessThan">
      <formula>0</formula>
    </cfRule>
  </conditionalFormatting>
  <conditionalFormatting sqref="T44">
    <cfRule type="cellIs" dxfId="2743" priority="467" operator="lessThan">
      <formula>0</formula>
    </cfRule>
    <cfRule type="cellIs" dxfId="2742" priority="468" operator="greaterThan">
      <formula>0</formula>
    </cfRule>
  </conditionalFormatting>
  <conditionalFormatting sqref="T44">
    <cfRule type="cellIs" dxfId="2741" priority="480" operator="greaterThan">
      <formula>0</formula>
    </cfRule>
  </conditionalFormatting>
  <conditionalFormatting sqref="T44">
    <cfRule type="cellIs" dxfId="2740" priority="479" operator="lessThan">
      <formula>0</formula>
    </cfRule>
  </conditionalFormatting>
  <conditionalFormatting sqref="T44">
    <cfRule type="cellIs" dxfId="2739" priority="477" operator="greaterThan">
      <formula>0</formula>
    </cfRule>
  </conditionalFormatting>
  <conditionalFormatting sqref="T44">
    <cfRule type="cellIs" dxfId="2738" priority="476" operator="lessThan">
      <formula>0</formula>
    </cfRule>
  </conditionalFormatting>
  <conditionalFormatting sqref="T44">
    <cfRule type="cellIs" dxfId="2737" priority="472" operator="lessThan">
      <formula>0</formula>
    </cfRule>
    <cfRule type="cellIs" dxfId="2736" priority="473" operator="greaterThan">
      <formula>0</formula>
    </cfRule>
  </conditionalFormatting>
  <conditionalFormatting sqref="T44">
    <cfRule type="cellIs" dxfId="2735" priority="471" operator="greaterThan">
      <formula>0</formula>
    </cfRule>
  </conditionalFormatting>
  <conditionalFormatting sqref="T44">
    <cfRule type="cellIs" dxfId="2734" priority="470" operator="lessThan">
      <formula>0</formula>
    </cfRule>
  </conditionalFormatting>
  <conditionalFormatting sqref="T44">
    <cfRule type="cellIs" dxfId="2733" priority="465" operator="lessThan">
      <formula>0</formula>
    </cfRule>
    <cfRule type="cellIs" dxfId="2732" priority="466" operator="greaterThan">
      <formula>0</formula>
    </cfRule>
  </conditionalFormatting>
  <conditionalFormatting sqref="H51">
    <cfRule type="cellIs" dxfId="2731" priority="464" operator="greaterThan">
      <formula>0</formula>
    </cfRule>
  </conditionalFormatting>
  <conditionalFormatting sqref="H51">
    <cfRule type="cellIs" dxfId="2730" priority="463" operator="lessThan">
      <formula>0</formula>
    </cfRule>
  </conditionalFormatting>
  <conditionalFormatting sqref="H52">
    <cfRule type="cellIs" dxfId="2729" priority="461" operator="greaterThan">
      <formula>0</formula>
    </cfRule>
  </conditionalFormatting>
  <conditionalFormatting sqref="H52">
    <cfRule type="cellIs" dxfId="2728" priority="460" operator="lessThan">
      <formula>0</formula>
    </cfRule>
  </conditionalFormatting>
  <conditionalFormatting sqref="K54">
    <cfRule type="cellIs" dxfId="2727" priority="451" operator="lessThan">
      <formula>0</formula>
    </cfRule>
    <cfRule type="cellIs" dxfId="2726" priority="452" operator="greaterThan">
      <formula>0</formula>
    </cfRule>
  </conditionalFormatting>
  <conditionalFormatting sqref="K54">
    <cfRule type="cellIs" dxfId="2725" priority="456" operator="lessThan">
      <formula>0</formula>
    </cfRule>
    <cfRule type="cellIs" dxfId="2724" priority="457" operator="greaterThan">
      <formula>0</formula>
    </cfRule>
  </conditionalFormatting>
  <conditionalFormatting sqref="K54">
    <cfRule type="cellIs" dxfId="2723" priority="455" operator="greaterThan">
      <formula>0</formula>
    </cfRule>
  </conditionalFormatting>
  <conditionalFormatting sqref="K54">
    <cfRule type="cellIs" dxfId="2722" priority="454" operator="lessThan">
      <formula>0</formula>
    </cfRule>
  </conditionalFormatting>
  <conditionalFormatting sqref="K54">
    <cfRule type="cellIs" dxfId="2721" priority="449" operator="lessThan">
      <formula>0</formula>
    </cfRule>
    <cfRule type="cellIs" dxfId="2720" priority="450" operator="greaterThan">
      <formula>0</formula>
    </cfRule>
  </conditionalFormatting>
  <conditionalFormatting sqref="K54">
    <cfRule type="cellIs" dxfId="2719" priority="447" operator="lessThan">
      <formula>0</formula>
    </cfRule>
    <cfRule type="cellIs" dxfId="2718" priority="448" operator="greaterThan">
      <formula>0</formula>
    </cfRule>
  </conditionalFormatting>
  <conditionalFormatting sqref="Z46">
    <cfRule type="cellIs" dxfId="2717" priority="444" operator="lessThan">
      <formula>0</formula>
    </cfRule>
    <cfRule type="cellIs" dxfId="2716" priority="445" operator="greaterThan">
      <formula>0</formula>
    </cfRule>
  </conditionalFormatting>
  <conditionalFormatting sqref="Z46">
    <cfRule type="cellIs" dxfId="2715" priority="443" operator="greaterThan">
      <formula>0</formula>
    </cfRule>
  </conditionalFormatting>
  <conditionalFormatting sqref="Z46">
    <cfRule type="cellIs" dxfId="2714" priority="442" operator="lessThan">
      <formula>0</formula>
    </cfRule>
  </conditionalFormatting>
  <conditionalFormatting sqref="Z46">
    <cfRule type="cellIs" dxfId="2713" priority="439" operator="lessThan">
      <formula>0</formula>
    </cfRule>
    <cfRule type="cellIs" dxfId="2712" priority="440" operator="greaterThan">
      <formula>0</formula>
    </cfRule>
  </conditionalFormatting>
  <conditionalFormatting sqref="Z46">
    <cfRule type="cellIs" dxfId="2711" priority="437" operator="lessThan">
      <formula>0</formula>
    </cfRule>
    <cfRule type="cellIs" dxfId="2710" priority="438" operator="greaterThan">
      <formula>0</formula>
    </cfRule>
  </conditionalFormatting>
  <conditionalFormatting sqref="Z46">
    <cfRule type="cellIs" dxfId="2709" priority="435" operator="lessThan">
      <formula>0</formula>
    </cfRule>
    <cfRule type="cellIs" dxfId="2708" priority="436" operator="greaterThan">
      <formula>0</formula>
    </cfRule>
  </conditionalFormatting>
  <conditionalFormatting sqref="Z46">
    <cfRule type="cellIs" dxfId="2707" priority="434" operator="greaterThan">
      <formula>0</formula>
    </cfRule>
  </conditionalFormatting>
  <conditionalFormatting sqref="Z46">
    <cfRule type="cellIs" dxfId="2706" priority="433" operator="lessThan">
      <formula>0</formula>
    </cfRule>
  </conditionalFormatting>
  <conditionalFormatting sqref="Z46">
    <cfRule type="cellIs" dxfId="2705" priority="431" operator="greaterThan">
      <formula>0</formula>
    </cfRule>
  </conditionalFormatting>
  <conditionalFormatting sqref="Z46">
    <cfRule type="cellIs" dxfId="2704" priority="430" operator="lessThan">
      <formula>0</formula>
    </cfRule>
  </conditionalFormatting>
  <conditionalFormatting sqref="Z46">
    <cfRule type="cellIs" dxfId="2703" priority="427" operator="lessThan">
      <formula>0</formula>
    </cfRule>
    <cfRule type="cellIs" dxfId="2702" priority="428" operator="greaterThan">
      <formula>0</formula>
    </cfRule>
  </conditionalFormatting>
  <conditionalFormatting sqref="K55">
    <cfRule type="cellIs" dxfId="2701" priority="425" operator="lessThan">
      <formula>0</formula>
    </cfRule>
    <cfRule type="cellIs" dxfId="2700" priority="426" operator="greaterThan">
      <formula>0</formula>
    </cfRule>
  </conditionalFormatting>
  <conditionalFormatting sqref="H55">
    <cfRule type="cellIs" dxfId="2699" priority="424" operator="greaterThan">
      <formula>0</formula>
    </cfRule>
  </conditionalFormatting>
  <conditionalFormatting sqref="H55">
    <cfRule type="cellIs" dxfId="2698" priority="423" operator="lessThan">
      <formula>0</formula>
    </cfRule>
  </conditionalFormatting>
  <conditionalFormatting sqref="H53">
    <cfRule type="cellIs" dxfId="2697" priority="420" operator="lessThan">
      <formula>0</formula>
    </cfRule>
    <cfRule type="cellIs" dxfId="2696" priority="421" operator="greaterThan">
      <formula>0</formula>
    </cfRule>
  </conditionalFormatting>
  <conditionalFormatting sqref="H54">
    <cfRule type="cellIs" dxfId="2695" priority="419" operator="greaterThan">
      <formula>0</formula>
    </cfRule>
  </conditionalFormatting>
  <conditionalFormatting sqref="H54">
    <cfRule type="cellIs" dxfId="2694" priority="418" operator="lessThan">
      <formula>0</formula>
    </cfRule>
  </conditionalFormatting>
  <conditionalFormatting sqref="H55">
    <cfRule type="cellIs" dxfId="2693" priority="416" operator="greaterThan">
      <formula>0</formula>
    </cfRule>
  </conditionalFormatting>
  <conditionalFormatting sqref="H55">
    <cfRule type="cellIs" dxfId="2692" priority="415" operator="lessThan">
      <formula>0</formula>
    </cfRule>
  </conditionalFormatting>
  <conditionalFormatting sqref="H51:H55">
    <cfRule type="cellIs" dxfId="2691" priority="413" operator="greaterThan">
      <formula>0</formula>
    </cfRule>
  </conditionalFormatting>
  <conditionalFormatting sqref="H51:H55">
    <cfRule type="cellIs" dxfId="2690" priority="412" operator="lessThan">
      <formula>0</formula>
    </cfRule>
  </conditionalFormatting>
  <conditionalFormatting sqref="H51:H55">
    <cfRule type="cellIs" dxfId="2689" priority="409" operator="lessThan">
      <formula>0</formula>
    </cfRule>
    <cfRule type="cellIs" dxfId="2688" priority="410" operator="greaterThan">
      <formula>0</formula>
    </cfRule>
  </conditionalFormatting>
  <conditionalFormatting sqref="H56">
    <cfRule type="cellIs" dxfId="2687" priority="406" operator="lessThan">
      <formula>0</formula>
    </cfRule>
    <cfRule type="cellIs" dxfId="2686" priority="407" operator="greaterThan">
      <formula>0</formula>
    </cfRule>
  </conditionalFormatting>
  <conditionalFormatting sqref="H56">
    <cfRule type="cellIs" dxfId="2685" priority="405" operator="greaterThan">
      <formula>0</formula>
    </cfRule>
  </conditionalFormatting>
  <conditionalFormatting sqref="H56">
    <cfRule type="cellIs" dxfId="2684" priority="404" operator="lessThan">
      <formula>0</formula>
    </cfRule>
  </conditionalFormatting>
  <conditionalFormatting sqref="H56">
    <cfRule type="cellIs" dxfId="2683" priority="401" operator="lessThan">
      <formula>0</formula>
    </cfRule>
    <cfRule type="cellIs" dxfId="2682" priority="402" operator="greaterThan">
      <formula>0</formula>
    </cfRule>
  </conditionalFormatting>
  <conditionalFormatting sqref="H56">
    <cfRule type="cellIs" dxfId="2681" priority="399" operator="lessThan">
      <formula>0</formula>
    </cfRule>
    <cfRule type="cellIs" dxfId="2680" priority="400" operator="greaterThan">
      <formula>0</formula>
    </cfRule>
  </conditionalFormatting>
  <conditionalFormatting sqref="H56">
    <cfRule type="cellIs" dxfId="2679" priority="397" operator="lessThan">
      <formula>0</formula>
    </cfRule>
    <cfRule type="cellIs" dxfId="2678" priority="398" operator="greaterThan">
      <formula>0</formula>
    </cfRule>
  </conditionalFormatting>
  <conditionalFormatting sqref="H56">
    <cfRule type="cellIs" dxfId="2677" priority="396" operator="greaterThan">
      <formula>0</formula>
    </cfRule>
  </conditionalFormatting>
  <conditionalFormatting sqref="H56">
    <cfRule type="cellIs" dxfId="2676" priority="395" operator="lessThan">
      <formula>0</formula>
    </cfRule>
  </conditionalFormatting>
  <conditionalFormatting sqref="H56">
    <cfRule type="cellIs" dxfId="2675" priority="393" operator="greaterThan">
      <formula>0</formula>
    </cfRule>
  </conditionalFormatting>
  <conditionalFormatting sqref="H56">
    <cfRule type="cellIs" dxfId="2674" priority="392" operator="lessThan">
      <formula>0</formula>
    </cfRule>
  </conditionalFormatting>
  <conditionalFormatting sqref="H56">
    <cfRule type="cellIs" dxfId="2673" priority="389" operator="lessThan">
      <formula>0</formula>
    </cfRule>
    <cfRule type="cellIs" dxfId="2672" priority="390" operator="greaterThan">
      <formula>0</formula>
    </cfRule>
  </conditionalFormatting>
  <conditionalFormatting sqref="K56">
    <cfRule type="cellIs" dxfId="2671" priority="388" operator="greaterThan">
      <formula>0</formula>
    </cfRule>
  </conditionalFormatting>
  <conditionalFormatting sqref="K56">
    <cfRule type="cellIs" dxfId="2670" priority="387" operator="lessThan">
      <formula>0</formula>
    </cfRule>
  </conditionalFormatting>
  <conditionalFormatting sqref="H54">
    <cfRule type="cellIs" dxfId="2669" priority="385" operator="greaterThan">
      <formula>0</formula>
    </cfRule>
  </conditionalFormatting>
  <conditionalFormatting sqref="H54">
    <cfRule type="cellIs" dxfId="2668" priority="384" operator="lessThan">
      <formula>0</formula>
    </cfRule>
  </conditionalFormatting>
  <conditionalFormatting sqref="H52">
    <cfRule type="cellIs" dxfId="2667" priority="381" operator="lessThan">
      <formula>0</formula>
    </cfRule>
    <cfRule type="cellIs" dxfId="2666" priority="382" operator="greaterThan">
      <formula>0</formula>
    </cfRule>
  </conditionalFormatting>
  <conditionalFormatting sqref="H53">
    <cfRule type="cellIs" dxfId="2665" priority="380" operator="greaterThan">
      <formula>0</formula>
    </cfRule>
  </conditionalFormatting>
  <conditionalFormatting sqref="H53">
    <cfRule type="cellIs" dxfId="2664" priority="379" operator="lessThan">
      <formula>0</formula>
    </cfRule>
  </conditionalFormatting>
  <conditionalFormatting sqref="H54">
    <cfRule type="cellIs" dxfId="2663" priority="377" operator="greaterThan">
      <formula>0</formula>
    </cfRule>
  </conditionalFormatting>
  <conditionalFormatting sqref="H54">
    <cfRule type="cellIs" dxfId="2662" priority="376" operator="lessThan">
      <formula>0</formula>
    </cfRule>
  </conditionalFormatting>
  <conditionalFormatting sqref="H55">
    <cfRule type="cellIs" dxfId="2661" priority="372" operator="lessThan">
      <formula>0</formula>
    </cfRule>
    <cfRule type="cellIs" dxfId="2660" priority="373" operator="greaterThan">
      <formula>0</formula>
    </cfRule>
  </conditionalFormatting>
  <conditionalFormatting sqref="H55">
    <cfRule type="cellIs" dxfId="2659" priority="371" operator="greaterThan">
      <formula>0</formula>
    </cfRule>
  </conditionalFormatting>
  <conditionalFormatting sqref="H55">
    <cfRule type="cellIs" dxfId="2658" priority="370" operator="lessThan">
      <formula>0</formula>
    </cfRule>
  </conditionalFormatting>
  <conditionalFormatting sqref="H55">
    <cfRule type="cellIs" dxfId="2657" priority="367" operator="lessThan">
      <formula>0</formula>
    </cfRule>
    <cfRule type="cellIs" dxfId="2656" priority="368" operator="greaterThan">
      <formula>0</formula>
    </cfRule>
  </conditionalFormatting>
  <conditionalFormatting sqref="H55">
    <cfRule type="cellIs" dxfId="2655" priority="365" operator="lessThan">
      <formula>0</formula>
    </cfRule>
    <cfRule type="cellIs" dxfId="2654" priority="366" operator="greaterThan">
      <formula>0</formula>
    </cfRule>
  </conditionalFormatting>
  <conditionalFormatting sqref="H55">
    <cfRule type="cellIs" dxfId="2653" priority="363" operator="lessThan">
      <formula>0</formula>
    </cfRule>
    <cfRule type="cellIs" dxfId="2652" priority="364" operator="greaterThan">
      <formula>0</formula>
    </cfRule>
  </conditionalFormatting>
  <conditionalFormatting sqref="H55">
    <cfRule type="cellIs" dxfId="2651" priority="362" operator="greaterThan">
      <formula>0</formula>
    </cfRule>
  </conditionalFormatting>
  <conditionalFormatting sqref="H55">
    <cfRule type="cellIs" dxfId="2650" priority="361" operator="lessThan">
      <formula>0</formula>
    </cfRule>
  </conditionalFormatting>
  <conditionalFormatting sqref="H55">
    <cfRule type="cellIs" dxfId="2649" priority="359" operator="greaterThan">
      <formula>0</formula>
    </cfRule>
  </conditionalFormatting>
  <conditionalFormatting sqref="H55">
    <cfRule type="cellIs" dxfId="2648" priority="358" operator="lessThan">
      <formula>0</formula>
    </cfRule>
  </conditionalFormatting>
  <conditionalFormatting sqref="H55">
    <cfRule type="cellIs" dxfId="2647" priority="355" operator="lessThan">
      <formula>0</formula>
    </cfRule>
    <cfRule type="cellIs" dxfId="2646" priority="356" operator="greaterThan">
      <formula>0</formula>
    </cfRule>
  </conditionalFormatting>
  <conditionalFormatting sqref="H51">
    <cfRule type="cellIs" dxfId="2645" priority="351" operator="greaterThan">
      <formula>0</formula>
    </cfRule>
  </conditionalFormatting>
  <conditionalFormatting sqref="H51">
    <cfRule type="cellIs" dxfId="2644" priority="350" operator="lessThan">
      <formula>0</formula>
    </cfRule>
  </conditionalFormatting>
  <conditionalFormatting sqref="H54">
    <cfRule type="cellIs" dxfId="2643" priority="348" operator="greaterThan">
      <formula>0</formula>
    </cfRule>
  </conditionalFormatting>
  <conditionalFormatting sqref="H54">
    <cfRule type="cellIs" dxfId="2642" priority="347" operator="lessThan">
      <formula>0</formula>
    </cfRule>
  </conditionalFormatting>
  <conditionalFormatting sqref="H52">
    <cfRule type="cellIs" dxfId="2641" priority="344" operator="lessThan">
      <formula>0</formula>
    </cfRule>
    <cfRule type="cellIs" dxfId="2640" priority="345" operator="greaterThan">
      <formula>0</formula>
    </cfRule>
  </conditionalFormatting>
  <conditionalFormatting sqref="H53">
    <cfRule type="cellIs" dxfId="2639" priority="343" operator="greaterThan">
      <formula>0</formula>
    </cfRule>
  </conditionalFormatting>
  <conditionalFormatting sqref="H53">
    <cfRule type="cellIs" dxfId="2638" priority="342" operator="lessThan">
      <formula>0</formula>
    </cfRule>
  </conditionalFormatting>
  <conditionalFormatting sqref="H54">
    <cfRule type="cellIs" dxfId="2637" priority="340" operator="greaterThan">
      <formula>0</formula>
    </cfRule>
  </conditionalFormatting>
  <conditionalFormatting sqref="H54">
    <cfRule type="cellIs" dxfId="2636" priority="339" operator="lessThan">
      <formula>0</formula>
    </cfRule>
  </conditionalFormatting>
  <conditionalFormatting sqref="H53">
    <cfRule type="cellIs" dxfId="2635" priority="337" operator="greaterThan">
      <formula>0</formula>
    </cfRule>
  </conditionalFormatting>
  <conditionalFormatting sqref="H53">
    <cfRule type="cellIs" dxfId="2634" priority="336" operator="lessThan">
      <formula>0</formula>
    </cfRule>
  </conditionalFormatting>
  <conditionalFormatting sqref="H51">
    <cfRule type="cellIs" dxfId="2633" priority="333" operator="lessThan">
      <formula>0</formula>
    </cfRule>
    <cfRule type="cellIs" dxfId="2632" priority="334" operator="greaterThan">
      <formula>0</formula>
    </cfRule>
  </conditionalFormatting>
  <conditionalFormatting sqref="H52">
    <cfRule type="cellIs" dxfId="2631" priority="332" operator="greaterThan">
      <formula>0</formula>
    </cfRule>
  </conditionalFormatting>
  <conditionalFormatting sqref="H52">
    <cfRule type="cellIs" dxfId="2630" priority="331" operator="lessThan">
      <formula>0</formula>
    </cfRule>
  </conditionalFormatting>
  <conditionalFormatting sqref="H53">
    <cfRule type="cellIs" dxfId="2629" priority="329" operator="greaterThan">
      <formula>0</formula>
    </cfRule>
  </conditionalFormatting>
  <conditionalFormatting sqref="H53">
    <cfRule type="cellIs" dxfId="2628" priority="328" operator="lessThan">
      <formula>0</formula>
    </cfRule>
  </conditionalFormatting>
  <conditionalFormatting sqref="H54">
    <cfRule type="cellIs" dxfId="2627" priority="324" operator="lessThan">
      <formula>0</formula>
    </cfRule>
    <cfRule type="cellIs" dxfId="2626" priority="325" operator="greaterThan">
      <formula>0</formula>
    </cfRule>
  </conditionalFormatting>
  <conditionalFormatting sqref="H54">
    <cfRule type="cellIs" dxfId="2625" priority="323" operator="greaterThan">
      <formula>0</formula>
    </cfRule>
  </conditionalFormatting>
  <conditionalFormatting sqref="H54">
    <cfRule type="cellIs" dxfId="2624" priority="322" operator="lessThan">
      <formula>0</formula>
    </cfRule>
  </conditionalFormatting>
  <conditionalFormatting sqref="H54">
    <cfRule type="cellIs" dxfId="2623" priority="319" operator="lessThan">
      <formula>0</formula>
    </cfRule>
    <cfRule type="cellIs" dxfId="2622" priority="320" operator="greaterThan">
      <formula>0</formula>
    </cfRule>
  </conditionalFormatting>
  <conditionalFormatting sqref="H54">
    <cfRule type="cellIs" dxfId="2621" priority="317" operator="lessThan">
      <formula>0</formula>
    </cfRule>
    <cfRule type="cellIs" dxfId="2620" priority="318" operator="greaterThan">
      <formula>0</formula>
    </cfRule>
  </conditionalFormatting>
  <conditionalFormatting sqref="H54">
    <cfRule type="cellIs" dxfId="2619" priority="315" operator="lessThan">
      <formula>0</formula>
    </cfRule>
    <cfRule type="cellIs" dxfId="2618" priority="316" operator="greaterThan">
      <formula>0</formula>
    </cfRule>
  </conditionalFormatting>
  <conditionalFormatting sqref="H54">
    <cfRule type="cellIs" dxfId="2617" priority="314" operator="greaterThan">
      <formula>0</formula>
    </cfRule>
  </conditionalFormatting>
  <conditionalFormatting sqref="H54">
    <cfRule type="cellIs" dxfId="2616" priority="313" operator="lessThan">
      <formula>0</formula>
    </cfRule>
  </conditionalFormatting>
  <conditionalFormatting sqref="H54">
    <cfRule type="cellIs" dxfId="2615" priority="311" operator="greaterThan">
      <formula>0</formula>
    </cfRule>
  </conditionalFormatting>
  <conditionalFormatting sqref="H54">
    <cfRule type="cellIs" dxfId="2614" priority="310" operator="lessThan">
      <formula>0</formula>
    </cfRule>
  </conditionalFormatting>
  <conditionalFormatting sqref="H54">
    <cfRule type="cellIs" dxfId="2613" priority="307" operator="lessThan">
      <formula>0</formula>
    </cfRule>
    <cfRule type="cellIs" dxfId="2612" priority="308" operator="greaterThan">
      <formula>0</formula>
    </cfRule>
  </conditionalFormatting>
  <conditionalFormatting sqref="K52">
    <cfRule type="cellIs" dxfId="2611" priority="306" operator="greaterThan">
      <formula>0</formula>
    </cfRule>
  </conditionalFormatting>
  <conditionalFormatting sqref="K52">
    <cfRule type="cellIs" dxfId="2610" priority="305" operator="lessThan">
      <formula>0</formula>
    </cfRule>
  </conditionalFormatting>
  <conditionalFormatting sqref="K53">
    <cfRule type="cellIs" dxfId="2609" priority="296" operator="lessThan">
      <formula>0</formula>
    </cfRule>
    <cfRule type="cellIs" dxfId="2608" priority="297" operator="greaterThan">
      <formula>0</formula>
    </cfRule>
  </conditionalFormatting>
  <conditionalFormatting sqref="K53">
    <cfRule type="cellIs" dxfId="2607" priority="301" operator="lessThan">
      <formula>0</formula>
    </cfRule>
    <cfRule type="cellIs" dxfId="2606" priority="302" operator="greaterThan">
      <formula>0</formula>
    </cfRule>
  </conditionalFormatting>
  <conditionalFormatting sqref="K53">
    <cfRule type="cellIs" dxfId="2605" priority="300" operator="greaterThan">
      <formula>0</formula>
    </cfRule>
  </conditionalFormatting>
  <conditionalFormatting sqref="K53">
    <cfRule type="cellIs" dxfId="2604" priority="299" operator="lessThan">
      <formula>0</formula>
    </cfRule>
  </conditionalFormatting>
  <conditionalFormatting sqref="K53">
    <cfRule type="cellIs" dxfId="2603" priority="294" operator="lessThan">
      <formula>0</formula>
    </cfRule>
    <cfRule type="cellIs" dxfId="2602" priority="295" operator="greaterThan">
      <formula>0</formula>
    </cfRule>
  </conditionalFormatting>
  <conditionalFormatting sqref="K53">
    <cfRule type="cellIs" dxfId="2601" priority="292" operator="lessThan">
      <formula>0</formula>
    </cfRule>
    <cfRule type="cellIs" dxfId="2600" priority="293" operator="greaterThan">
      <formula>0</formula>
    </cfRule>
  </conditionalFormatting>
  <conditionalFormatting sqref="AD5">
    <cfRule type="cellIs" dxfId="2599" priority="289" operator="lessThan">
      <formula>0</formula>
    </cfRule>
    <cfRule type="cellIs" dxfId="2598" priority="290" operator="greaterThan">
      <formula>0</formula>
    </cfRule>
  </conditionalFormatting>
  <conditionalFormatting sqref="AD5">
    <cfRule type="cellIs" dxfId="2597" priority="288" operator="greaterThan">
      <formula>0</formula>
    </cfRule>
  </conditionalFormatting>
  <conditionalFormatting sqref="AD5">
    <cfRule type="cellIs" dxfId="2596" priority="287" operator="lessThan">
      <formula>0</formula>
    </cfRule>
  </conditionalFormatting>
  <conditionalFormatting sqref="AD5">
    <cfRule type="cellIs" dxfId="2595" priority="284" operator="lessThan">
      <formula>0</formula>
    </cfRule>
    <cfRule type="cellIs" dxfId="2594" priority="285" operator="greaterThan">
      <formula>0</formula>
    </cfRule>
  </conditionalFormatting>
  <conditionalFormatting sqref="AD5">
    <cfRule type="cellIs" dxfId="2593" priority="282" operator="lessThan">
      <formula>0</formula>
    </cfRule>
    <cfRule type="cellIs" dxfId="2592" priority="283" operator="greaterThan">
      <formula>0</formula>
    </cfRule>
  </conditionalFormatting>
  <conditionalFormatting sqref="AD7">
    <cfRule type="cellIs" dxfId="2591" priority="279" operator="lessThan">
      <formula>0</formula>
    </cfRule>
    <cfRule type="cellIs" dxfId="2590" priority="280" operator="greaterThan">
      <formula>0</formula>
    </cfRule>
  </conditionalFormatting>
  <conditionalFormatting sqref="AD6">
    <cfRule type="cellIs" dxfId="2589" priority="276" operator="lessThan">
      <formula>0</formula>
    </cfRule>
    <cfRule type="cellIs" dxfId="2588" priority="277" operator="greaterThan">
      <formula>0</formula>
    </cfRule>
  </conditionalFormatting>
  <conditionalFormatting sqref="AD8:AD9">
    <cfRule type="cellIs" dxfId="2587" priority="273" operator="lessThan">
      <formula>0</formula>
    </cfRule>
    <cfRule type="cellIs" dxfId="2586" priority="274" operator="greaterThan">
      <formula>0</formula>
    </cfRule>
  </conditionalFormatting>
  <conditionalFormatting sqref="AD10">
    <cfRule type="cellIs" dxfId="2585" priority="272" operator="greaterThan">
      <formula>0</formula>
    </cfRule>
  </conditionalFormatting>
  <conditionalFormatting sqref="AD10">
    <cfRule type="cellIs" dxfId="2584" priority="271" operator="lessThan">
      <formula>0</formula>
    </cfRule>
  </conditionalFormatting>
  <conditionalFormatting sqref="AD10">
    <cfRule type="cellIs" dxfId="2583" priority="268" operator="lessThan">
      <formula>0</formula>
    </cfRule>
    <cfRule type="cellIs" dxfId="2582" priority="269" operator="greaterThan">
      <formula>0</formula>
    </cfRule>
  </conditionalFormatting>
  <conditionalFormatting sqref="AD11">
    <cfRule type="cellIs" dxfId="2581" priority="266" operator="lessThan">
      <formula>0</formula>
    </cfRule>
    <cfRule type="cellIs" dxfId="2580" priority="267" operator="greaterThan">
      <formula>0</formula>
    </cfRule>
  </conditionalFormatting>
  <conditionalFormatting sqref="AD12">
    <cfRule type="cellIs" dxfId="2579" priority="262" operator="lessThan">
      <formula>0</formula>
    </cfRule>
    <cfRule type="cellIs" dxfId="2578" priority="263" operator="greaterThan">
      <formula>0</formula>
    </cfRule>
  </conditionalFormatting>
  <conditionalFormatting sqref="AD14:AD15">
    <cfRule type="cellIs" dxfId="2577" priority="257" operator="lessThan">
      <formula>0</formula>
    </cfRule>
    <cfRule type="cellIs" dxfId="2576" priority="258" operator="greaterThan">
      <formula>0</formula>
    </cfRule>
  </conditionalFormatting>
  <conditionalFormatting sqref="AD13">
    <cfRule type="cellIs" dxfId="2575" priority="259" operator="lessThan">
      <formula>0</formula>
    </cfRule>
    <cfRule type="cellIs" dxfId="2574" priority="260" operator="greaterThan">
      <formula>0</formula>
    </cfRule>
  </conditionalFormatting>
  <conditionalFormatting sqref="AD16">
    <cfRule type="cellIs" dxfId="2573" priority="254" operator="lessThan">
      <formula>0</formula>
    </cfRule>
    <cfRule type="cellIs" dxfId="2572" priority="255" operator="greaterThan">
      <formula>0</formula>
    </cfRule>
  </conditionalFormatting>
  <conditionalFormatting sqref="AD16">
    <cfRule type="cellIs" dxfId="2571" priority="252" operator="lessThan">
      <formula>0</formula>
    </cfRule>
    <cfRule type="cellIs" dxfId="2570" priority="253" operator="greaterThan">
      <formula>0</formula>
    </cfRule>
  </conditionalFormatting>
  <conditionalFormatting sqref="AD16">
    <cfRule type="cellIs" dxfId="2569" priority="251" operator="greaterThan">
      <formula>0</formula>
    </cfRule>
  </conditionalFormatting>
  <conditionalFormatting sqref="AD16">
    <cfRule type="cellIs" dxfId="2568" priority="250" operator="lessThan">
      <formula>0</formula>
    </cfRule>
  </conditionalFormatting>
  <conditionalFormatting sqref="AD17">
    <cfRule type="cellIs" dxfId="2567" priority="246" operator="lessThan">
      <formula>0</formula>
    </cfRule>
    <cfRule type="cellIs" dxfId="2566" priority="247" operator="greaterThan">
      <formula>0</formula>
    </cfRule>
  </conditionalFormatting>
  <conditionalFormatting sqref="AD17">
    <cfRule type="cellIs" dxfId="2565" priority="245" operator="greaterThan">
      <formula>0</formula>
    </cfRule>
  </conditionalFormatting>
  <conditionalFormatting sqref="AD17">
    <cfRule type="cellIs" dxfId="2564" priority="244" operator="lessThan">
      <formula>0</formula>
    </cfRule>
  </conditionalFormatting>
  <conditionalFormatting sqref="AD17">
    <cfRule type="cellIs" dxfId="2563" priority="241" operator="lessThan">
      <formula>0</formula>
    </cfRule>
    <cfRule type="cellIs" dxfId="2562" priority="242" operator="greaterThan">
      <formula>0</formula>
    </cfRule>
  </conditionalFormatting>
  <conditionalFormatting sqref="AD17">
    <cfRule type="cellIs" dxfId="2561" priority="239" operator="lessThan">
      <formula>0</formula>
    </cfRule>
    <cfRule type="cellIs" dxfId="2560" priority="240" operator="greaterThan">
      <formula>0</formula>
    </cfRule>
  </conditionalFormatting>
  <conditionalFormatting sqref="AD18">
    <cfRule type="cellIs" dxfId="2559" priority="236" operator="lessThan">
      <formula>0</formula>
    </cfRule>
    <cfRule type="cellIs" dxfId="2558" priority="237" operator="greaterThan">
      <formula>0</formula>
    </cfRule>
  </conditionalFormatting>
  <conditionalFormatting sqref="AD18">
    <cfRule type="cellIs" dxfId="2557" priority="234" operator="lessThan">
      <formula>0</formula>
    </cfRule>
    <cfRule type="cellIs" dxfId="2556" priority="235" operator="greaterThan">
      <formula>0</formula>
    </cfRule>
  </conditionalFormatting>
  <conditionalFormatting sqref="AD19">
    <cfRule type="cellIs" dxfId="2555" priority="232" operator="lessThan">
      <formula>0</formula>
    </cfRule>
    <cfRule type="cellIs" dxfId="2554" priority="233" operator="greaterThan">
      <formula>0</formula>
    </cfRule>
  </conditionalFormatting>
  <conditionalFormatting sqref="AD20">
    <cfRule type="cellIs" dxfId="2553" priority="231" operator="greaterThan">
      <formula>0</formula>
    </cfRule>
  </conditionalFormatting>
  <conditionalFormatting sqref="AD20">
    <cfRule type="cellIs" dxfId="2552" priority="230" operator="lessThan">
      <formula>0</formula>
    </cfRule>
  </conditionalFormatting>
  <conditionalFormatting sqref="AD21">
    <cfRule type="cellIs" dxfId="2551" priority="227" operator="lessThan">
      <formula>0</formula>
    </cfRule>
    <cfRule type="cellIs" dxfId="2550" priority="228" operator="greaterThan">
      <formula>0</formula>
    </cfRule>
  </conditionalFormatting>
  <conditionalFormatting sqref="AD22:AD23 AD25:AD27">
    <cfRule type="cellIs" dxfId="2549" priority="225" operator="lessThan">
      <formula>0</formula>
    </cfRule>
    <cfRule type="cellIs" dxfId="2548" priority="226" operator="greaterThan">
      <formula>0</formula>
    </cfRule>
  </conditionalFormatting>
  <conditionalFormatting sqref="AD23:AD25">
    <cfRule type="cellIs" dxfId="2547" priority="222" operator="lessThan">
      <formula>0</formula>
    </cfRule>
    <cfRule type="cellIs" dxfId="2546" priority="223" operator="greaterThan">
      <formula>0</formula>
    </cfRule>
  </conditionalFormatting>
  <conditionalFormatting sqref="AD28">
    <cfRule type="cellIs" dxfId="2545" priority="219" operator="lessThan">
      <formula>0</formula>
    </cfRule>
    <cfRule type="cellIs" dxfId="2544" priority="220" operator="greaterThan">
      <formula>0</formula>
    </cfRule>
  </conditionalFormatting>
  <conditionalFormatting sqref="AD29">
    <cfRule type="cellIs" dxfId="2543" priority="217" operator="lessThan">
      <formula>0</formula>
    </cfRule>
    <cfRule type="cellIs" dxfId="2542" priority="218" operator="greaterThan">
      <formula>0</formula>
    </cfRule>
  </conditionalFormatting>
  <conditionalFormatting sqref="AD30">
    <cfRule type="cellIs" dxfId="2541" priority="213" operator="lessThan">
      <formula>0</formula>
    </cfRule>
    <cfRule type="cellIs" dxfId="2540" priority="214" operator="greaterThan">
      <formula>0</formula>
    </cfRule>
  </conditionalFormatting>
  <conditionalFormatting sqref="AD31">
    <cfRule type="cellIs" dxfId="2539" priority="211" operator="lessThan">
      <formula>0</formula>
    </cfRule>
    <cfRule type="cellIs" dxfId="2538" priority="212" operator="greaterThan">
      <formula>0</formula>
    </cfRule>
  </conditionalFormatting>
  <conditionalFormatting sqref="AD34:AD35">
    <cfRule type="cellIs" dxfId="2537" priority="210" operator="greaterThan">
      <formula>0</formula>
    </cfRule>
  </conditionalFormatting>
  <conditionalFormatting sqref="AD34:AD35">
    <cfRule type="cellIs" dxfId="2536" priority="209" operator="lessThan">
      <formula>0</formula>
    </cfRule>
  </conditionalFormatting>
  <conditionalFormatting sqref="AD34:AD35">
    <cfRule type="cellIs" dxfId="2535" priority="207" operator="greaterThan">
      <formula>0</formula>
    </cfRule>
  </conditionalFormatting>
  <conditionalFormatting sqref="AD34:AD35">
    <cfRule type="cellIs" dxfId="2534" priority="206" operator="lessThan">
      <formula>0</formula>
    </cfRule>
  </conditionalFormatting>
  <conditionalFormatting sqref="AD36">
    <cfRule type="cellIs" dxfId="2533" priority="202" operator="lessThan">
      <formula>0</formula>
    </cfRule>
    <cfRule type="cellIs" dxfId="2532" priority="203" operator="greaterThan">
      <formula>0</formula>
    </cfRule>
  </conditionalFormatting>
  <conditionalFormatting sqref="AD36">
    <cfRule type="cellIs" dxfId="2531" priority="201" operator="greaterThan">
      <formula>0</formula>
    </cfRule>
  </conditionalFormatting>
  <conditionalFormatting sqref="AD36">
    <cfRule type="cellIs" dxfId="2530" priority="200" operator="lessThan">
      <formula>0</formula>
    </cfRule>
  </conditionalFormatting>
  <conditionalFormatting sqref="AD36">
    <cfRule type="cellIs" dxfId="2529" priority="197" operator="lessThan">
      <formula>0</formula>
    </cfRule>
    <cfRule type="cellIs" dxfId="2528" priority="198" operator="greaterThan">
      <formula>0</formula>
    </cfRule>
  </conditionalFormatting>
  <conditionalFormatting sqref="AD36">
    <cfRule type="cellIs" dxfId="2527" priority="195" operator="lessThan">
      <formula>0</formula>
    </cfRule>
    <cfRule type="cellIs" dxfId="2526" priority="196" operator="greaterThan">
      <formula>0</formula>
    </cfRule>
  </conditionalFormatting>
  <conditionalFormatting sqref="AD35">
    <cfRule type="cellIs" dxfId="2525" priority="192" operator="lessThan">
      <formula>0</formula>
    </cfRule>
    <cfRule type="cellIs" dxfId="2524" priority="193" operator="greaterThan">
      <formula>0</formula>
    </cfRule>
  </conditionalFormatting>
  <conditionalFormatting sqref="AD35">
    <cfRule type="cellIs" dxfId="2523" priority="191" operator="greaterThan">
      <formula>0</formula>
    </cfRule>
  </conditionalFormatting>
  <conditionalFormatting sqref="AD35">
    <cfRule type="cellIs" dxfId="2522" priority="190" operator="lessThan">
      <formula>0</formula>
    </cfRule>
  </conditionalFormatting>
  <conditionalFormatting sqref="AD35">
    <cfRule type="cellIs" dxfId="2521" priority="187" operator="lessThan">
      <formula>0</formula>
    </cfRule>
    <cfRule type="cellIs" dxfId="2520" priority="188" operator="greaterThan">
      <formula>0</formula>
    </cfRule>
  </conditionalFormatting>
  <conditionalFormatting sqref="AD35">
    <cfRule type="cellIs" dxfId="2519" priority="185" operator="lessThan">
      <formula>0</formula>
    </cfRule>
    <cfRule type="cellIs" dxfId="2518" priority="186" operator="greaterThan">
      <formula>0</formula>
    </cfRule>
  </conditionalFormatting>
  <conditionalFormatting sqref="AD36">
    <cfRule type="cellIs" dxfId="2517" priority="183" operator="lessThan">
      <formula>0</formula>
    </cfRule>
    <cfRule type="cellIs" dxfId="2516" priority="184" operator="greaterThan">
      <formula>0</formula>
    </cfRule>
  </conditionalFormatting>
  <conditionalFormatting sqref="AD34:AD35">
    <cfRule type="cellIs" dxfId="2515" priority="182" operator="greaterThan">
      <formula>0</formula>
    </cfRule>
  </conditionalFormatting>
  <conditionalFormatting sqref="AD34:AD35">
    <cfRule type="cellIs" dxfId="2514" priority="181" operator="lessThan">
      <formula>0</formula>
    </cfRule>
  </conditionalFormatting>
  <conditionalFormatting sqref="AD34:AD35">
    <cfRule type="cellIs" dxfId="2513" priority="178" operator="lessThan">
      <formula>0</formula>
    </cfRule>
    <cfRule type="cellIs" dxfId="2512" priority="179" operator="greaterThan">
      <formula>0</formula>
    </cfRule>
  </conditionalFormatting>
  <conditionalFormatting sqref="AD35">
    <cfRule type="cellIs" dxfId="2511" priority="177" operator="greaterThan">
      <formula>0</formula>
    </cfRule>
  </conditionalFormatting>
  <conditionalFormatting sqref="AD35">
    <cfRule type="cellIs" dxfId="2510" priority="176" operator="lessThan">
      <formula>0</formula>
    </cfRule>
  </conditionalFormatting>
  <conditionalFormatting sqref="AD35">
    <cfRule type="cellIs" dxfId="2509" priority="173" operator="lessThan">
      <formula>0</formula>
    </cfRule>
    <cfRule type="cellIs" dxfId="2508" priority="174" operator="greaterThan">
      <formula>0</formula>
    </cfRule>
  </conditionalFormatting>
  <conditionalFormatting sqref="AD36">
    <cfRule type="cellIs" dxfId="2507" priority="172" operator="greaterThan">
      <formula>0</formula>
    </cfRule>
  </conditionalFormatting>
  <conditionalFormatting sqref="AD36">
    <cfRule type="cellIs" dxfId="2506" priority="171" operator="lessThan">
      <formula>0</formula>
    </cfRule>
  </conditionalFormatting>
  <conditionalFormatting sqref="AD36">
    <cfRule type="cellIs" dxfId="2505" priority="169" operator="greaterThan">
      <formula>0</formula>
    </cfRule>
  </conditionalFormatting>
  <conditionalFormatting sqref="AD36">
    <cfRule type="cellIs" dxfId="2504" priority="168" operator="lessThan">
      <formula>0</formula>
    </cfRule>
  </conditionalFormatting>
  <conditionalFormatting sqref="AD36">
    <cfRule type="cellIs" dxfId="2503" priority="165" operator="lessThan">
      <formula>0</formula>
    </cfRule>
    <cfRule type="cellIs" dxfId="2502" priority="166" operator="greaterThan">
      <formula>0</formula>
    </cfRule>
  </conditionalFormatting>
  <conditionalFormatting sqref="AD32">
    <cfRule type="cellIs" dxfId="2501" priority="164" operator="greaterThan">
      <formula>0</formula>
    </cfRule>
  </conditionalFormatting>
  <conditionalFormatting sqref="AD32">
    <cfRule type="cellIs" dxfId="2500" priority="163" operator="lessThan">
      <formula>0</formula>
    </cfRule>
  </conditionalFormatting>
  <conditionalFormatting sqref="AD33">
    <cfRule type="cellIs" dxfId="2499" priority="148" operator="lessThan">
      <formula>0</formula>
    </cfRule>
    <cfRule type="cellIs" dxfId="2498" priority="149" operator="greaterThan">
      <formula>0</formula>
    </cfRule>
  </conditionalFormatting>
  <conditionalFormatting sqref="AD33">
    <cfRule type="cellIs" dxfId="2497" priority="161" operator="greaterThan">
      <formula>0</formula>
    </cfRule>
  </conditionalFormatting>
  <conditionalFormatting sqref="AD33">
    <cfRule type="cellIs" dxfId="2496" priority="160" operator="lessThan">
      <formula>0</formula>
    </cfRule>
  </conditionalFormatting>
  <conditionalFormatting sqref="AD33">
    <cfRule type="cellIs" dxfId="2495" priority="158" operator="greaterThan">
      <formula>0</formula>
    </cfRule>
  </conditionalFormatting>
  <conditionalFormatting sqref="AD33">
    <cfRule type="cellIs" dxfId="2494" priority="157" operator="lessThan">
      <formula>0</formula>
    </cfRule>
  </conditionalFormatting>
  <conditionalFormatting sqref="AD33">
    <cfRule type="cellIs" dxfId="2493" priority="153" operator="lessThan">
      <formula>0</formula>
    </cfRule>
    <cfRule type="cellIs" dxfId="2492" priority="154" operator="greaterThan">
      <formula>0</formula>
    </cfRule>
  </conditionalFormatting>
  <conditionalFormatting sqref="AD33">
    <cfRule type="cellIs" dxfId="2491" priority="152" operator="greaterThan">
      <formula>0</formula>
    </cfRule>
  </conditionalFormatting>
  <conditionalFormatting sqref="AD33">
    <cfRule type="cellIs" dxfId="2490" priority="151" operator="lessThan">
      <formula>0</formula>
    </cfRule>
  </conditionalFormatting>
  <conditionalFormatting sqref="AD33">
    <cfRule type="cellIs" dxfId="2489" priority="146" operator="lessThan">
      <formula>0</formula>
    </cfRule>
    <cfRule type="cellIs" dxfId="2488" priority="147" operator="greaterThan">
      <formula>0</formula>
    </cfRule>
  </conditionalFormatting>
  <conditionalFormatting sqref="AD37">
    <cfRule type="cellIs" dxfId="2487" priority="145" operator="greaterThan">
      <formula>0</formula>
    </cfRule>
  </conditionalFormatting>
  <conditionalFormatting sqref="AD37">
    <cfRule type="cellIs" dxfId="2486" priority="144" operator="lessThan">
      <formula>0</formula>
    </cfRule>
  </conditionalFormatting>
  <conditionalFormatting sqref="AD38">
    <cfRule type="cellIs" dxfId="2485" priority="141" operator="lessThan">
      <formula>0</formula>
    </cfRule>
    <cfRule type="cellIs" dxfId="2484" priority="142" operator="greaterThan">
      <formula>0</formula>
    </cfRule>
  </conditionalFormatting>
  <conditionalFormatting sqref="AD38">
    <cfRule type="cellIs" dxfId="2483" priority="140" operator="greaterThan">
      <formula>0</formula>
    </cfRule>
  </conditionalFormatting>
  <conditionalFormatting sqref="AD38">
    <cfRule type="cellIs" dxfId="2482" priority="139" operator="lessThan">
      <formula>0</formula>
    </cfRule>
  </conditionalFormatting>
  <conditionalFormatting sqref="AD38">
    <cfRule type="cellIs" dxfId="2481" priority="136" operator="lessThan">
      <formula>0</formula>
    </cfRule>
    <cfRule type="cellIs" dxfId="2480" priority="137" operator="greaterThan">
      <formula>0</formula>
    </cfRule>
  </conditionalFormatting>
  <conditionalFormatting sqref="AD39">
    <cfRule type="cellIs" dxfId="2479" priority="135" operator="greaterThan">
      <formula>0</formula>
    </cfRule>
  </conditionalFormatting>
  <conditionalFormatting sqref="AD39">
    <cfRule type="cellIs" dxfId="2478" priority="134" operator="lessThan">
      <formula>0</formula>
    </cfRule>
  </conditionalFormatting>
  <conditionalFormatting sqref="AD40">
    <cfRule type="cellIs" dxfId="2477" priority="132" operator="greaterThan">
      <formula>0</formula>
    </cfRule>
  </conditionalFormatting>
  <conditionalFormatting sqref="AD40">
    <cfRule type="cellIs" dxfId="2476" priority="131" operator="lessThan">
      <formula>0</formula>
    </cfRule>
  </conditionalFormatting>
  <conditionalFormatting sqref="AD43">
    <cfRule type="cellIs" dxfId="2475" priority="129" operator="greaterThan">
      <formula>0</formula>
    </cfRule>
  </conditionalFormatting>
  <conditionalFormatting sqref="AD43">
    <cfRule type="cellIs" dxfId="2474" priority="128" operator="lessThan">
      <formula>0</formula>
    </cfRule>
  </conditionalFormatting>
  <conditionalFormatting sqref="AD41">
    <cfRule type="cellIs" dxfId="2473" priority="125" operator="lessThan">
      <formula>0</formula>
    </cfRule>
    <cfRule type="cellIs" dxfId="2472" priority="126" operator="greaterThan">
      <formula>0</formula>
    </cfRule>
  </conditionalFormatting>
  <conditionalFormatting sqref="AD42">
    <cfRule type="cellIs" dxfId="2471" priority="124" operator="greaterThan">
      <formula>0</formula>
    </cfRule>
  </conditionalFormatting>
  <conditionalFormatting sqref="AD42">
    <cfRule type="cellIs" dxfId="2470" priority="123" operator="lessThan">
      <formula>0</formula>
    </cfRule>
  </conditionalFormatting>
  <conditionalFormatting sqref="AD43">
    <cfRule type="cellIs" dxfId="2469" priority="121" operator="greaterThan">
      <formula>0</formula>
    </cfRule>
  </conditionalFormatting>
  <conditionalFormatting sqref="AD43">
    <cfRule type="cellIs" dxfId="2468" priority="120" operator="lessThan">
      <formula>0</formula>
    </cfRule>
  </conditionalFormatting>
  <conditionalFormatting sqref="AD39:AD43">
    <cfRule type="cellIs" dxfId="2467" priority="118" operator="greaterThan">
      <formula>0</formula>
    </cfRule>
  </conditionalFormatting>
  <conditionalFormatting sqref="AD39:AD43">
    <cfRule type="cellIs" dxfId="2466" priority="117" operator="lessThan">
      <formula>0</formula>
    </cfRule>
  </conditionalFormatting>
  <conditionalFormatting sqref="AD39:AD43">
    <cfRule type="cellIs" dxfId="2465" priority="114" operator="lessThan">
      <formula>0</formula>
    </cfRule>
    <cfRule type="cellIs" dxfId="2464" priority="115" operator="greaterThan">
      <formula>0</formula>
    </cfRule>
  </conditionalFormatting>
  <conditionalFormatting sqref="AD44">
    <cfRule type="cellIs" dxfId="2463" priority="111" operator="lessThan">
      <formula>0</formula>
    </cfRule>
    <cfRule type="cellIs" dxfId="2462" priority="112" operator="greaterThan">
      <formula>0</formula>
    </cfRule>
  </conditionalFormatting>
  <conditionalFormatting sqref="AD44">
    <cfRule type="cellIs" dxfId="2461" priority="110" operator="greaterThan">
      <formula>0</formula>
    </cfRule>
  </conditionalFormatting>
  <conditionalFormatting sqref="AD44">
    <cfRule type="cellIs" dxfId="2460" priority="109" operator="lessThan">
      <formula>0</formula>
    </cfRule>
  </conditionalFormatting>
  <conditionalFormatting sqref="AD44">
    <cfRule type="cellIs" dxfId="2459" priority="106" operator="lessThan">
      <formula>0</formula>
    </cfRule>
    <cfRule type="cellIs" dxfId="2458" priority="107" operator="greaterThan">
      <formula>0</formula>
    </cfRule>
  </conditionalFormatting>
  <conditionalFormatting sqref="AD44">
    <cfRule type="cellIs" dxfId="2457" priority="104" operator="lessThan">
      <formula>0</formula>
    </cfRule>
    <cfRule type="cellIs" dxfId="2456" priority="105" operator="greaterThan">
      <formula>0</formula>
    </cfRule>
  </conditionalFormatting>
  <conditionalFormatting sqref="AD44">
    <cfRule type="cellIs" dxfId="2455" priority="102" operator="lessThan">
      <formula>0</formula>
    </cfRule>
    <cfRule type="cellIs" dxfId="2454" priority="103" operator="greaterThan">
      <formula>0</formula>
    </cfRule>
  </conditionalFormatting>
  <conditionalFormatting sqref="AD44">
    <cfRule type="cellIs" dxfId="2453" priority="101" operator="greaterThan">
      <formula>0</formula>
    </cfRule>
  </conditionalFormatting>
  <conditionalFormatting sqref="AD44">
    <cfRule type="cellIs" dxfId="2452" priority="100" operator="lessThan">
      <formula>0</formula>
    </cfRule>
  </conditionalFormatting>
  <conditionalFormatting sqref="AD44">
    <cfRule type="cellIs" dxfId="2451" priority="98" operator="greaterThan">
      <formula>0</formula>
    </cfRule>
  </conditionalFormatting>
  <conditionalFormatting sqref="AD44">
    <cfRule type="cellIs" dxfId="2450" priority="97" operator="lessThan">
      <formula>0</formula>
    </cfRule>
  </conditionalFormatting>
  <conditionalFormatting sqref="AD44">
    <cfRule type="cellIs" dxfId="2449" priority="94" operator="lessThan">
      <formula>0</formula>
    </cfRule>
    <cfRule type="cellIs" dxfId="2448" priority="95" operator="greaterThan">
      <formula>0</formula>
    </cfRule>
  </conditionalFormatting>
  <conditionalFormatting sqref="AD42">
    <cfRule type="cellIs" dxfId="2447" priority="93" operator="greaterThan">
      <formula>0</formula>
    </cfRule>
  </conditionalFormatting>
  <conditionalFormatting sqref="AD42">
    <cfRule type="cellIs" dxfId="2446" priority="92" operator="lessThan">
      <formula>0</formula>
    </cfRule>
  </conditionalFormatting>
  <conditionalFormatting sqref="AD40">
    <cfRule type="cellIs" dxfId="2445" priority="89" operator="lessThan">
      <formula>0</formula>
    </cfRule>
    <cfRule type="cellIs" dxfId="2444" priority="90" operator="greaterThan">
      <formula>0</formula>
    </cfRule>
  </conditionalFormatting>
  <conditionalFormatting sqref="AD41">
    <cfRule type="cellIs" dxfId="2443" priority="88" operator="greaterThan">
      <formula>0</formula>
    </cfRule>
  </conditionalFormatting>
  <conditionalFormatting sqref="AD41">
    <cfRule type="cellIs" dxfId="2442" priority="87" operator="lessThan">
      <formula>0</formula>
    </cfRule>
  </conditionalFormatting>
  <conditionalFormatting sqref="AD42">
    <cfRule type="cellIs" dxfId="2441" priority="85" operator="greaterThan">
      <formula>0</formula>
    </cfRule>
  </conditionalFormatting>
  <conditionalFormatting sqref="AD42">
    <cfRule type="cellIs" dxfId="2440" priority="84" operator="lessThan">
      <formula>0</formula>
    </cfRule>
  </conditionalFormatting>
  <conditionalFormatting sqref="AD43">
    <cfRule type="cellIs" dxfId="2439" priority="80" operator="lessThan">
      <formula>0</formula>
    </cfRule>
    <cfRule type="cellIs" dxfId="2438" priority="81" operator="greaterThan">
      <formula>0</formula>
    </cfRule>
  </conditionalFormatting>
  <conditionalFormatting sqref="AD43">
    <cfRule type="cellIs" dxfId="2437" priority="79" operator="greaterThan">
      <formula>0</formula>
    </cfRule>
  </conditionalFormatting>
  <conditionalFormatting sqref="AD43">
    <cfRule type="cellIs" dxfId="2436" priority="78" operator="lessThan">
      <formula>0</formula>
    </cfRule>
  </conditionalFormatting>
  <conditionalFormatting sqref="AD43">
    <cfRule type="cellIs" dxfId="2435" priority="75" operator="lessThan">
      <formula>0</formula>
    </cfRule>
    <cfRule type="cellIs" dxfId="2434" priority="76" operator="greaterThan">
      <formula>0</formula>
    </cfRule>
  </conditionalFormatting>
  <conditionalFormatting sqref="AD43">
    <cfRule type="cellIs" dxfId="2433" priority="73" operator="lessThan">
      <formula>0</formula>
    </cfRule>
    <cfRule type="cellIs" dxfId="2432" priority="74" operator="greaterThan">
      <formula>0</formula>
    </cfRule>
  </conditionalFormatting>
  <conditionalFormatting sqref="AD43">
    <cfRule type="cellIs" dxfId="2431" priority="71" operator="lessThan">
      <formula>0</formula>
    </cfRule>
    <cfRule type="cellIs" dxfId="2430" priority="72" operator="greaterThan">
      <formula>0</formula>
    </cfRule>
  </conditionalFormatting>
  <conditionalFormatting sqref="AD43">
    <cfRule type="cellIs" dxfId="2429" priority="70" operator="greaterThan">
      <formula>0</formula>
    </cfRule>
  </conditionalFormatting>
  <conditionalFormatting sqref="AD43">
    <cfRule type="cellIs" dxfId="2428" priority="69" operator="lessThan">
      <formula>0</formula>
    </cfRule>
  </conditionalFormatting>
  <conditionalFormatting sqref="AD43">
    <cfRule type="cellIs" dxfId="2427" priority="67" operator="greaterThan">
      <formula>0</formula>
    </cfRule>
  </conditionalFormatting>
  <conditionalFormatting sqref="AD43">
    <cfRule type="cellIs" dxfId="2426" priority="66" operator="lessThan">
      <formula>0</formula>
    </cfRule>
  </conditionalFormatting>
  <conditionalFormatting sqref="AD43">
    <cfRule type="cellIs" dxfId="2425" priority="63" operator="lessThan">
      <formula>0</formula>
    </cfRule>
    <cfRule type="cellIs" dxfId="2424" priority="64" operator="greaterThan">
      <formula>0</formula>
    </cfRule>
  </conditionalFormatting>
  <conditionalFormatting sqref="AD39">
    <cfRule type="cellIs" dxfId="2423" priority="62" operator="greaterThan">
      <formula>0</formula>
    </cfRule>
  </conditionalFormatting>
  <conditionalFormatting sqref="AD39">
    <cfRule type="cellIs" dxfId="2422" priority="61" operator="lessThan">
      <formula>0</formula>
    </cfRule>
  </conditionalFormatting>
  <conditionalFormatting sqref="AD42">
    <cfRule type="cellIs" dxfId="2421" priority="59" operator="greaterThan">
      <formula>0</formula>
    </cfRule>
  </conditionalFormatting>
  <conditionalFormatting sqref="AD42">
    <cfRule type="cellIs" dxfId="2420" priority="58" operator="lessThan">
      <formula>0</formula>
    </cfRule>
  </conditionalFormatting>
  <conditionalFormatting sqref="AD40">
    <cfRule type="cellIs" dxfId="2419" priority="55" operator="lessThan">
      <formula>0</formula>
    </cfRule>
    <cfRule type="cellIs" dxfId="2418" priority="56" operator="greaterThan">
      <formula>0</formula>
    </cfRule>
  </conditionalFormatting>
  <conditionalFormatting sqref="AD41">
    <cfRule type="cellIs" dxfId="2417" priority="54" operator="greaterThan">
      <formula>0</formula>
    </cfRule>
  </conditionalFormatting>
  <conditionalFormatting sqref="AD41">
    <cfRule type="cellIs" dxfId="2416" priority="53" operator="lessThan">
      <formula>0</formula>
    </cfRule>
  </conditionalFormatting>
  <conditionalFormatting sqref="AD42">
    <cfRule type="cellIs" dxfId="2415" priority="51" operator="greaterThan">
      <formula>0</formula>
    </cfRule>
  </conditionalFormatting>
  <conditionalFormatting sqref="AD42">
    <cfRule type="cellIs" dxfId="2414" priority="50" operator="lessThan">
      <formula>0</formula>
    </cfRule>
  </conditionalFormatting>
  <conditionalFormatting sqref="AD41">
    <cfRule type="cellIs" dxfId="2413" priority="48" operator="greaterThan">
      <formula>0</formula>
    </cfRule>
  </conditionalFormatting>
  <conditionalFormatting sqref="AD41">
    <cfRule type="cellIs" dxfId="2412" priority="47" operator="lessThan">
      <formula>0</formula>
    </cfRule>
  </conditionalFormatting>
  <conditionalFormatting sqref="AD39">
    <cfRule type="cellIs" dxfId="2411" priority="44" operator="lessThan">
      <formula>0</formula>
    </cfRule>
    <cfRule type="cellIs" dxfId="2410" priority="45" operator="greaterThan">
      <formula>0</formula>
    </cfRule>
  </conditionalFormatting>
  <conditionalFormatting sqref="AD40">
    <cfRule type="cellIs" dxfId="2409" priority="43" operator="greaterThan">
      <formula>0</formula>
    </cfRule>
  </conditionalFormatting>
  <conditionalFormatting sqref="AD40">
    <cfRule type="cellIs" dxfId="2408" priority="42" operator="lessThan">
      <formula>0</formula>
    </cfRule>
  </conditionalFormatting>
  <conditionalFormatting sqref="AD41">
    <cfRule type="cellIs" dxfId="2407" priority="40" operator="greaterThan">
      <formula>0</formula>
    </cfRule>
  </conditionalFormatting>
  <conditionalFormatting sqref="AD41">
    <cfRule type="cellIs" dxfId="2406" priority="39" operator="lessThan">
      <formula>0</formula>
    </cfRule>
  </conditionalFormatting>
  <conditionalFormatting sqref="AD42">
    <cfRule type="cellIs" dxfId="2405" priority="35" operator="lessThan">
      <formula>0</formula>
    </cfRule>
    <cfRule type="cellIs" dxfId="2404" priority="36" operator="greaterThan">
      <formula>0</formula>
    </cfRule>
  </conditionalFormatting>
  <conditionalFormatting sqref="AD42">
    <cfRule type="cellIs" dxfId="2403" priority="34" operator="greaterThan">
      <formula>0</formula>
    </cfRule>
  </conditionalFormatting>
  <conditionalFormatting sqref="AD42">
    <cfRule type="cellIs" dxfId="2402" priority="33" operator="lessThan">
      <formula>0</formula>
    </cfRule>
  </conditionalFormatting>
  <conditionalFormatting sqref="AD42">
    <cfRule type="cellIs" dxfId="2401" priority="30" operator="lessThan">
      <formula>0</formula>
    </cfRule>
    <cfRule type="cellIs" dxfId="2400" priority="31" operator="greaterThan">
      <formula>0</formula>
    </cfRule>
  </conditionalFormatting>
  <conditionalFormatting sqref="AD42">
    <cfRule type="cellIs" dxfId="2399" priority="28" operator="lessThan">
      <formula>0</formula>
    </cfRule>
    <cfRule type="cellIs" dxfId="2398" priority="29" operator="greaterThan">
      <formula>0</formula>
    </cfRule>
  </conditionalFormatting>
  <conditionalFormatting sqref="AD42">
    <cfRule type="cellIs" dxfId="2397" priority="26" operator="lessThan">
      <formula>0</formula>
    </cfRule>
    <cfRule type="cellIs" dxfId="2396" priority="27" operator="greaterThan">
      <formula>0</formula>
    </cfRule>
  </conditionalFormatting>
  <conditionalFormatting sqref="AD42">
    <cfRule type="cellIs" dxfId="2395" priority="25" operator="greaterThan">
      <formula>0</formula>
    </cfRule>
  </conditionalFormatting>
  <conditionalFormatting sqref="AD42">
    <cfRule type="cellIs" dxfId="2394" priority="24" operator="lessThan">
      <formula>0</formula>
    </cfRule>
  </conditionalFormatting>
  <conditionalFormatting sqref="AD42">
    <cfRule type="cellIs" dxfId="2393" priority="22" operator="greaterThan">
      <formula>0</formula>
    </cfRule>
  </conditionalFormatting>
  <conditionalFormatting sqref="AD42">
    <cfRule type="cellIs" dxfId="2392" priority="21" operator="lessThan">
      <formula>0</formula>
    </cfRule>
  </conditionalFormatting>
  <conditionalFormatting sqref="AD42">
    <cfRule type="cellIs" dxfId="2391" priority="18" operator="lessThan">
      <formula>0</formula>
    </cfRule>
    <cfRule type="cellIs" dxfId="2390" priority="19" operator="greaterThan">
      <formula>0</formula>
    </cfRule>
  </conditionalFormatting>
  <conditionalFormatting sqref="AD45">
    <cfRule type="cellIs" dxfId="2389" priority="16" operator="lessThan">
      <formula>0</formula>
    </cfRule>
    <cfRule type="cellIs" dxfId="2388" priority="17" operator="greaterThan">
      <formula>0</formula>
    </cfRule>
  </conditionalFormatting>
  <conditionalFormatting sqref="AD46">
    <cfRule type="cellIs" dxfId="2387" priority="15" operator="greaterThan">
      <formula>0</formula>
    </cfRule>
  </conditionalFormatting>
  <conditionalFormatting sqref="AD46">
    <cfRule type="cellIs" dxfId="2386" priority="14" operator="lessThan">
      <formula>0</formula>
    </cfRule>
  </conditionalFormatting>
  <conditionalFormatting sqref="AD47">
    <cfRule type="cellIs" dxfId="2385" priority="5" operator="lessThan">
      <formula>0</formula>
    </cfRule>
    <cfRule type="cellIs" dxfId="2384" priority="6" operator="greaterThan">
      <formula>0</formula>
    </cfRule>
  </conditionalFormatting>
  <conditionalFormatting sqref="AD47">
    <cfRule type="cellIs" dxfId="2383" priority="10" operator="lessThan">
      <formula>0</formula>
    </cfRule>
    <cfRule type="cellIs" dxfId="2382" priority="11" operator="greaterThan">
      <formula>0</formula>
    </cfRule>
  </conditionalFormatting>
  <conditionalFormatting sqref="AD47">
    <cfRule type="cellIs" dxfId="2381" priority="9" operator="greaterThan">
      <formula>0</formula>
    </cfRule>
  </conditionalFormatting>
  <conditionalFormatting sqref="AD47">
    <cfRule type="cellIs" dxfId="2380" priority="8" operator="lessThan">
      <formula>0</formula>
    </cfRule>
  </conditionalFormatting>
  <conditionalFormatting sqref="AD47">
    <cfRule type="cellIs" dxfId="2379" priority="3" operator="lessThan">
      <formula>0</formula>
    </cfRule>
    <cfRule type="cellIs" dxfId="2378" priority="4" operator="greaterThan">
      <formula>0</formula>
    </cfRule>
  </conditionalFormatting>
  <conditionalFormatting sqref="AD47">
    <cfRule type="cellIs" dxfId="2377" priority="1" operator="lessThan">
      <formula>0</formula>
    </cfRule>
    <cfRule type="cellIs" dxfId="2376" priority="2" operator="greaterThan">
      <formula>0</formula>
    </cfRule>
  </conditionalFormatting>
  <dataValidations count="5">
    <dataValidation type="list" errorStyle="warning" allowBlank="1" showInputMessage="1" showErrorMessage="1" errorTitle="Categoria Invalida" error="Categoria não cadastrada" sqref="L22 F23:F24 F32 F43 I43 R48 X48 I55 AB14:AB15 AB19">
      <formula1>"Cartão,Taxas,Ajuste,Estudo,Lazer,Salário,Mari Cred,Mari Deb, Poupança , Presente,Dizimo , Celular,Compras,"</formula1>
    </dataValidation>
    <dataValidation type="list" errorStyle="warning" allowBlank="1" showInputMessage="1" showErrorMessage="1" errorTitle="Categoria Invalida" error="Categoria não cadastrada" sqref="I35 I32:I33 O18 U22:U23 R22:R25 F22 O14:O15 L15 I14:I18 I44:I45 F45 R32:R33 I53:I54 O43 I51 AB6:AB9 AB13 AB21:AB23 AB28 AB31 AB47 AB45">
      <formula1>"Cartão,Taxas,Ajuste,Estudo,Lazer,Salário,Mari Cred,Mari Deb,Poupança , Presente,Dizimo , Celular,Compras,"</formula1>
    </dataValidation>
    <dataValidation type="list" allowBlank="1" showInputMessage="1" showErrorMessage="1" sqref="F17">
      <formula1>"Site,Taxas,Ajuste,Estudo,Lazer,Bonetti,Mari Cred,Mari Deb, Poupança , Presente,Dizimo , Celular"</formula1>
    </dataValidation>
    <dataValidation type="list" errorStyle="warning" allowBlank="1" showInputMessage="1" showErrorMessage="1" errorTitle="Categoria Invalida" error="Categoria não cadastrada" sqref="F46:F48 X22:X29 I36:I40 F14:F16 L14 X14:X19 F18:F19 U14:U19 R14:R19 L16:L19 L23:L29 R29 X32:X40 F44 F33:F40 L43:L48 U24:U29 O32:O40 R34:R40 F25:F29 O22:O29 U32:U40 F51:F56 O19 O16:O17 I19 I46:I48 A50:A51 I24:I29 R5:R11 L32:L40 I22 R43:R47 U43:U48 I5:I11 O44:O48 X43:X47 O5:O11 L5:L11 X6:X11 F5:F11 U5:U11 I56 I52 AB4:AB5 AB10:AB12 AB16:AB17 AB20 AB24:AB27 AB29:AB30 AB32:AB44 AB46">
      <formula1>"Outros,Taxas,Ajuste,Estudo,Lazer,Salário,Mari Cred,Mari Deb, Poupança , Presente,Dizimo , Celular,Compras,"</formula1>
    </dataValidation>
    <dataValidation type="list" errorStyle="warning" allowBlank="1" showInputMessage="1" showErrorMessage="1" errorTitle="Categoria Invalida" error="Categoria não cadastrada" sqref="I23 I34 R26:R28 X5 AB18">
      <formula1>"Cartão,Taxas,Ajuste,Estudo,Lazer,Salário,Mari Cred,Mari Deb, Poupança, Presente,Dizimo , Celular,Compras,"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964" id="{083A39DB-6A75-4344-A70E-4A7D4D13C8C3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Z22 Z32:Z40 Z14:Z19 Z5 Z25:Z29 Z9 Z11</xm:sqref>
        </x14:conditionalFormatting>
        <x14:conditionalFormatting xmlns:xm="http://schemas.microsoft.com/office/excel/2006/main">
          <x14:cfRule type="containsBlanks" priority="957" id="{F10171A1-ABCA-468F-BE5D-A4D0394903E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Q19 K19 H26 N25:N29 Q32:Q40 N33:N40 Q27:Q29 H46:H48 H33:H40 T27:T29 T17:T19 N16:N19 H18:H19 K46:K48 K36:K39 K25:K29 H28:H29 N48</xm:sqref>
        </x14:conditionalFormatting>
        <x14:conditionalFormatting xmlns:xm="http://schemas.microsoft.com/office/excel/2006/main">
          <x14:cfRule type="containsBlanks" priority="954" id="{C5E0989D-1721-450D-88A7-6763F987A8F1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W32:W40 W14:W19 W22:W23 W25:W29</xm:sqref>
        </x14:conditionalFormatting>
        <x14:conditionalFormatting xmlns:xm="http://schemas.microsoft.com/office/excel/2006/main">
          <x14:cfRule type="containsText" priority="968" operator="containsText" text="Salário" id="{06C47A7E-EE60-4A3D-859D-5C36037835A8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N14:N15 H17 K15:K18 Q18</xm:sqref>
        </x14:conditionalFormatting>
        <x14:conditionalFormatting xmlns:xm="http://schemas.microsoft.com/office/excel/2006/main">
          <x14:cfRule type="containsBlanks" priority="906" id="{C9F2AD65-D604-4FA7-A113-6EF4B7563CC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K40</xm:sqref>
        </x14:conditionalFormatting>
        <x14:conditionalFormatting xmlns:xm="http://schemas.microsoft.com/office/excel/2006/main">
          <x14:cfRule type="containsText" priority="901" operator="containsText" text="Salário" id="{561F3F56-D289-4F5E-A3CC-16EC6C9513AF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Q15</xm:sqref>
        </x14:conditionalFormatting>
        <x14:conditionalFormatting xmlns:xm="http://schemas.microsoft.com/office/excel/2006/main">
          <x14:cfRule type="containsText" priority="898" operator="containsText" text="Salário" id="{18A13924-1682-45BE-9930-818689D1B721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Blanks" priority="888" id="{FAB60E72-E1E7-4F26-A18B-58EE60794EDB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Z23:Z24</xm:sqref>
        </x14:conditionalFormatting>
        <x14:conditionalFormatting xmlns:xm="http://schemas.microsoft.com/office/excel/2006/main">
          <x14:cfRule type="containsBlanks" priority="883" id="{879790FD-9616-4632-8747-819E17D6968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N23:N24 K24</xm:sqref>
        </x14:conditionalFormatting>
        <x14:conditionalFormatting xmlns:xm="http://schemas.microsoft.com/office/excel/2006/main">
          <x14:cfRule type="containsBlanks" priority="880" id="{DA44A385-8D61-49BE-A7A0-6BE4E7D38B21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W23:W25</xm:sqref>
        </x14:conditionalFormatting>
        <x14:conditionalFormatting xmlns:xm="http://schemas.microsoft.com/office/excel/2006/main">
          <x14:cfRule type="containsBlanks" priority="867" id="{7E442D06-263A-4C61-A5CB-6A247E7D5D9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Q17</xm:sqref>
        </x14:conditionalFormatting>
        <x14:conditionalFormatting xmlns:xm="http://schemas.microsoft.com/office/excel/2006/main">
          <x14:cfRule type="containsBlanks" priority="860" id="{108A9617-FB13-4873-B2AB-526B195A1F5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Z6:Z8</xm:sqref>
        </x14:conditionalFormatting>
        <x14:conditionalFormatting xmlns:xm="http://schemas.microsoft.com/office/excel/2006/main">
          <x14:cfRule type="containsBlanks" priority="857" id="{4FD29FF7-E473-49C0-8B27-F1ACF1B19C7D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Blanks" priority="850" id="{7AE36F8D-3DE8-432D-B012-B41CA266517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H14:H16</xm:sqref>
        </x14:conditionalFormatting>
        <x14:conditionalFormatting xmlns:xm="http://schemas.microsoft.com/office/excel/2006/main">
          <x14:cfRule type="containsBlanks" priority="847" id="{8D1D22A3-B3C2-4B09-B6C8-AF72C832547D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Blanks" priority="840" id="{5A8D6154-EA7B-47A5-9384-26546742AC49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Blanks" priority="833" id="{58EE677F-3383-4210-BA34-808BCDF4064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Text" priority="816" operator="containsText" text="Salário" id="{7C3AD6E8-901C-4D9D-A603-019D42481340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Blanks" priority="811" id="{A9EC2EBE-90D7-496C-B72F-6BA8B3FE82D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T16</xm:sqref>
        </x14:conditionalFormatting>
        <x14:conditionalFormatting xmlns:xm="http://schemas.microsoft.com/office/excel/2006/main">
          <x14:cfRule type="containsBlanks" priority="804" id="{88C620D2-0EAD-468A-A6F5-C625AEB8483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Q16</xm:sqref>
        </x14:conditionalFormatting>
        <x14:conditionalFormatting xmlns:xm="http://schemas.microsoft.com/office/excel/2006/main">
          <x14:cfRule type="containsBlanks" priority="801" id="{6E0C04A5-4793-4324-8F13-4BDAA462442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type="containsBlanks" priority="796" id="{C9C5FA92-CDC5-4623-BD34-73931C989AE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containsBlanks" priority="790" id="{5C511D0D-B9BD-42D9-AA22-65F9512505DA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Blanks" priority="785" id="{EE6C72A3-7B01-414D-ABBC-41DCE48455B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Blanks" priority="780" id="{C7FEF750-6641-4179-B5F2-8F8B6AB5A83F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K23</xm:sqref>
        </x14:conditionalFormatting>
        <x14:conditionalFormatting xmlns:xm="http://schemas.microsoft.com/office/excel/2006/main">
          <x14:cfRule type="containsBlanks" priority="773" id="{EDE1436F-8291-4FC8-87B5-567D2E0E780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Blanks" priority="770" id="{8CB033F0-5E92-4532-80DC-1993F90F704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Blanks" priority="765" id="{0CDABC54-408F-4907-BB67-9BE99275708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N32</xm:sqref>
        </x14:conditionalFormatting>
        <x14:conditionalFormatting xmlns:xm="http://schemas.microsoft.com/office/excel/2006/main">
          <x14:cfRule type="containsBlanks" priority="762" id="{5D56D4EE-52B3-4719-A44A-470C0FA6578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N32</xm:sqref>
        </x14:conditionalFormatting>
        <x14:conditionalFormatting xmlns:xm="http://schemas.microsoft.com/office/excel/2006/main">
          <x14:cfRule type="containsBlanks" priority="743" id="{D328C453-8544-4BB2-AE6F-0D377A4F6B6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ontainsBlanks" priority="740" id="{2161AB89-8C8D-4112-8C82-9DDBAB0929D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ontainsBlanks" priority="735" id="{CDD20AEC-D5E9-4AA6-8362-DB0FE922836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T34:T39</xm:sqref>
        </x14:conditionalFormatting>
        <x14:conditionalFormatting xmlns:xm="http://schemas.microsoft.com/office/excel/2006/main">
          <x14:cfRule type="containsBlanks" priority="730" id="{E321B0D8-8BE7-4578-8FEA-B14D2B83564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T40</xm:sqref>
        </x14:conditionalFormatting>
        <x14:conditionalFormatting xmlns:xm="http://schemas.microsoft.com/office/excel/2006/main">
          <x14:cfRule type="containsBlanks" priority="725" id="{11D828E7-71D0-4A7C-B0F5-693DC8D1C1E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T39</xm:sqref>
        </x14:conditionalFormatting>
        <x14:conditionalFormatting xmlns:xm="http://schemas.microsoft.com/office/excel/2006/main">
          <x14:cfRule type="containsBlanks" priority="718" id="{E7BAC635-E054-45FA-9B91-CE85341A639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T38</xm:sqref>
        </x14:conditionalFormatting>
        <x14:conditionalFormatting xmlns:xm="http://schemas.microsoft.com/office/excel/2006/main">
          <x14:cfRule type="containsBlanks" priority="713" id="{B6D12011-DB1B-4452-A861-827CD35B013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Q42</xm:sqref>
        </x14:conditionalFormatting>
        <x14:conditionalFormatting xmlns:xm="http://schemas.microsoft.com/office/excel/2006/main">
          <x14:cfRule type="containsBlanks" priority="708" id="{DF2252B2-8C99-45C8-9EB4-E60DB77E267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ontainsBlanks" priority="703" id="{F6003C04-9BED-4F4C-94E4-38C8C6E8686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Q44:Q47 T45:T46</xm:sqref>
        </x14:conditionalFormatting>
        <x14:conditionalFormatting xmlns:xm="http://schemas.microsoft.com/office/excel/2006/main">
          <x14:cfRule type="containsBlanks" priority="695" id="{C44D68F9-FBC2-4C66-AF11-6991BFC3526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T45:T46</xm:sqref>
        </x14:conditionalFormatting>
        <x14:conditionalFormatting xmlns:xm="http://schemas.microsoft.com/office/excel/2006/main">
          <x14:cfRule type="containsBlanks" priority="694" id="{F6B00C0A-B12A-4FD8-9EFF-8C9365773C2C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T47</xm:sqref>
        </x14:conditionalFormatting>
        <x14:conditionalFormatting xmlns:xm="http://schemas.microsoft.com/office/excel/2006/main">
          <x14:cfRule type="containsBlanks" priority="689" id="{BDDE525F-51EE-4FDB-9E54-4016D77D7E2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T47</xm:sqref>
        </x14:conditionalFormatting>
        <x14:conditionalFormatting xmlns:xm="http://schemas.microsoft.com/office/excel/2006/main">
          <x14:cfRule type="containsBlanks" priority="670" id="{290096EF-19DD-4958-9832-A2F3492F126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N43:N46</xm:sqref>
        </x14:conditionalFormatting>
        <x14:conditionalFormatting xmlns:xm="http://schemas.microsoft.com/office/excel/2006/main">
          <x14:cfRule type="containsBlanks" priority="665" id="{2C64BE33-9EF3-4FA9-ABC4-5E7016047A6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N46</xm:sqref>
        </x14:conditionalFormatting>
        <x14:conditionalFormatting xmlns:xm="http://schemas.microsoft.com/office/excel/2006/main">
          <x14:cfRule type="containsBlanks" priority="658" id="{E7DFED16-8593-4EF3-9930-02B07F3B85C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containsBlanks" priority="655" id="{DC56DDE0-4F88-4E85-9E57-2BBD84B4093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containsBlanks" priority="650" id="{2D6193E4-1A51-4754-9230-ED7B3C32AD4B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T46</xm:sqref>
        </x14:conditionalFormatting>
        <x14:conditionalFormatting xmlns:xm="http://schemas.microsoft.com/office/excel/2006/main">
          <x14:cfRule type="containsBlanks" priority="645" id="{74DD8C1D-2403-48F5-8E3A-A097BE5D029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T46</xm:sqref>
        </x14:conditionalFormatting>
        <x14:conditionalFormatting xmlns:xm="http://schemas.microsoft.com/office/excel/2006/main">
          <x14:cfRule type="containsBlanks" priority="633" id="{B60C1BCD-1EBE-449E-8F5D-A846B7D1B65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W43:W47</xm:sqref>
        </x14:conditionalFormatting>
        <x14:conditionalFormatting xmlns:xm="http://schemas.microsoft.com/office/excel/2006/main">
          <x14:cfRule type="containsBlanks" priority="612" id="{C9716A32-1724-47A3-94A5-2EC76A297F4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T45:T46</xm:sqref>
        </x14:conditionalFormatting>
        <x14:conditionalFormatting xmlns:xm="http://schemas.microsoft.com/office/excel/2006/main">
          <x14:cfRule type="containsBlanks" priority="607" id="{65B3867B-F505-4254-98D0-473DF49C335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T46</xm:sqref>
        </x14:conditionalFormatting>
        <x14:conditionalFormatting xmlns:xm="http://schemas.microsoft.com/office/excel/2006/main">
          <x14:cfRule type="containsBlanks" priority="600" id="{4F7AAA5E-3F29-49B4-976F-4FA7161FC53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T47</xm:sqref>
        </x14:conditionalFormatting>
        <x14:conditionalFormatting xmlns:xm="http://schemas.microsoft.com/office/excel/2006/main">
          <x14:cfRule type="containsBlanks" priority="597" id="{F96C89B4-2CB2-46E1-84F8-8229755F39F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T47</xm:sqref>
        </x14:conditionalFormatting>
        <x14:conditionalFormatting xmlns:xm="http://schemas.microsoft.com/office/excel/2006/main">
          <x14:cfRule type="containsBlanks" priority="541" id="{96D620BE-B748-404E-8A08-78BFE8BC7A4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Z45</xm:sqref>
        </x14:conditionalFormatting>
        <x14:conditionalFormatting xmlns:xm="http://schemas.microsoft.com/office/excel/2006/main">
          <x14:cfRule type="containsBlanks" priority="536" id="{56BD13A1-1F0C-4639-B5AA-FA4D8BE3204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Z44</xm:sqref>
        </x14:conditionalFormatting>
        <x14:conditionalFormatting xmlns:xm="http://schemas.microsoft.com/office/excel/2006/main">
          <x14:cfRule type="containsBlanks" priority="533" id="{D19F55E8-359D-4B71-949E-4910CDC01EF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Z45</xm:sqref>
        </x14:conditionalFormatting>
        <x14:conditionalFormatting xmlns:xm="http://schemas.microsoft.com/office/excel/2006/main">
          <x14:cfRule type="containsBlanks" priority="532" id="{A746D931-2806-4EB6-9D20-C183BF202533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Z47</xm:sqref>
        </x14:conditionalFormatting>
        <x14:conditionalFormatting xmlns:xm="http://schemas.microsoft.com/office/excel/2006/main">
          <x14:cfRule type="containsBlanks" priority="527" id="{37A6EC40-95D5-4247-8281-2204EE098C8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Z47</xm:sqref>
        </x14:conditionalFormatting>
        <x14:conditionalFormatting xmlns:xm="http://schemas.microsoft.com/office/excel/2006/main">
          <x14:cfRule type="containsBlanks" priority="508" id="{9B7D5A97-2D9B-4CB2-9F3C-E0C379BF0C6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Z43:Z45</xm:sqref>
        </x14:conditionalFormatting>
        <x14:conditionalFormatting xmlns:xm="http://schemas.microsoft.com/office/excel/2006/main">
          <x14:cfRule type="containsBlanks" priority="498" id="{2BFCA3A2-56C5-48D6-96A5-67D5FA511DE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Z47</xm:sqref>
        </x14:conditionalFormatting>
        <x14:conditionalFormatting xmlns:xm="http://schemas.microsoft.com/office/excel/2006/main">
          <x14:cfRule type="containsBlanks" priority="495" id="{4EE1D1E4-C576-4310-92E1-723F47553BA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Z47</xm:sqref>
        </x14:conditionalFormatting>
        <x14:conditionalFormatting xmlns:xm="http://schemas.microsoft.com/office/excel/2006/main">
          <x14:cfRule type="containsBlanks" priority="488" id="{6E6A508B-BB73-46B9-9863-E80DAA18D6B3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Z10</xm:sqref>
        </x14:conditionalFormatting>
        <x14:conditionalFormatting xmlns:xm="http://schemas.microsoft.com/office/excel/2006/main">
          <x14:cfRule type="containsBlanks" priority="481" id="{C5C76270-330C-4E02-B433-0C6D6FE2B26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T43</xm:sqref>
        </x14:conditionalFormatting>
        <x14:conditionalFormatting xmlns:xm="http://schemas.microsoft.com/office/excel/2006/main">
          <x14:cfRule type="containsBlanks" priority="478" id="{21B1004C-463A-4498-BE8B-34D0D76D538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T44</xm:sqref>
        </x14:conditionalFormatting>
        <x14:conditionalFormatting xmlns:xm="http://schemas.microsoft.com/office/excel/2006/main">
          <x14:cfRule type="containsBlanks" priority="475" id="{1827D745-7CC9-44D0-BF0E-9560E95ED8E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T44</xm:sqref>
        </x14:conditionalFormatting>
        <x14:conditionalFormatting xmlns:xm="http://schemas.microsoft.com/office/excel/2006/main">
          <x14:cfRule type="containsBlanks" priority="474" id="{D40872B9-F2E2-46CA-BB92-948763635E6A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T44</xm:sqref>
        </x14:conditionalFormatting>
        <x14:conditionalFormatting xmlns:xm="http://schemas.microsoft.com/office/excel/2006/main">
          <x14:cfRule type="containsBlanks" priority="469" id="{167B3D98-F3E5-4E4E-B3A4-D603B613EB6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T44</xm:sqref>
        </x14:conditionalFormatting>
        <x14:conditionalFormatting xmlns:xm="http://schemas.microsoft.com/office/excel/2006/main">
          <x14:cfRule type="containsBlanks" priority="462" id="{6657CBD8-5609-4978-B387-F2ABF102364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ontainsBlanks" priority="459" id="{15F77A14-4655-4FE9-B751-6145B540A8B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ontainsBlanks" priority="458" id="{4AF36F8E-4562-49F0-B7D6-1E7D5A5BEE28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Blanks" priority="453" id="{F81C2A30-0C21-400F-8C70-2E8F37DDC77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containsBlanks" priority="446" id="{59359C88-CA55-4AC5-812A-A07C32870B0C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Z46</xm:sqref>
        </x14:conditionalFormatting>
        <x14:conditionalFormatting xmlns:xm="http://schemas.microsoft.com/office/excel/2006/main">
          <x14:cfRule type="containsBlanks" priority="441" id="{0C5026A9-8E02-4A49-8403-EE6FFBB4265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Z46</xm:sqref>
        </x14:conditionalFormatting>
        <x14:conditionalFormatting xmlns:xm="http://schemas.microsoft.com/office/excel/2006/main">
          <x14:cfRule type="containsBlanks" priority="432" id="{1AE0FBEE-8B5A-4D11-83AF-A3F1B5BBF2C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Z46</xm:sqref>
        </x14:conditionalFormatting>
        <x14:conditionalFormatting xmlns:xm="http://schemas.microsoft.com/office/excel/2006/main">
          <x14:cfRule type="containsBlanks" priority="429" id="{C7D9BD4E-219D-43E6-94B9-96B96A7DB1F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Z46</xm:sqref>
        </x14:conditionalFormatting>
        <x14:conditionalFormatting xmlns:xm="http://schemas.microsoft.com/office/excel/2006/main">
          <x14:cfRule type="containsBlanks" priority="422" id="{5EC893D9-58AC-4EED-A357-F0B7A86C4A4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ontainsBlanks" priority="417" id="{185D1F87-DE86-418C-B2B7-0535C16FE91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ontainsBlanks" priority="414" id="{872F2C24-FAFD-42D8-997F-03E57237013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ontainsBlanks" priority="411" id="{2773C40A-AF0B-4A9D-B75C-F71740F22BD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H51:H55</xm:sqref>
        </x14:conditionalFormatting>
        <x14:conditionalFormatting xmlns:xm="http://schemas.microsoft.com/office/excel/2006/main">
          <x14:cfRule type="containsBlanks" priority="408" id="{B0DEC376-6779-475E-88E2-4AC0C86AD11E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ontainsBlanks" priority="403" id="{1E767062-EAC3-43EB-998F-14159E08DC0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ontainsBlanks" priority="394" id="{F6DB2784-DB5F-4BE7-9044-E2129750848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ontainsBlanks" priority="391" id="{2655E139-D1D4-4AD4-9E54-4B40775D9B0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containsBlanks" priority="386" id="{3409B24A-F9F4-4E45-B26A-0DBED6DFE29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K56</xm:sqref>
        </x14:conditionalFormatting>
        <x14:conditionalFormatting xmlns:xm="http://schemas.microsoft.com/office/excel/2006/main">
          <x14:cfRule type="containsBlanks" priority="383" id="{58E393FD-A632-4803-9913-9F95DE71EB4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ontainsBlanks" priority="378" id="{660B9AF2-1DC1-406F-AD0D-D8E3B994741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ontainsBlanks" priority="375" id="{AC5A3E3B-9C8A-4BF5-87CB-BFDF762915F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ontainsBlanks" priority="374" id="{FA16C60F-00A3-4380-B223-608E4695A04B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ontainsBlanks" priority="369" id="{6DB17231-A06F-482A-A8E5-FF8F1048B58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ontainsBlanks" priority="360" id="{5571A039-8AA2-4ADF-920D-221F4A16BB0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ontainsBlanks" priority="357" id="{20D1878C-C551-4FA9-A3B7-B4D1D74699E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containsBlanks" priority="349" id="{8DF9BFEB-E48D-4C95-945D-4005ED508C4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H51</xm:sqref>
        </x14:conditionalFormatting>
        <x14:conditionalFormatting xmlns:xm="http://schemas.microsoft.com/office/excel/2006/main">
          <x14:cfRule type="containsBlanks" priority="346" id="{2E6127B9-90A3-479A-BD96-8CD282CC77B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ontainsBlanks" priority="341" id="{2213C04D-04C6-4FD0-960F-62859B6B6A2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ontainsBlanks" priority="338" id="{92D4652D-23F8-4DF9-A50C-0B7574B86C0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ontainsBlanks" priority="335" id="{EE6DDD83-EE41-437C-8B0F-90F03A5292C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ontainsBlanks" priority="330" id="{C5C7292B-6BE0-4F09-9522-BB2511633CC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H52</xm:sqref>
        </x14:conditionalFormatting>
        <x14:conditionalFormatting xmlns:xm="http://schemas.microsoft.com/office/excel/2006/main">
          <x14:cfRule type="containsBlanks" priority="327" id="{1CC22F8E-030D-4218-A770-CC78FBCECAE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ontainsBlanks" priority="326" id="{B675FBFA-1454-492D-9CC4-3FCDE3FF1AAF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ontainsBlanks" priority="321" id="{B8DA1703-84C7-4308-AB92-33755F66D7C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ontainsBlanks" priority="312" id="{DBB80744-762C-4CDA-8D9F-BD7C34E8678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ontainsBlanks" priority="309" id="{8AEE11CD-D2D3-44D8-B90D-C35D67D2F47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containsBlanks" priority="304" id="{28CA92F2-7525-4E7B-B4BC-87C2A61A494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K52</xm:sqref>
        </x14:conditionalFormatting>
        <x14:conditionalFormatting xmlns:xm="http://schemas.microsoft.com/office/excel/2006/main">
          <x14:cfRule type="containsBlanks" priority="303" id="{23D77CFF-2B3D-466C-8337-DF128AC1D897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K53</xm:sqref>
        </x14:conditionalFormatting>
        <x14:conditionalFormatting xmlns:xm="http://schemas.microsoft.com/office/excel/2006/main">
          <x14:cfRule type="containsBlanks" priority="298" id="{39C450DC-432A-4556-8C47-84B3B359F57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K53</xm:sqref>
        </x14:conditionalFormatting>
        <x14:conditionalFormatting xmlns:xm="http://schemas.microsoft.com/office/excel/2006/main">
          <x14:cfRule type="containsBlanks" priority="291" id="{BE0F5E25-7857-42A4-9EF2-C9C783AD7ED9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AD5</xm:sqref>
        </x14:conditionalFormatting>
        <x14:conditionalFormatting xmlns:xm="http://schemas.microsoft.com/office/excel/2006/main">
          <x14:cfRule type="containsBlanks" priority="286" id="{61FDBDBD-B169-4941-8981-DAD6B21FFF0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AD5</xm:sqref>
        </x14:conditionalFormatting>
        <x14:conditionalFormatting xmlns:xm="http://schemas.microsoft.com/office/excel/2006/main">
          <x14:cfRule type="containsText" priority="281" operator="containsText" text="Salário" id="{8DC218B9-A5D1-410C-9E6B-826E44C9343A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AD7</xm:sqref>
        </x14:conditionalFormatting>
        <x14:conditionalFormatting xmlns:xm="http://schemas.microsoft.com/office/excel/2006/main">
          <x14:cfRule type="containsText" priority="278" operator="containsText" text="Salário" id="{44895048-0233-4436-BCCC-74AF36DB2DC3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AD6</xm:sqref>
        </x14:conditionalFormatting>
        <x14:conditionalFormatting xmlns:xm="http://schemas.microsoft.com/office/excel/2006/main">
          <x14:cfRule type="containsText" priority="275" operator="containsText" text="Salário" id="{8336D39A-B71E-4F8D-85FB-7E22E337CBF2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AD9</xm:sqref>
        </x14:conditionalFormatting>
        <x14:conditionalFormatting xmlns:xm="http://schemas.microsoft.com/office/excel/2006/main">
          <x14:cfRule type="containsBlanks" priority="270" id="{6FD45354-211E-4428-B7EC-523ACCE1470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AD10</xm:sqref>
        </x14:conditionalFormatting>
        <x14:conditionalFormatting xmlns:xm="http://schemas.microsoft.com/office/excel/2006/main">
          <x14:cfRule type="containsBlanks" priority="265" id="{2012A1A5-856E-4C46-ACC9-177CE4EA1CE2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AD11</xm:sqref>
        </x14:conditionalFormatting>
        <x14:conditionalFormatting xmlns:xm="http://schemas.microsoft.com/office/excel/2006/main">
          <x14:cfRule type="containsBlanks" priority="264" id="{9CC9A6BB-2632-4601-9FEE-328B3691122C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AD12</xm:sqref>
        </x14:conditionalFormatting>
        <x14:conditionalFormatting xmlns:xm="http://schemas.microsoft.com/office/excel/2006/main">
          <x14:cfRule type="containsText" priority="261" operator="containsText" text="Salário" id="{D2C45997-09A0-4C78-BCB4-AD6FED4EC419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AD13</xm:sqref>
        </x14:conditionalFormatting>
        <x14:conditionalFormatting xmlns:xm="http://schemas.microsoft.com/office/excel/2006/main">
          <x14:cfRule type="containsBlanks" priority="256" id="{8889B250-2E1D-4125-BAF4-9D1E051A9258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AD16</xm:sqref>
        </x14:conditionalFormatting>
        <x14:conditionalFormatting xmlns:xm="http://schemas.microsoft.com/office/excel/2006/main">
          <x14:cfRule type="containsBlanks" priority="249" id="{5B55899D-C8BF-4737-927A-3559AEE4DE4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AD16</xm:sqref>
        </x14:conditionalFormatting>
        <x14:conditionalFormatting xmlns:xm="http://schemas.microsoft.com/office/excel/2006/main">
          <x14:cfRule type="containsBlanks" priority="248" id="{F0A781EF-1FDC-4648-99E9-2EEDA1C2C131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AD17</xm:sqref>
        </x14:conditionalFormatting>
        <x14:conditionalFormatting xmlns:xm="http://schemas.microsoft.com/office/excel/2006/main">
          <x14:cfRule type="containsBlanks" priority="243" id="{90818507-5F43-4486-AB5C-1BB3354ADF5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AD17</xm:sqref>
        </x14:conditionalFormatting>
        <x14:conditionalFormatting xmlns:xm="http://schemas.microsoft.com/office/excel/2006/main">
          <x14:cfRule type="containsBlanks" priority="238" id="{B3493679-489C-466A-B0D2-EA6F8F82B914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AD18</xm:sqref>
        </x14:conditionalFormatting>
        <x14:conditionalFormatting xmlns:xm="http://schemas.microsoft.com/office/excel/2006/main">
          <x14:cfRule type="containsBlanks" priority="229" id="{F96FBA2D-4EE6-42A6-AB9A-2053C6A4B65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AD20</xm:sqref>
        </x14:conditionalFormatting>
        <x14:conditionalFormatting xmlns:xm="http://schemas.microsoft.com/office/excel/2006/main">
          <x14:cfRule type="containsBlanks" priority="224" id="{A2D12525-AB5A-49C9-B63D-D1CED99E3332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AD22:AD23 AD25:AD27</xm:sqref>
        </x14:conditionalFormatting>
        <x14:conditionalFormatting xmlns:xm="http://schemas.microsoft.com/office/excel/2006/main">
          <x14:cfRule type="containsBlanks" priority="221" id="{898A26DD-C6AE-4E75-A12C-C3EF4841A61C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AD23:AD25</xm:sqref>
        </x14:conditionalFormatting>
        <x14:conditionalFormatting xmlns:xm="http://schemas.microsoft.com/office/excel/2006/main">
          <x14:cfRule type="containsBlanks" priority="216" id="{AFE8BC70-D857-4785-8F8D-6748FF6AB5AB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AD29</xm:sqref>
        </x14:conditionalFormatting>
        <x14:conditionalFormatting xmlns:xm="http://schemas.microsoft.com/office/excel/2006/main">
          <x14:cfRule type="containsBlanks" priority="215" id="{70DBD940-C34A-4968-832B-2B72A40A4BCC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AD30</xm:sqref>
        </x14:conditionalFormatting>
        <x14:conditionalFormatting xmlns:xm="http://schemas.microsoft.com/office/excel/2006/main">
          <x14:cfRule type="containsBlanks" priority="208" id="{A9337BA7-A59E-4A52-9047-5DF2724A7CC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AD34:AD35</xm:sqref>
        </x14:conditionalFormatting>
        <x14:conditionalFormatting xmlns:xm="http://schemas.microsoft.com/office/excel/2006/main">
          <x14:cfRule type="containsBlanks" priority="205" id="{6AD06CCD-0A2D-4300-AAB6-71090D35D06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AD34:AD35</xm:sqref>
        </x14:conditionalFormatting>
        <x14:conditionalFormatting xmlns:xm="http://schemas.microsoft.com/office/excel/2006/main">
          <x14:cfRule type="containsBlanks" priority="204" id="{C8D4E7ED-41E5-4B00-AED2-7E04CBD73F44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AD36</xm:sqref>
        </x14:conditionalFormatting>
        <x14:conditionalFormatting xmlns:xm="http://schemas.microsoft.com/office/excel/2006/main">
          <x14:cfRule type="containsBlanks" priority="199" id="{8B9B89B4-624C-40D7-A057-04A58511227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AD36</xm:sqref>
        </x14:conditionalFormatting>
        <x14:conditionalFormatting xmlns:xm="http://schemas.microsoft.com/office/excel/2006/main">
          <x14:cfRule type="containsBlanks" priority="194" id="{D74C18D7-45B7-484F-B97F-2CBAB6229D4C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AD35</xm:sqref>
        </x14:conditionalFormatting>
        <x14:conditionalFormatting xmlns:xm="http://schemas.microsoft.com/office/excel/2006/main">
          <x14:cfRule type="containsBlanks" priority="189" id="{EDAE9DE5-A3B3-4C73-9EA8-264E56BA0B1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AD35</xm:sqref>
        </x14:conditionalFormatting>
        <x14:conditionalFormatting xmlns:xm="http://schemas.microsoft.com/office/excel/2006/main">
          <x14:cfRule type="containsBlanks" priority="180" id="{2783B488-31C4-40FC-9B21-D275C9434F8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AD34:AD35</xm:sqref>
        </x14:conditionalFormatting>
        <x14:conditionalFormatting xmlns:xm="http://schemas.microsoft.com/office/excel/2006/main">
          <x14:cfRule type="containsBlanks" priority="175" id="{CA12E315-4708-4724-981A-960DA9B5F72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AD35</xm:sqref>
        </x14:conditionalFormatting>
        <x14:conditionalFormatting xmlns:xm="http://schemas.microsoft.com/office/excel/2006/main">
          <x14:cfRule type="containsBlanks" priority="170" id="{87D6F933-528F-4F57-9D87-DCFB5753483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AD36</xm:sqref>
        </x14:conditionalFormatting>
        <x14:conditionalFormatting xmlns:xm="http://schemas.microsoft.com/office/excel/2006/main">
          <x14:cfRule type="containsBlanks" priority="167" id="{2589360D-C7A1-49D6-8A9A-4E52223A3B2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AD36</xm:sqref>
        </x14:conditionalFormatting>
        <x14:conditionalFormatting xmlns:xm="http://schemas.microsoft.com/office/excel/2006/main">
          <x14:cfRule type="containsBlanks" priority="162" id="{1B5795FF-86FF-4142-975B-65A710717E7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AD32</xm:sqref>
        </x14:conditionalFormatting>
        <x14:conditionalFormatting xmlns:xm="http://schemas.microsoft.com/office/excel/2006/main">
          <x14:cfRule type="containsBlanks" priority="159" id="{50BE696E-97C2-4803-B94A-C5E9CEB154A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AD33</xm:sqref>
        </x14:conditionalFormatting>
        <x14:conditionalFormatting xmlns:xm="http://schemas.microsoft.com/office/excel/2006/main">
          <x14:cfRule type="containsBlanks" priority="156" id="{EB89C791-9F80-49D2-A693-64B885DA4ED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AD33</xm:sqref>
        </x14:conditionalFormatting>
        <x14:conditionalFormatting xmlns:xm="http://schemas.microsoft.com/office/excel/2006/main">
          <x14:cfRule type="containsBlanks" priority="155" id="{CEBAFC15-C5DA-4D2E-B205-CB8DA18FBFF7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AD33</xm:sqref>
        </x14:conditionalFormatting>
        <x14:conditionalFormatting xmlns:xm="http://schemas.microsoft.com/office/excel/2006/main">
          <x14:cfRule type="containsBlanks" priority="150" id="{E4A77434-E927-4078-91F8-899FC531CDE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AD33</xm:sqref>
        </x14:conditionalFormatting>
        <x14:conditionalFormatting xmlns:xm="http://schemas.microsoft.com/office/excel/2006/main">
          <x14:cfRule type="containsBlanks" priority="143" id="{03F3F41A-03DA-4467-802D-E98171E3BC5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AD37</xm:sqref>
        </x14:conditionalFormatting>
        <x14:conditionalFormatting xmlns:xm="http://schemas.microsoft.com/office/excel/2006/main">
          <x14:cfRule type="containsBlanks" priority="138" id="{7F5F7F6D-3699-4815-9073-3CD47F4C9D8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AD38</xm:sqref>
        </x14:conditionalFormatting>
        <x14:conditionalFormatting xmlns:xm="http://schemas.microsoft.com/office/excel/2006/main">
          <x14:cfRule type="containsBlanks" priority="133" id="{DFB09269-93F7-4B32-950F-8E76F90C87A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AD39</xm:sqref>
        </x14:conditionalFormatting>
        <x14:conditionalFormatting xmlns:xm="http://schemas.microsoft.com/office/excel/2006/main">
          <x14:cfRule type="containsBlanks" priority="130" id="{EC8330D3-78AF-432A-8C12-DF5F95FB097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AD40</xm:sqref>
        </x14:conditionalFormatting>
        <x14:conditionalFormatting xmlns:xm="http://schemas.microsoft.com/office/excel/2006/main">
          <x14:cfRule type="containsBlanks" priority="127" id="{F7E972C0-39D1-416F-A3F8-9581AAFA6C4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AD43</xm:sqref>
        </x14:conditionalFormatting>
        <x14:conditionalFormatting xmlns:xm="http://schemas.microsoft.com/office/excel/2006/main">
          <x14:cfRule type="containsBlanks" priority="122" id="{BB154D52-7D86-40E2-96A5-5FC8E496468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AD42</xm:sqref>
        </x14:conditionalFormatting>
        <x14:conditionalFormatting xmlns:xm="http://schemas.microsoft.com/office/excel/2006/main">
          <x14:cfRule type="containsBlanks" priority="119" id="{2A9D18D9-B5B0-4204-A3CB-9D55A2F568F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AD43</xm:sqref>
        </x14:conditionalFormatting>
        <x14:conditionalFormatting xmlns:xm="http://schemas.microsoft.com/office/excel/2006/main">
          <x14:cfRule type="containsBlanks" priority="116" id="{793F40C7-2BDE-4005-BAC8-F0010E67650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AD39:AD43</xm:sqref>
        </x14:conditionalFormatting>
        <x14:conditionalFormatting xmlns:xm="http://schemas.microsoft.com/office/excel/2006/main">
          <x14:cfRule type="containsBlanks" priority="113" id="{2F0DCC94-F55D-411A-BAEA-FC82FB5DFFB2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AD44</xm:sqref>
        </x14:conditionalFormatting>
        <x14:conditionalFormatting xmlns:xm="http://schemas.microsoft.com/office/excel/2006/main">
          <x14:cfRule type="containsBlanks" priority="108" id="{E03AEE48-27C0-48C3-823B-54D1A107D8A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AD44</xm:sqref>
        </x14:conditionalFormatting>
        <x14:conditionalFormatting xmlns:xm="http://schemas.microsoft.com/office/excel/2006/main">
          <x14:cfRule type="containsBlanks" priority="99" id="{6F8C7CD3-A4D1-4C33-8DAE-F8F9D9C44A6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AD44</xm:sqref>
        </x14:conditionalFormatting>
        <x14:conditionalFormatting xmlns:xm="http://schemas.microsoft.com/office/excel/2006/main">
          <x14:cfRule type="containsBlanks" priority="96" id="{20DDF5DB-7445-4932-B28B-4EF4F30327B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AD44</xm:sqref>
        </x14:conditionalFormatting>
        <x14:conditionalFormatting xmlns:xm="http://schemas.microsoft.com/office/excel/2006/main">
          <x14:cfRule type="containsBlanks" priority="91" id="{F143FBA2-8098-4461-AFCF-FF5FAC96A45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AD42</xm:sqref>
        </x14:conditionalFormatting>
        <x14:conditionalFormatting xmlns:xm="http://schemas.microsoft.com/office/excel/2006/main">
          <x14:cfRule type="containsBlanks" priority="86" id="{412B509E-B86B-473B-8A5D-8F416AC53A6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AD41</xm:sqref>
        </x14:conditionalFormatting>
        <x14:conditionalFormatting xmlns:xm="http://schemas.microsoft.com/office/excel/2006/main">
          <x14:cfRule type="containsBlanks" priority="83" id="{31C8264F-6E70-4A44-8EF7-B20CEEF0AED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AD42</xm:sqref>
        </x14:conditionalFormatting>
        <x14:conditionalFormatting xmlns:xm="http://schemas.microsoft.com/office/excel/2006/main">
          <x14:cfRule type="containsBlanks" priority="82" id="{937DBED6-7918-49CA-A7C0-DB6BAC845A8A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AD43</xm:sqref>
        </x14:conditionalFormatting>
        <x14:conditionalFormatting xmlns:xm="http://schemas.microsoft.com/office/excel/2006/main">
          <x14:cfRule type="containsBlanks" priority="77" id="{F6074BBE-20E8-4FAF-936C-4136A0E057E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AD43</xm:sqref>
        </x14:conditionalFormatting>
        <x14:conditionalFormatting xmlns:xm="http://schemas.microsoft.com/office/excel/2006/main">
          <x14:cfRule type="containsBlanks" priority="68" id="{B2164E26-43D5-4CEE-8482-FCB73F2964B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AD43</xm:sqref>
        </x14:conditionalFormatting>
        <x14:conditionalFormatting xmlns:xm="http://schemas.microsoft.com/office/excel/2006/main">
          <x14:cfRule type="containsBlanks" priority="65" id="{4E717E71-0F29-4D31-A76B-7674DF219C1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AD43</xm:sqref>
        </x14:conditionalFormatting>
        <x14:conditionalFormatting xmlns:xm="http://schemas.microsoft.com/office/excel/2006/main">
          <x14:cfRule type="containsBlanks" priority="60" id="{A1891B19-2185-4F22-A798-C962BE28232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AD39</xm:sqref>
        </x14:conditionalFormatting>
        <x14:conditionalFormatting xmlns:xm="http://schemas.microsoft.com/office/excel/2006/main">
          <x14:cfRule type="containsBlanks" priority="57" id="{389E176D-99F8-48A7-898A-76EA930BDB3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AD42</xm:sqref>
        </x14:conditionalFormatting>
        <x14:conditionalFormatting xmlns:xm="http://schemas.microsoft.com/office/excel/2006/main">
          <x14:cfRule type="containsBlanks" priority="52" id="{417C28BC-399A-48AE-8BC7-77B5658FAB5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AD41</xm:sqref>
        </x14:conditionalFormatting>
        <x14:conditionalFormatting xmlns:xm="http://schemas.microsoft.com/office/excel/2006/main">
          <x14:cfRule type="containsBlanks" priority="49" id="{6199745A-B4E5-429B-B086-2732053D5BA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AD42</xm:sqref>
        </x14:conditionalFormatting>
        <x14:conditionalFormatting xmlns:xm="http://schemas.microsoft.com/office/excel/2006/main">
          <x14:cfRule type="containsBlanks" priority="46" id="{598D636F-8FC1-44AD-A4DE-250C6B21C06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AD41</xm:sqref>
        </x14:conditionalFormatting>
        <x14:conditionalFormatting xmlns:xm="http://schemas.microsoft.com/office/excel/2006/main">
          <x14:cfRule type="containsBlanks" priority="41" id="{256FDC59-FA23-460A-8A39-B74EBDD04F5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AD40</xm:sqref>
        </x14:conditionalFormatting>
        <x14:conditionalFormatting xmlns:xm="http://schemas.microsoft.com/office/excel/2006/main">
          <x14:cfRule type="containsBlanks" priority="38" id="{1541A403-83D1-47D9-B96F-437BAF10791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AD41</xm:sqref>
        </x14:conditionalFormatting>
        <x14:conditionalFormatting xmlns:xm="http://schemas.microsoft.com/office/excel/2006/main">
          <x14:cfRule type="containsBlanks" priority="37" id="{01BC34F0-BEF8-44F8-BAA9-67FBEB1F0136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AD42</xm:sqref>
        </x14:conditionalFormatting>
        <x14:conditionalFormatting xmlns:xm="http://schemas.microsoft.com/office/excel/2006/main">
          <x14:cfRule type="containsBlanks" priority="32" id="{E146330C-18EA-41E1-A150-D4B971FD202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AD42</xm:sqref>
        </x14:conditionalFormatting>
        <x14:conditionalFormatting xmlns:xm="http://schemas.microsoft.com/office/excel/2006/main">
          <x14:cfRule type="containsBlanks" priority="23" id="{2261A59A-E797-4C57-8812-2DC020150CC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AD42</xm:sqref>
        </x14:conditionalFormatting>
        <x14:conditionalFormatting xmlns:xm="http://schemas.microsoft.com/office/excel/2006/main">
          <x14:cfRule type="containsBlanks" priority="20" id="{09BD20CF-69B9-4B17-98B1-E2BB72F8AA2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AD42</xm:sqref>
        </x14:conditionalFormatting>
        <x14:conditionalFormatting xmlns:xm="http://schemas.microsoft.com/office/excel/2006/main">
          <x14:cfRule type="containsBlanks" priority="13" id="{9A5863D0-41BA-45D9-9B3A-6F5FF8A45D1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AD46</xm:sqref>
        </x14:conditionalFormatting>
        <x14:conditionalFormatting xmlns:xm="http://schemas.microsoft.com/office/excel/2006/main">
          <x14:cfRule type="containsBlanks" priority="12" id="{EE4505B1-9288-4CE5-8AAA-C6418D51A3A3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AD47</xm:sqref>
        </x14:conditionalFormatting>
        <x14:conditionalFormatting xmlns:xm="http://schemas.microsoft.com/office/excel/2006/main">
          <x14:cfRule type="containsBlanks" priority="7" id="{2C43C497-A798-477D-9841-6F8D58CF210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AD47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2"/>
  <sheetViews>
    <sheetView showGridLines="0" topLeftCell="Q1" zoomScale="70" zoomScaleNormal="70" workbookViewId="0">
      <selection activeCell="S29" sqref="S29"/>
    </sheetView>
  </sheetViews>
  <sheetFormatPr defaultRowHeight="15"/>
  <cols>
    <col min="1" max="1" width="20.28515625" customWidth="1"/>
    <col min="2" max="2" width="39.140625" customWidth="1"/>
    <col min="3" max="3" width="19.42578125" customWidth="1"/>
    <col min="4" max="4" width="15.28515625" customWidth="1"/>
    <col min="6" max="6" width="13.5703125" customWidth="1"/>
    <col min="7" max="7" width="30.5703125" customWidth="1"/>
    <col min="8" max="8" width="13.85546875" customWidth="1"/>
    <col min="9" max="9" width="10.85546875" customWidth="1"/>
    <col min="10" max="10" width="26.28515625" customWidth="1"/>
    <col min="11" max="11" width="10.85546875" customWidth="1"/>
    <col min="12" max="12" width="12.140625" customWidth="1"/>
    <col min="13" max="13" width="28.140625" customWidth="1"/>
    <col min="14" max="15" width="10.85546875" customWidth="1"/>
    <col min="16" max="16" width="24.42578125" customWidth="1"/>
    <col min="17" max="17" width="12.28515625" customWidth="1"/>
    <col min="18" max="18" width="10.85546875" customWidth="1"/>
    <col min="19" max="19" width="32.42578125" customWidth="1"/>
    <col min="20" max="21" width="10.85546875" customWidth="1"/>
    <col min="22" max="22" width="27.140625" customWidth="1"/>
    <col min="23" max="24" width="10.85546875" customWidth="1"/>
    <col min="25" max="25" width="21.5703125" customWidth="1"/>
    <col min="26" max="26" width="10.85546875" customWidth="1"/>
    <col min="27" max="27" width="9.140625" customWidth="1"/>
    <col min="28" max="28" width="19.28515625" hidden="1" customWidth="1"/>
    <col min="29" max="29" width="22.28515625" hidden="1" customWidth="1"/>
    <col min="30" max="30" width="11.42578125" hidden="1" customWidth="1"/>
    <col min="32" max="32" width="24" customWidth="1"/>
    <col min="33" max="33" width="18.28515625" bestFit="1" customWidth="1"/>
  </cols>
  <sheetData>
    <row r="1" spans="1:39" ht="42.75" customHeight="1">
      <c r="A1" s="1"/>
      <c r="B1" s="1"/>
      <c r="C1" s="1"/>
      <c r="D1" s="1"/>
      <c r="E1" s="1"/>
      <c r="F1" s="370">
        <v>42095</v>
      </c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1"/>
      <c r="AB1" s="1"/>
      <c r="AC1" s="1"/>
      <c r="AD1" s="1"/>
      <c r="AE1" s="1"/>
      <c r="AF1" s="258" t="s">
        <v>7</v>
      </c>
      <c r="AG1" t="s">
        <v>65</v>
      </c>
      <c r="AH1" s="1"/>
      <c r="AI1" s="1"/>
      <c r="AJ1" s="1"/>
      <c r="AK1" s="1"/>
      <c r="AL1" s="1"/>
      <c r="AM1" s="1"/>
    </row>
    <row r="2" spans="1:39" ht="21" customHeight="1" thickBot="1">
      <c r="A2" s="2"/>
      <c r="B2" s="2"/>
      <c r="C2" s="2"/>
      <c r="D2" s="3"/>
      <c r="E2" s="1"/>
      <c r="F2" s="371" t="s">
        <v>0</v>
      </c>
      <c r="G2" s="371"/>
      <c r="H2" s="371"/>
      <c r="I2" s="371" t="s">
        <v>1</v>
      </c>
      <c r="J2" s="371"/>
      <c r="K2" s="371"/>
      <c r="L2" s="371" t="s">
        <v>2</v>
      </c>
      <c r="M2" s="371"/>
      <c r="N2" s="371"/>
      <c r="O2" s="371" t="s">
        <v>3</v>
      </c>
      <c r="P2" s="371"/>
      <c r="Q2" s="371"/>
      <c r="R2" s="371" t="s">
        <v>4</v>
      </c>
      <c r="S2" s="371"/>
      <c r="T2" s="371"/>
      <c r="U2" s="371" t="s">
        <v>5</v>
      </c>
      <c r="V2" s="371"/>
      <c r="W2" s="371"/>
      <c r="X2" s="371" t="s">
        <v>6</v>
      </c>
      <c r="Y2" s="371"/>
      <c r="Z2" s="37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2.5" customHeight="1" thickBot="1">
      <c r="A3" s="4"/>
      <c r="B3" s="4"/>
      <c r="C3" s="4"/>
      <c r="D3" s="3"/>
      <c r="E3" s="1"/>
      <c r="F3" s="5" t="s">
        <v>7</v>
      </c>
      <c r="G3" s="6" t="s">
        <v>8</v>
      </c>
      <c r="H3" s="7" t="s">
        <v>9</v>
      </c>
      <c r="I3" s="5" t="s">
        <v>7</v>
      </c>
      <c r="J3" s="6" t="s">
        <v>8</v>
      </c>
      <c r="K3" s="7" t="s">
        <v>9</v>
      </c>
      <c r="L3" s="5" t="s">
        <v>7</v>
      </c>
      <c r="M3" s="6" t="s">
        <v>8</v>
      </c>
      <c r="N3" s="7" t="s">
        <v>9</v>
      </c>
      <c r="O3" s="5" t="s">
        <v>7</v>
      </c>
      <c r="P3" s="6" t="s">
        <v>8</v>
      </c>
      <c r="Q3" s="7" t="s">
        <v>9</v>
      </c>
      <c r="R3" s="8" t="s">
        <v>7</v>
      </c>
      <c r="S3" s="9" t="s">
        <v>8</v>
      </c>
      <c r="T3" s="10" t="s">
        <v>9</v>
      </c>
      <c r="U3" s="8" t="s">
        <v>7</v>
      </c>
      <c r="V3" s="9" t="s">
        <v>8</v>
      </c>
      <c r="W3" s="10" t="s">
        <v>9</v>
      </c>
      <c r="X3" s="8" t="s">
        <v>7</v>
      </c>
      <c r="Y3" s="9" t="s">
        <v>8</v>
      </c>
      <c r="Z3" s="10" t="s">
        <v>9</v>
      </c>
      <c r="AA3" s="1"/>
      <c r="AB3" s="5" t="s">
        <v>7</v>
      </c>
      <c r="AC3" s="6" t="s">
        <v>8</v>
      </c>
      <c r="AD3" s="7" t="s">
        <v>9</v>
      </c>
      <c r="AE3" s="1"/>
      <c r="AF3" s="258" t="s">
        <v>183</v>
      </c>
      <c r="AG3" t="s">
        <v>182</v>
      </c>
      <c r="AI3" s="1"/>
      <c r="AJ3" s="1"/>
      <c r="AK3" s="1"/>
      <c r="AL3" s="1"/>
      <c r="AM3" s="1"/>
    </row>
    <row r="4" spans="1:39" ht="22.5" customHeight="1">
      <c r="A4" s="11" t="s">
        <v>10</v>
      </c>
      <c r="B4" s="12">
        <f>'Março-15'!B12</f>
        <v>812.47999999999979</v>
      </c>
      <c r="C4" s="2"/>
      <c r="D4" s="3"/>
      <c r="E4" s="13"/>
      <c r="F4" s="14"/>
      <c r="G4" s="15"/>
      <c r="H4" s="15"/>
      <c r="I4" s="14"/>
      <c r="J4" s="15"/>
      <c r="K4" s="15"/>
      <c r="L4" s="16">
        <f>I4+1</f>
        <v>1</v>
      </c>
      <c r="M4" s="17"/>
      <c r="N4" s="18"/>
      <c r="O4" s="16">
        <f>L4+1</f>
        <v>2</v>
      </c>
      <c r="P4" s="17"/>
      <c r="Q4" s="18"/>
      <c r="R4" s="16">
        <f>O4+1</f>
        <v>3</v>
      </c>
      <c r="S4" s="17"/>
      <c r="T4" s="18"/>
      <c r="U4" s="14">
        <v>4</v>
      </c>
      <c r="V4" s="15"/>
      <c r="W4" s="15"/>
      <c r="X4" s="19">
        <v>5</v>
      </c>
      <c r="Y4" s="20"/>
      <c r="Z4" s="21"/>
      <c r="AA4" s="1"/>
      <c r="AB4" s="303" t="s">
        <v>18</v>
      </c>
      <c r="AC4" s="250" t="s">
        <v>19</v>
      </c>
      <c r="AD4" s="320">
        <f>D30</f>
        <v>-1842.5200000000002</v>
      </c>
      <c r="AE4" s="1"/>
      <c r="AF4" s="260" t="s">
        <v>291</v>
      </c>
      <c r="AG4" s="259">
        <v>-66</v>
      </c>
      <c r="AI4" s="1"/>
      <c r="AJ4" s="1"/>
      <c r="AK4" s="1"/>
      <c r="AL4" s="1"/>
      <c r="AM4" s="1"/>
    </row>
    <row r="5" spans="1:39" ht="22.5" customHeight="1">
      <c r="A5" s="22" t="s">
        <v>11</v>
      </c>
      <c r="B5" s="23">
        <f>SUM(H11,K11,N11,Q11,T11,W11,Z11)</f>
        <v>-444.3</v>
      </c>
      <c r="C5" s="24"/>
      <c r="D5" s="3"/>
      <c r="E5" s="13"/>
      <c r="F5" s="25"/>
      <c r="G5" s="26"/>
      <c r="H5" s="26"/>
      <c r="I5" s="25"/>
      <c r="J5" s="26"/>
      <c r="K5" s="26"/>
      <c r="L5" s="27" t="s">
        <v>65</v>
      </c>
      <c r="M5" s="40"/>
      <c r="N5" s="41">
        <v>-45</v>
      </c>
      <c r="O5" s="27" t="s">
        <v>161</v>
      </c>
      <c r="P5" s="28" t="s">
        <v>249</v>
      </c>
      <c r="Q5" s="29">
        <v>-60</v>
      </c>
      <c r="R5" s="30"/>
      <c r="S5" s="28"/>
      <c r="T5" s="29"/>
      <c r="U5" s="25" t="s">
        <v>161</v>
      </c>
      <c r="V5" s="26" t="s">
        <v>255</v>
      </c>
      <c r="W5" s="26">
        <v>-47.5</v>
      </c>
      <c r="X5" s="31" t="s">
        <v>88</v>
      </c>
      <c r="Y5" s="32" t="s">
        <v>256</v>
      </c>
      <c r="Z5" s="33">
        <v>-44.8</v>
      </c>
      <c r="AA5" s="1"/>
      <c r="AB5" s="303" t="s">
        <v>15</v>
      </c>
      <c r="AC5" s="250" t="s">
        <v>16</v>
      </c>
      <c r="AD5" s="320">
        <v>-403.7</v>
      </c>
      <c r="AE5" s="1"/>
      <c r="AF5" s="260" t="s">
        <v>285</v>
      </c>
      <c r="AG5" s="259">
        <v>-40</v>
      </c>
      <c r="AI5" s="1"/>
      <c r="AJ5" s="1"/>
      <c r="AK5" s="1"/>
      <c r="AL5" s="1"/>
      <c r="AM5" s="1"/>
    </row>
    <row r="6" spans="1:39" ht="22.5" customHeight="1">
      <c r="A6" s="22" t="s">
        <v>14</v>
      </c>
      <c r="B6" s="23">
        <f>SUM(H19+K19+N19+Q19+T19+W19+Z19)</f>
        <v>-621.31000000000029</v>
      </c>
      <c r="C6" s="24"/>
      <c r="D6" s="24"/>
      <c r="E6" s="13"/>
      <c r="F6" s="25"/>
      <c r="G6" s="26"/>
      <c r="H6" s="26"/>
      <c r="I6" s="25"/>
      <c r="J6" s="26"/>
      <c r="K6" s="26"/>
      <c r="L6" s="27"/>
      <c r="M6" s="34"/>
      <c r="N6" s="35"/>
      <c r="O6" s="27" t="s">
        <v>135</v>
      </c>
      <c r="P6" s="28" t="s">
        <v>250</v>
      </c>
      <c r="Q6" s="29">
        <v>-25</v>
      </c>
      <c r="R6" s="30"/>
      <c r="S6" s="28"/>
      <c r="T6" s="29"/>
      <c r="U6" s="25"/>
      <c r="V6" s="26"/>
      <c r="W6" s="26"/>
      <c r="X6" s="31"/>
      <c r="Y6" s="32"/>
      <c r="Z6" s="33"/>
      <c r="AA6" s="1"/>
      <c r="AB6" s="318" t="s">
        <v>100</v>
      </c>
      <c r="AC6" s="250" t="s">
        <v>223</v>
      </c>
      <c r="AD6" s="320">
        <v>-354.69</v>
      </c>
      <c r="AE6" s="1"/>
      <c r="AF6" s="260" t="s">
        <v>253</v>
      </c>
      <c r="AG6" s="259">
        <v>110</v>
      </c>
      <c r="AI6" s="1"/>
      <c r="AJ6" s="1"/>
      <c r="AK6" s="1"/>
      <c r="AL6" s="1"/>
      <c r="AM6" s="1"/>
    </row>
    <row r="7" spans="1:39" ht="22.5" customHeight="1">
      <c r="A7" s="22" t="s">
        <v>17</v>
      </c>
      <c r="B7" s="23">
        <f>SUM(H34,K34,N34,Q34,T34,W34,Z34)</f>
        <v>63.77000000000001</v>
      </c>
      <c r="C7" s="24"/>
      <c r="D7" s="24"/>
      <c r="E7" s="13"/>
      <c r="F7" s="25"/>
      <c r="G7" s="26"/>
      <c r="H7" s="26"/>
      <c r="I7" s="25"/>
      <c r="J7" s="26"/>
      <c r="K7" s="26"/>
      <c r="L7" s="27"/>
      <c r="M7" s="36"/>
      <c r="N7" s="29"/>
      <c r="O7" s="27" t="s">
        <v>65</v>
      </c>
      <c r="P7" s="34" t="s">
        <v>251</v>
      </c>
      <c r="Q7" s="35">
        <v>-55</v>
      </c>
      <c r="R7" s="30" t="s">
        <v>21</v>
      </c>
      <c r="S7" s="36" t="s">
        <v>22</v>
      </c>
      <c r="T7" s="29">
        <v>-34</v>
      </c>
      <c r="U7" s="25"/>
      <c r="V7" s="26"/>
      <c r="W7" s="26"/>
      <c r="X7" s="31"/>
      <c r="Y7" s="32"/>
      <c r="Z7" s="33"/>
      <c r="AA7" s="1"/>
      <c r="AB7" s="301" t="s">
        <v>40</v>
      </c>
      <c r="AC7" s="302" t="s">
        <v>41</v>
      </c>
      <c r="AD7" s="320">
        <v>-320</v>
      </c>
      <c r="AE7" s="1"/>
      <c r="AF7" s="260" t="s">
        <v>251</v>
      </c>
      <c r="AG7" s="259">
        <v>-55</v>
      </c>
      <c r="AI7" s="1"/>
      <c r="AJ7" s="1"/>
      <c r="AK7" s="1"/>
      <c r="AL7" s="1"/>
      <c r="AM7" s="1"/>
    </row>
    <row r="8" spans="1:39" ht="22.5" customHeight="1">
      <c r="A8" s="22" t="s">
        <v>20</v>
      </c>
      <c r="B8" s="23">
        <f>SUM(H45,K45,N45,Q45,T45,W45,Z45)</f>
        <v>1217.9100000000001</v>
      </c>
      <c r="C8" s="24"/>
      <c r="D8" s="24"/>
      <c r="E8" s="13"/>
      <c r="F8" s="25"/>
      <c r="G8" s="26"/>
      <c r="H8" s="26"/>
      <c r="I8" s="25"/>
      <c r="J8" s="26"/>
      <c r="K8" s="26"/>
      <c r="L8" s="27"/>
      <c r="M8" s="36"/>
      <c r="N8" s="29"/>
      <c r="O8" s="27" t="s">
        <v>135</v>
      </c>
      <c r="P8" s="34" t="s">
        <v>252</v>
      </c>
      <c r="Q8" s="35">
        <v>-10</v>
      </c>
      <c r="R8" s="27"/>
      <c r="S8" s="40"/>
      <c r="T8" s="41"/>
      <c r="U8" s="25"/>
      <c r="V8" s="26"/>
      <c r="W8" s="26"/>
      <c r="X8" s="31"/>
      <c r="Y8" s="32"/>
      <c r="Z8" s="33"/>
      <c r="AA8" s="1"/>
      <c r="AB8" s="301" t="s">
        <v>88</v>
      </c>
      <c r="AC8" s="302" t="s">
        <v>271</v>
      </c>
      <c r="AD8" s="319">
        <v>-90</v>
      </c>
      <c r="AE8" s="1"/>
      <c r="AF8" s="260" t="s">
        <v>377</v>
      </c>
      <c r="AG8" s="259">
        <v>-45</v>
      </c>
      <c r="AI8" s="1"/>
      <c r="AJ8" s="1"/>
      <c r="AK8" s="1"/>
      <c r="AL8" s="1"/>
      <c r="AM8" s="1"/>
    </row>
    <row r="9" spans="1:39" ht="22.5" customHeight="1">
      <c r="A9" s="22" t="s">
        <v>23</v>
      </c>
      <c r="B9" s="23">
        <f>SUM(H53,K53,N53,Q53,W53,Z53,)</f>
        <v>-191.51999999999998</v>
      </c>
      <c r="C9" s="24"/>
      <c r="D9" s="24"/>
      <c r="E9" s="13"/>
      <c r="F9" s="25"/>
      <c r="G9" s="26"/>
      <c r="H9" s="26"/>
      <c r="I9" s="25"/>
      <c r="J9" s="26"/>
      <c r="K9" s="26"/>
      <c r="L9" s="27"/>
      <c r="M9" s="34"/>
      <c r="N9" s="35"/>
      <c r="O9" s="27" t="s">
        <v>88</v>
      </c>
      <c r="P9" s="34">
        <v>33</v>
      </c>
      <c r="Q9" s="35">
        <v>-80</v>
      </c>
      <c r="R9" s="27"/>
      <c r="S9" s="34"/>
      <c r="T9" s="35"/>
      <c r="U9" s="25"/>
      <c r="V9" s="26"/>
      <c r="W9" s="26"/>
      <c r="X9" s="31"/>
      <c r="Y9" s="32"/>
      <c r="Z9" s="33"/>
      <c r="AA9" s="1"/>
      <c r="AB9" s="301" t="s">
        <v>88</v>
      </c>
      <c r="AC9" s="302">
        <v>33</v>
      </c>
      <c r="AD9" s="319">
        <v>-80</v>
      </c>
      <c r="AE9" s="1"/>
      <c r="AF9" s="260" t="s">
        <v>181</v>
      </c>
      <c r="AG9" s="259">
        <v>-96</v>
      </c>
      <c r="AI9" s="1"/>
      <c r="AJ9" s="1"/>
      <c r="AK9" s="1"/>
      <c r="AL9" s="1"/>
      <c r="AM9" s="1"/>
    </row>
    <row r="10" spans="1:39" ht="22.5" customHeight="1" thickBot="1">
      <c r="A10" s="37" t="s">
        <v>24</v>
      </c>
      <c r="B10" s="38">
        <f>SUM(B5:B9)</f>
        <v>24.549999999999727</v>
      </c>
      <c r="C10" s="39"/>
      <c r="D10" s="39"/>
      <c r="E10" s="13"/>
      <c r="F10" s="25"/>
      <c r="G10" s="26"/>
      <c r="H10" s="26"/>
      <c r="I10" s="25"/>
      <c r="J10" s="26"/>
      <c r="K10" s="26"/>
      <c r="L10" s="27"/>
      <c r="M10" s="40"/>
      <c r="N10" s="41"/>
      <c r="O10" s="27" t="s">
        <v>88</v>
      </c>
      <c r="P10" s="40" t="s">
        <v>254</v>
      </c>
      <c r="Q10" s="41">
        <v>-43</v>
      </c>
      <c r="R10" s="27"/>
      <c r="S10" s="36"/>
      <c r="T10" s="29"/>
      <c r="U10" s="25"/>
      <c r="V10" s="26"/>
      <c r="W10" s="26"/>
      <c r="X10" s="31"/>
      <c r="Y10" s="42"/>
      <c r="Z10" s="33"/>
      <c r="AA10" s="1"/>
      <c r="AB10" s="301" t="s">
        <v>88</v>
      </c>
      <c r="AC10" s="250" t="s">
        <v>275</v>
      </c>
      <c r="AD10" s="320">
        <v>-76</v>
      </c>
      <c r="AE10" s="1"/>
      <c r="AI10" s="1"/>
      <c r="AJ10" s="1"/>
      <c r="AK10" s="1"/>
      <c r="AL10" s="1"/>
      <c r="AM10" s="1"/>
    </row>
    <row r="11" spans="1:39" ht="22.5" customHeight="1" thickBot="1">
      <c r="A11" s="43" t="s">
        <v>25</v>
      </c>
      <c r="B11" s="44">
        <f>B10+B4</f>
        <v>837.02999999999952</v>
      </c>
      <c r="C11" s="39"/>
      <c r="D11" s="39"/>
      <c r="E11" s="13"/>
      <c r="F11" s="45"/>
      <c r="G11" s="46"/>
      <c r="H11" s="46"/>
      <c r="I11" s="45"/>
      <c r="J11" s="46"/>
      <c r="K11" s="46"/>
      <c r="L11" s="47"/>
      <c r="M11" s="48"/>
      <c r="N11" s="49">
        <f>SUM(N5:N10)</f>
        <v>-45</v>
      </c>
      <c r="O11" s="47"/>
      <c r="P11" s="48"/>
      <c r="Q11" s="49">
        <f>SUM(Q5:Q10)</f>
        <v>-273</v>
      </c>
      <c r="R11" s="47"/>
      <c r="S11" s="48"/>
      <c r="T11" s="49">
        <f>SUM(T5:T10)</f>
        <v>-34</v>
      </c>
      <c r="U11" s="45"/>
      <c r="V11" s="46"/>
      <c r="W11" s="46">
        <f>SUM(W5:W10)</f>
        <v>-47.5</v>
      </c>
      <c r="X11" s="50"/>
      <c r="Y11" s="51"/>
      <c r="Z11" s="52">
        <f>SUM(Z5:Z10)</f>
        <v>-44.8</v>
      </c>
      <c r="AA11" s="1"/>
      <c r="AB11" s="301" t="s">
        <v>38</v>
      </c>
      <c r="AC11" s="250" t="s">
        <v>39</v>
      </c>
      <c r="AD11" s="320">
        <v>-68.52</v>
      </c>
      <c r="AE11" s="1"/>
      <c r="AI11" s="1"/>
      <c r="AJ11" s="1"/>
      <c r="AK11" s="1"/>
      <c r="AL11" s="1"/>
      <c r="AM11" s="1"/>
    </row>
    <row r="12" spans="1:39" ht="22.5" customHeight="1">
      <c r="A12" s="1"/>
      <c r="B12" s="1"/>
      <c r="C12" s="1"/>
      <c r="D12" s="1"/>
      <c r="E12" s="13"/>
      <c r="F12" s="53">
        <f>X4+1</f>
        <v>6</v>
      </c>
      <c r="G12" s="17"/>
      <c r="H12" s="18"/>
      <c r="I12" s="16">
        <v>7</v>
      </c>
      <c r="J12" s="17"/>
      <c r="K12" s="18"/>
      <c r="L12" s="16">
        <f>I12+1</f>
        <v>8</v>
      </c>
      <c r="M12" s="17"/>
      <c r="N12" s="18"/>
      <c r="O12" s="16">
        <f>L12+1</f>
        <v>9</v>
      </c>
      <c r="P12" s="17"/>
      <c r="Q12" s="18"/>
      <c r="R12" s="54">
        <f>O12+1</f>
        <v>10</v>
      </c>
      <c r="S12" s="55"/>
      <c r="T12" s="56"/>
      <c r="U12" s="57">
        <f>R12+1</f>
        <v>11</v>
      </c>
      <c r="V12" s="58"/>
      <c r="W12" s="59"/>
      <c r="X12" s="57">
        <f>U12+1</f>
        <v>12</v>
      </c>
      <c r="Y12" s="58"/>
      <c r="Z12" s="60"/>
      <c r="AA12" s="1"/>
      <c r="AB12" s="301" t="s">
        <v>161</v>
      </c>
      <c r="AC12" s="250" t="s">
        <v>249</v>
      </c>
      <c r="AD12" s="320">
        <v>-60</v>
      </c>
      <c r="AE12" s="1"/>
      <c r="AI12" s="1"/>
      <c r="AJ12" s="1"/>
      <c r="AK12" s="1"/>
      <c r="AL12" s="1"/>
      <c r="AM12" s="1"/>
    </row>
    <row r="13" spans="1:39" ht="22.5" customHeight="1">
      <c r="A13" s="368" t="s">
        <v>26</v>
      </c>
      <c r="B13" s="368"/>
      <c r="C13" s="368"/>
      <c r="D13" s="368"/>
      <c r="E13" s="13"/>
      <c r="F13" s="61" t="s">
        <v>65</v>
      </c>
      <c r="G13" s="28" t="s">
        <v>253</v>
      </c>
      <c r="H13" s="29">
        <v>55</v>
      </c>
      <c r="I13" s="27"/>
      <c r="J13" s="34"/>
      <c r="K13" s="35"/>
      <c r="L13" s="27"/>
      <c r="M13" s="34"/>
      <c r="N13" s="35"/>
      <c r="O13" s="30" t="s">
        <v>18</v>
      </c>
      <c r="P13" s="28" t="s">
        <v>19</v>
      </c>
      <c r="Q13" s="29">
        <f>D30</f>
        <v>-1842.5200000000002</v>
      </c>
      <c r="R13" s="27" t="s">
        <v>12</v>
      </c>
      <c r="S13" s="34" t="s">
        <v>217</v>
      </c>
      <c r="T13" s="35">
        <v>900</v>
      </c>
      <c r="U13" s="31" t="s">
        <v>88</v>
      </c>
      <c r="V13" s="32" t="s">
        <v>266</v>
      </c>
      <c r="W13" s="62">
        <v>-56.63</v>
      </c>
      <c r="X13" s="31"/>
      <c r="Y13" s="32"/>
      <c r="Z13" s="33"/>
      <c r="AA13" s="1"/>
      <c r="AB13" s="316" t="s">
        <v>88</v>
      </c>
      <c r="AC13" s="317" t="s">
        <v>266</v>
      </c>
      <c r="AD13" s="322">
        <v>-56.63</v>
      </c>
      <c r="AE13" s="1"/>
      <c r="AI13" s="1"/>
      <c r="AJ13" s="1"/>
      <c r="AK13" s="1"/>
      <c r="AL13" s="1"/>
      <c r="AM13" s="1"/>
    </row>
    <row r="14" spans="1:39" ht="22.5" customHeight="1">
      <c r="A14" s="63" t="s">
        <v>27</v>
      </c>
      <c r="B14" s="63" t="s">
        <v>8</v>
      </c>
      <c r="C14" s="63" t="s">
        <v>28</v>
      </c>
      <c r="D14" s="63" t="s">
        <v>9</v>
      </c>
      <c r="E14" s="13"/>
      <c r="F14" s="30" t="s">
        <v>12</v>
      </c>
      <c r="G14" s="28" t="s">
        <v>13</v>
      </c>
      <c r="H14" s="29">
        <v>671</v>
      </c>
      <c r="I14" s="30"/>
      <c r="J14" s="28"/>
      <c r="K14" s="29"/>
      <c r="L14" s="61" t="s">
        <v>65</v>
      </c>
      <c r="M14" s="28" t="s">
        <v>253</v>
      </c>
      <c r="N14" s="29">
        <v>55</v>
      </c>
      <c r="O14" s="30"/>
      <c r="P14" s="28"/>
      <c r="Q14" s="29"/>
      <c r="R14" s="27" t="s">
        <v>36</v>
      </c>
      <c r="S14" s="34" t="s">
        <v>264</v>
      </c>
      <c r="T14" s="35">
        <v>100</v>
      </c>
      <c r="U14" s="31" t="s">
        <v>88</v>
      </c>
      <c r="V14" s="32" t="s">
        <v>267</v>
      </c>
      <c r="W14" s="62">
        <v>-12.75</v>
      </c>
      <c r="X14" s="31"/>
      <c r="Y14" s="32"/>
      <c r="Z14" s="33"/>
      <c r="AA14" s="1"/>
      <c r="AB14" s="301" t="s">
        <v>88</v>
      </c>
      <c r="AC14" s="250" t="s">
        <v>279</v>
      </c>
      <c r="AD14" s="320">
        <v>-55.5</v>
      </c>
      <c r="AE14" s="1"/>
      <c r="AI14" s="1"/>
      <c r="AJ14" s="1"/>
      <c r="AK14" s="1"/>
      <c r="AL14" s="1"/>
      <c r="AM14" s="1"/>
    </row>
    <row r="15" spans="1:39" ht="22.5" customHeight="1">
      <c r="A15" s="65">
        <v>41801</v>
      </c>
      <c r="B15" s="66" t="s">
        <v>29</v>
      </c>
      <c r="C15" s="67" t="s">
        <v>55</v>
      </c>
      <c r="D15" s="309">
        <v>-109.9</v>
      </c>
      <c r="E15" s="13"/>
      <c r="F15" s="30" t="s">
        <v>15</v>
      </c>
      <c r="G15" s="28" t="s">
        <v>16</v>
      </c>
      <c r="H15" s="29">
        <v>-403.7</v>
      </c>
      <c r="I15" s="30"/>
      <c r="J15" s="28"/>
      <c r="K15" s="29"/>
      <c r="L15" s="27"/>
      <c r="M15" s="34"/>
      <c r="N15" s="35"/>
      <c r="R15" s="73" t="s">
        <v>36</v>
      </c>
      <c r="S15" s="34" t="s">
        <v>80</v>
      </c>
      <c r="T15" s="41">
        <v>110</v>
      </c>
      <c r="U15" s="31" t="s">
        <v>88</v>
      </c>
      <c r="V15" s="32" t="s">
        <v>268</v>
      </c>
      <c r="W15" s="62">
        <v>-40</v>
      </c>
      <c r="X15" s="31"/>
      <c r="Y15" s="32"/>
      <c r="Z15" s="33"/>
      <c r="AA15" s="1"/>
      <c r="AB15" s="301" t="s">
        <v>65</v>
      </c>
      <c r="AC15" s="302" t="s">
        <v>251</v>
      </c>
      <c r="AD15" s="319">
        <v>-55</v>
      </c>
      <c r="AE15" s="1"/>
      <c r="AI15" s="1"/>
      <c r="AJ15" s="1"/>
      <c r="AK15" s="1"/>
      <c r="AL15" s="1"/>
      <c r="AM15" s="1"/>
    </row>
    <row r="16" spans="1:39" ht="22.5" customHeight="1">
      <c r="A16" s="69">
        <v>41791</v>
      </c>
      <c r="B16" s="66" t="s">
        <v>30</v>
      </c>
      <c r="C16" s="67" t="s">
        <v>56</v>
      </c>
      <c r="D16" s="309">
        <v>-145.87</v>
      </c>
      <c r="E16" s="13"/>
      <c r="F16" s="64" t="s">
        <v>100</v>
      </c>
      <c r="G16" s="36" t="s">
        <v>223</v>
      </c>
      <c r="H16" s="29">
        <v>-354.69</v>
      </c>
      <c r="I16" s="30"/>
      <c r="J16" s="36"/>
      <c r="K16" s="29"/>
      <c r="L16" s="27"/>
      <c r="M16" s="34"/>
      <c r="N16" s="35"/>
      <c r="O16" s="30"/>
      <c r="P16" s="36"/>
      <c r="Q16" s="29"/>
      <c r="R16" s="73" t="s">
        <v>36</v>
      </c>
      <c r="S16" s="34" t="s">
        <v>269</v>
      </c>
      <c r="T16" s="41">
        <v>50</v>
      </c>
      <c r="U16" s="31" t="s">
        <v>65</v>
      </c>
      <c r="V16" s="32" t="s">
        <v>65</v>
      </c>
      <c r="W16" s="62">
        <v>-30</v>
      </c>
      <c r="X16" s="31"/>
      <c r="Y16" s="32"/>
      <c r="Z16" s="33"/>
      <c r="AA16" s="1"/>
      <c r="AB16" s="301" t="s">
        <v>88</v>
      </c>
      <c r="AC16" s="250" t="s">
        <v>281</v>
      </c>
      <c r="AD16" s="320">
        <v>-50</v>
      </c>
      <c r="AE16" s="1"/>
      <c r="AI16" s="1"/>
      <c r="AJ16" s="1"/>
      <c r="AK16" s="1"/>
      <c r="AL16" s="1"/>
      <c r="AM16" s="1"/>
    </row>
    <row r="17" spans="1:39" ht="22.5" customHeight="1">
      <c r="A17" s="70">
        <v>41973</v>
      </c>
      <c r="B17" s="76" t="s">
        <v>71</v>
      </c>
      <c r="C17" s="77" t="s">
        <v>75</v>
      </c>
      <c r="D17" s="309">
        <v>-184.87</v>
      </c>
      <c r="E17" s="1"/>
      <c r="F17" s="27" t="s">
        <v>12</v>
      </c>
      <c r="G17" s="34" t="s">
        <v>61</v>
      </c>
      <c r="H17" s="35">
        <v>200</v>
      </c>
      <c r="I17" s="30"/>
      <c r="J17" s="28"/>
      <c r="K17" s="29"/>
      <c r="L17" s="27"/>
      <c r="M17" s="34"/>
      <c r="N17" s="35"/>
      <c r="O17" s="30"/>
      <c r="P17" s="28"/>
      <c r="Q17" s="29"/>
      <c r="R17" s="73" t="s">
        <v>21</v>
      </c>
      <c r="S17" s="34" t="s">
        <v>235</v>
      </c>
      <c r="T17" s="41">
        <v>-11.01</v>
      </c>
      <c r="U17" s="31"/>
      <c r="V17" s="32"/>
      <c r="W17" s="62"/>
      <c r="X17" s="31"/>
      <c r="Y17" s="32"/>
      <c r="Z17" s="33"/>
      <c r="AA17" s="1"/>
      <c r="AB17" s="301" t="s">
        <v>88</v>
      </c>
      <c r="AC17" s="302" t="s">
        <v>284</v>
      </c>
      <c r="AD17" s="319">
        <v>-50</v>
      </c>
      <c r="AE17" s="1"/>
      <c r="AI17" s="1"/>
      <c r="AJ17" s="1"/>
      <c r="AK17" s="1"/>
      <c r="AL17" s="1"/>
      <c r="AM17" s="1"/>
    </row>
    <row r="18" spans="1:39" ht="22.5" customHeight="1">
      <c r="A18" s="70">
        <v>42368</v>
      </c>
      <c r="B18" s="71" t="s">
        <v>90</v>
      </c>
      <c r="C18" s="72" t="s">
        <v>94</v>
      </c>
      <c r="D18" s="309">
        <v>-500</v>
      </c>
      <c r="E18" s="1"/>
      <c r="F18" s="73"/>
      <c r="G18" s="40"/>
      <c r="H18" s="41"/>
      <c r="I18" s="27"/>
      <c r="J18" s="40"/>
      <c r="K18" s="41"/>
      <c r="L18" s="27"/>
      <c r="M18" s="40"/>
      <c r="N18" s="41"/>
      <c r="O18" s="27"/>
      <c r="P18" s="40"/>
      <c r="Q18" s="41"/>
      <c r="R18" s="27" t="s">
        <v>88</v>
      </c>
      <c r="S18" s="40" t="s">
        <v>237</v>
      </c>
      <c r="T18" s="41">
        <v>-11.01</v>
      </c>
      <c r="U18" s="31"/>
      <c r="V18" s="74"/>
      <c r="W18" s="62"/>
      <c r="X18" s="31"/>
      <c r="Y18" s="42"/>
      <c r="Z18" s="33"/>
      <c r="AA18" s="1"/>
      <c r="AB18" s="314" t="s">
        <v>161</v>
      </c>
      <c r="AC18" s="315" t="s">
        <v>255</v>
      </c>
      <c r="AD18" s="321">
        <v>-47.5</v>
      </c>
      <c r="AE18" s="1"/>
      <c r="AI18" s="1"/>
      <c r="AJ18" s="1"/>
      <c r="AK18" s="1"/>
      <c r="AL18" s="1"/>
      <c r="AM18" s="1"/>
    </row>
    <row r="19" spans="1:39" ht="22.5" customHeight="1">
      <c r="A19" s="119">
        <v>41979</v>
      </c>
      <c r="B19" s="76" t="s">
        <v>108</v>
      </c>
      <c r="C19" s="77"/>
      <c r="D19" s="309">
        <v>-49.9</v>
      </c>
      <c r="E19" s="1"/>
      <c r="F19" s="78"/>
      <c r="G19" s="48"/>
      <c r="H19" s="49">
        <f>SUM(H13:H18)</f>
        <v>167.61</v>
      </c>
      <c r="I19" s="47"/>
      <c r="J19" s="48"/>
      <c r="K19" s="49">
        <f>SUM(K13:K18)</f>
        <v>0</v>
      </c>
      <c r="L19" s="47"/>
      <c r="M19" s="48"/>
      <c r="N19" s="49">
        <f>SUM(N13:N18)</f>
        <v>55</v>
      </c>
      <c r="O19" s="47"/>
      <c r="P19" s="48"/>
      <c r="Q19" s="49">
        <f>SUM(Q13:Q18)</f>
        <v>-1842.5200000000002</v>
      </c>
      <c r="R19" s="47"/>
      <c r="S19" s="48"/>
      <c r="T19" s="49">
        <f>SUM(T13:T18)</f>
        <v>1137.98</v>
      </c>
      <c r="U19" s="50"/>
      <c r="V19" s="51"/>
      <c r="W19" s="79">
        <f>SUM(W13:W18)</f>
        <v>-139.38</v>
      </c>
      <c r="X19" s="50"/>
      <c r="Y19" s="51"/>
      <c r="Z19" s="52">
        <f>SUM(Z13:Z18)</f>
        <v>0</v>
      </c>
      <c r="AA19" s="1"/>
      <c r="AB19" s="301" t="s">
        <v>65</v>
      </c>
      <c r="AC19" s="302"/>
      <c r="AD19" s="319">
        <v>-45</v>
      </c>
      <c r="AE19" s="1"/>
      <c r="AI19" s="1"/>
      <c r="AJ19" s="1"/>
      <c r="AK19" s="1"/>
      <c r="AL19" s="1"/>
      <c r="AM19" s="1"/>
    </row>
    <row r="20" spans="1:39" ht="22.5" customHeight="1">
      <c r="A20" s="80">
        <v>42016</v>
      </c>
      <c r="B20" s="76" t="s">
        <v>141</v>
      </c>
      <c r="C20" s="77" t="s">
        <v>92</v>
      </c>
      <c r="D20" s="309">
        <v>-149.97999999999999</v>
      </c>
      <c r="E20" s="1"/>
      <c r="F20" s="81">
        <f>X12+1</f>
        <v>13</v>
      </c>
      <c r="G20" s="55"/>
      <c r="H20" s="56"/>
      <c r="I20" s="54">
        <f>F20+1</f>
        <v>14</v>
      </c>
      <c r="J20" s="55"/>
      <c r="K20" s="56"/>
      <c r="L20" s="54">
        <f>I20+1</f>
        <v>15</v>
      </c>
      <c r="M20" s="55"/>
      <c r="N20" s="56"/>
      <c r="O20" s="54">
        <f>L20+1</f>
        <v>16</v>
      </c>
      <c r="P20" s="55"/>
      <c r="Q20" s="56"/>
      <c r="R20" s="54">
        <f>O20+1</f>
        <v>17</v>
      </c>
      <c r="S20" s="55"/>
      <c r="T20" s="56"/>
      <c r="U20" s="57">
        <f>R20+1</f>
        <v>18</v>
      </c>
      <c r="V20" s="58"/>
      <c r="W20" s="59"/>
      <c r="X20" s="57">
        <f>U20+1</f>
        <v>19</v>
      </c>
      <c r="Y20" s="58"/>
      <c r="Z20" s="60"/>
      <c r="AA20" s="1"/>
      <c r="AB20" s="316" t="s">
        <v>88</v>
      </c>
      <c r="AC20" s="317" t="s">
        <v>256</v>
      </c>
      <c r="AD20" s="322">
        <v>-44.8</v>
      </c>
      <c r="AE20" s="1"/>
      <c r="AI20" s="1"/>
      <c r="AJ20" s="1"/>
      <c r="AK20" s="1"/>
      <c r="AL20" s="1"/>
      <c r="AM20" s="1"/>
    </row>
    <row r="21" spans="1:39" ht="22.5" customHeight="1">
      <c r="A21" s="80">
        <v>42056</v>
      </c>
      <c r="B21" s="76" t="s">
        <v>208</v>
      </c>
      <c r="C21" s="77" t="s">
        <v>257</v>
      </c>
      <c r="D21" s="309">
        <v>-284.8</v>
      </c>
      <c r="E21" s="1"/>
      <c r="F21" s="27"/>
      <c r="G21" s="36"/>
      <c r="H21" s="29"/>
      <c r="I21" s="27"/>
      <c r="J21" s="36"/>
      <c r="K21" s="29"/>
      <c r="L21" s="27" t="s">
        <v>88</v>
      </c>
      <c r="M21" s="91" t="s">
        <v>270</v>
      </c>
      <c r="N21" s="29">
        <v>-20</v>
      </c>
      <c r="O21" s="27" t="s">
        <v>36</v>
      </c>
      <c r="P21" s="91" t="s">
        <v>265</v>
      </c>
      <c r="Q21" s="29">
        <v>200</v>
      </c>
      <c r="R21" s="27" t="s">
        <v>88</v>
      </c>
      <c r="S21" s="36" t="s">
        <v>275</v>
      </c>
      <c r="T21" s="29">
        <v>-76</v>
      </c>
      <c r="U21" s="31" t="s">
        <v>135</v>
      </c>
      <c r="V21" s="32" t="s">
        <v>276</v>
      </c>
      <c r="W21" s="62">
        <v>-19.690000000000001</v>
      </c>
      <c r="X21" s="31" t="s">
        <v>88</v>
      </c>
      <c r="Y21" s="32" t="s">
        <v>277</v>
      </c>
      <c r="Z21" s="33">
        <v>-4.32</v>
      </c>
      <c r="AA21" s="1"/>
      <c r="AB21" s="301" t="s">
        <v>88</v>
      </c>
      <c r="AC21" s="302" t="s">
        <v>254</v>
      </c>
      <c r="AD21" s="319">
        <v>-43</v>
      </c>
      <c r="AE21" s="1"/>
      <c r="AH21" s="1"/>
      <c r="AI21" s="1"/>
      <c r="AJ21" s="1"/>
      <c r="AK21" s="1"/>
      <c r="AL21" s="1"/>
      <c r="AM21" s="1"/>
    </row>
    <row r="22" spans="1:39" ht="22.5" customHeight="1">
      <c r="A22" s="80">
        <v>42072</v>
      </c>
      <c r="B22" s="76" t="s">
        <v>232</v>
      </c>
      <c r="C22" s="77"/>
      <c r="D22" s="309">
        <v>-99.7</v>
      </c>
      <c r="E22" s="1"/>
      <c r="F22" s="27"/>
      <c r="G22" s="34"/>
      <c r="H22" s="35"/>
      <c r="I22" s="27"/>
      <c r="J22" s="34"/>
      <c r="K22" s="35"/>
      <c r="L22" s="27" t="s">
        <v>88</v>
      </c>
      <c r="M22" s="34" t="s">
        <v>271</v>
      </c>
      <c r="N22" s="35">
        <v>-90</v>
      </c>
      <c r="O22" s="27"/>
      <c r="P22" s="36"/>
      <c r="Q22" s="29"/>
      <c r="R22" s="27" t="s">
        <v>139</v>
      </c>
      <c r="S22" s="34" t="s">
        <v>236</v>
      </c>
      <c r="T22" s="35">
        <v>-18.02</v>
      </c>
      <c r="U22" s="31"/>
      <c r="V22" s="32"/>
      <c r="W22" s="62"/>
      <c r="X22" s="31" t="s">
        <v>88</v>
      </c>
      <c r="Y22" s="32" t="s">
        <v>278</v>
      </c>
      <c r="Z22" s="33">
        <v>-8.1999999999999993</v>
      </c>
      <c r="AA22" s="1"/>
      <c r="AB22" s="316" t="s">
        <v>88</v>
      </c>
      <c r="AC22" s="317" t="s">
        <v>268</v>
      </c>
      <c r="AD22" s="322">
        <v>-40</v>
      </c>
      <c r="AE22" s="1"/>
      <c r="AH22" s="1"/>
      <c r="AI22" s="1"/>
      <c r="AJ22" s="1"/>
      <c r="AK22" s="1"/>
      <c r="AL22" s="1"/>
      <c r="AM22" s="1"/>
    </row>
    <row r="23" spans="1:39" ht="22.5" customHeight="1">
      <c r="A23" s="80">
        <v>42072</v>
      </c>
      <c r="B23" s="76" t="s">
        <v>233</v>
      </c>
      <c r="C23" s="77" t="s">
        <v>207</v>
      </c>
      <c r="D23" s="309">
        <v>-105</v>
      </c>
      <c r="E23" s="1"/>
      <c r="F23" s="27"/>
      <c r="G23" s="34"/>
      <c r="H23" s="35"/>
      <c r="I23" s="27"/>
      <c r="J23" s="34"/>
      <c r="K23" s="35"/>
      <c r="L23" s="27"/>
      <c r="M23" s="34"/>
      <c r="N23" s="35"/>
      <c r="O23" s="27"/>
      <c r="P23" s="36"/>
      <c r="Q23" s="29"/>
      <c r="R23" s="27" t="s">
        <v>139</v>
      </c>
      <c r="S23" s="34" t="s">
        <v>280</v>
      </c>
      <c r="T23" s="35">
        <v>100</v>
      </c>
      <c r="U23" s="31"/>
      <c r="V23" s="32"/>
      <c r="W23" s="62"/>
      <c r="X23" s="31"/>
      <c r="Y23" s="32"/>
      <c r="Z23" s="33"/>
      <c r="AA23" s="1"/>
      <c r="AB23" s="303" t="s">
        <v>65</v>
      </c>
      <c r="AC23" s="302" t="s">
        <v>285</v>
      </c>
      <c r="AD23" s="319">
        <v>-40</v>
      </c>
      <c r="AE23" s="1"/>
      <c r="AH23" s="1"/>
      <c r="AI23" s="1"/>
      <c r="AJ23" s="1"/>
      <c r="AK23" s="1"/>
      <c r="AL23" s="1"/>
      <c r="AM23" s="1"/>
    </row>
    <row r="24" spans="1:39" ht="22.5" customHeight="1">
      <c r="A24" s="80">
        <v>42072</v>
      </c>
      <c r="B24" s="76" t="s">
        <v>234</v>
      </c>
      <c r="C24" s="77"/>
      <c r="D24" s="309">
        <v>-54.9</v>
      </c>
      <c r="E24" s="1"/>
      <c r="F24" s="27"/>
      <c r="G24" s="247"/>
      <c r="H24" s="29"/>
      <c r="I24" s="27"/>
      <c r="J24" s="247"/>
      <c r="K24" s="29"/>
      <c r="L24" s="27"/>
      <c r="M24" s="34"/>
      <c r="N24" s="35"/>
      <c r="O24" s="27"/>
      <c r="P24" s="36"/>
      <c r="Q24" s="29"/>
      <c r="R24" s="27"/>
      <c r="S24" s="247"/>
      <c r="T24" s="29"/>
      <c r="U24" s="31"/>
      <c r="V24" s="32"/>
      <c r="W24" s="62"/>
      <c r="X24" s="31"/>
      <c r="Y24" s="32"/>
      <c r="Z24" s="33"/>
      <c r="AA24" s="1"/>
      <c r="AB24" s="316" t="s">
        <v>88</v>
      </c>
      <c r="AC24" s="317" t="s">
        <v>178</v>
      </c>
      <c r="AD24" s="322">
        <v>-39</v>
      </c>
      <c r="AE24" s="1"/>
      <c r="AH24" s="1"/>
      <c r="AI24" s="1"/>
      <c r="AJ24" s="1"/>
      <c r="AK24" s="1"/>
      <c r="AL24" s="1"/>
      <c r="AM24" s="1"/>
    </row>
    <row r="25" spans="1:39" ht="22.5" customHeight="1">
      <c r="A25" s="80">
        <v>42086</v>
      </c>
      <c r="B25" s="76" t="s">
        <v>243</v>
      </c>
      <c r="C25" s="77"/>
      <c r="D25" s="309">
        <v>-65</v>
      </c>
      <c r="E25" s="1"/>
      <c r="F25" s="73"/>
      <c r="G25" s="34"/>
      <c r="H25" s="41"/>
      <c r="I25" s="27"/>
      <c r="J25" s="34"/>
      <c r="K25" s="35"/>
      <c r="L25" s="27"/>
      <c r="M25" s="34"/>
      <c r="N25" s="35"/>
      <c r="O25" s="27"/>
      <c r="P25" s="36"/>
      <c r="Q25" s="29"/>
      <c r="R25" s="27"/>
      <c r="S25" s="36"/>
      <c r="T25" s="29"/>
      <c r="U25" s="31"/>
      <c r="V25" s="32"/>
      <c r="W25" s="62"/>
      <c r="X25" s="31"/>
      <c r="Y25" s="32"/>
      <c r="Z25" s="33"/>
      <c r="AA25" s="1"/>
      <c r="AB25" s="301" t="s">
        <v>65</v>
      </c>
      <c r="AC25" s="302" t="s">
        <v>291</v>
      </c>
      <c r="AD25" s="320">
        <v>-36</v>
      </c>
      <c r="AE25" s="1"/>
      <c r="AH25" s="1"/>
      <c r="AI25" s="1"/>
      <c r="AJ25" s="1"/>
      <c r="AK25" s="1"/>
      <c r="AL25" s="1"/>
      <c r="AM25" s="1"/>
    </row>
    <row r="26" spans="1:39" ht="22.5" customHeight="1">
      <c r="A26" s="80"/>
      <c r="B26" s="76" t="s">
        <v>258</v>
      </c>
      <c r="C26" s="77"/>
      <c r="D26" s="309">
        <v>-7</v>
      </c>
      <c r="E26" s="1"/>
      <c r="F26" s="73"/>
      <c r="G26" s="34"/>
      <c r="H26" s="35"/>
      <c r="I26" s="27"/>
      <c r="J26" s="34"/>
      <c r="K26" s="35"/>
      <c r="L26" s="27"/>
      <c r="M26" s="34"/>
      <c r="N26" s="35"/>
      <c r="O26" s="27"/>
      <c r="P26" s="36"/>
      <c r="Q26" s="312"/>
      <c r="R26" s="27"/>
      <c r="S26" s="36"/>
      <c r="T26" s="29"/>
      <c r="U26" s="31"/>
      <c r="V26" s="32"/>
      <c r="W26" s="62"/>
      <c r="X26" s="31"/>
      <c r="Y26" s="32"/>
      <c r="Z26" s="33"/>
      <c r="AA26" s="1"/>
      <c r="AB26" s="303" t="s">
        <v>21</v>
      </c>
      <c r="AC26" s="250" t="s">
        <v>22</v>
      </c>
      <c r="AD26" s="320">
        <v>-34</v>
      </c>
      <c r="AE26" s="1"/>
      <c r="AH26" s="1"/>
      <c r="AI26" s="1"/>
      <c r="AJ26" s="1"/>
      <c r="AK26" s="1"/>
      <c r="AL26" s="1"/>
      <c r="AM26" s="1"/>
    </row>
    <row r="27" spans="1:39" ht="22.5" customHeight="1">
      <c r="A27" s="80"/>
      <c r="B27" s="76" t="s">
        <v>259</v>
      </c>
      <c r="C27" s="77" t="s">
        <v>263</v>
      </c>
      <c r="D27" s="309">
        <v>-26.9</v>
      </c>
      <c r="E27" s="1"/>
      <c r="F27" s="73"/>
      <c r="G27" s="34"/>
      <c r="H27" s="35"/>
      <c r="I27" s="27"/>
      <c r="J27" s="34"/>
      <c r="K27" s="35"/>
      <c r="L27" s="27"/>
      <c r="M27" s="34"/>
      <c r="N27" s="35"/>
      <c r="O27" s="27"/>
      <c r="P27" s="36"/>
      <c r="Q27" s="312"/>
      <c r="R27" s="27"/>
      <c r="S27" s="36"/>
      <c r="T27" s="29"/>
      <c r="U27" s="31"/>
      <c r="V27" s="32"/>
      <c r="W27" s="62"/>
      <c r="X27" s="31"/>
      <c r="Y27" s="32"/>
      <c r="Z27" s="33"/>
      <c r="AA27" s="1"/>
      <c r="AB27" s="316" t="s">
        <v>65</v>
      </c>
      <c r="AC27" s="317" t="s">
        <v>65</v>
      </c>
      <c r="AD27" s="322">
        <v>-30</v>
      </c>
      <c r="AE27" s="1"/>
      <c r="AH27" s="1"/>
      <c r="AI27" s="1"/>
      <c r="AJ27" s="1"/>
      <c r="AK27" s="1"/>
      <c r="AL27" s="1"/>
      <c r="AM27" s="1"/>
    </row>
    <row r="28" spans="1:39" ht="22.5" customHeight="1">
      <c r="A28" s="80"/>
      <c r="B28" s="76" t="s">
        <v>260</v>
      </c>
      <c r="C28" s="77"/>
      <c r="D28" s="309">
        <v>-28.7</v>
      </c>
      <c r="E28" s="1"/>
      <c r="F28" s="73"/>
      <c r="G28" s="34"/>
      <c r="H28" s="35"/>
      <c r="I28" s="27"/>
      <c r="J28" s="34"/>
      <c r="K28" s="35"/>
      <c r="L28" s="27"/>
      <c r="M28" s="34"/>
      <c r="N28" s="35"/>
      <c r="O28" s="27"/>
      <c r="P28" s="36"/>
      <c r="Q28" s="312"/>
      <c r="R28" s="27"/>
      <c r="S28" s="36"/>
      <c r="T28" s="29"/>
      <c r="U28" s="31"/>
      <c r="V28" s="32"/>
      <c r="W28" s="62"/>
      <c r="X28" s="31"/>
      <c r="Y28" s="32"/>
      <c r="Z28" s="33"/>
      <c r="AA28" s="1"/>
      <c r="AB28" s="301" t="s">
        <v>135</v>
      </c>
      <c r="AC28" s="250" t="s">
        <v>250</v>
      </c>
      <c r="AD28" s="320">
        <v>-25</v>
      </c>
      <c r="AE28" s="1"/>
      <c r="AH28" s="1"/>
      <c r="AI28" s="1"/>
      <c r="AJ28" s="1"/>
      <c r="AK28" s="1"/>
      <c r="AL28" s="1"/>
      <c r="AM28" s="1"/>
    </row>
    <row r="29" spans="1:39" ht="22.5" customHeight="1">
      <c r="A29" s="310"/>
      <c r="B29" s="311" t="s">
        <v>261</v>
      </c>
      <c r="C29" s="77" t="s">
        <v>262</v>
      </c>
      <c r="D29" s="309">
        <v>-30</v>
      </c>
      <c r="E29" s="1"/>
      <c r="F29" s="73"/>
      <c r="G29" s="34"/>
      <c r="H29" s="35"/>
      <c r="I29" s="27"/>
      <c r="J29" s="34"/>
      <c r="K29" s="35"/>
      <c r="L29" s="27"/>
      <c r="M29" s="34"/>
      <c r="N29" s="35"/>
      <c r="O29" s="27"/>
      <c r="P29" s="36"/>
      <c r="Q29" s="312"/>
      <c r="R29" s="27"/>
      <c r="S29" s="36"/>
      <c r="T29" s="29"/>
      <c r="U29" s="31"/>
      <c r="V29" s="32"/>
      <c r="W29" s="62"/>
      <c r="X29" s="31"/>
      <c r="Y29" s="32"/>
      <c r="Z29" s="33"/>
      <c r="AA29" s="1"/>
      <c r="AB29" s="316" t="s">
        <v>88</v>
      </c>
      <c r="AC29" s="317" t="s">
        <v>288</v>
      </c>
      <c r="AD29" s="322">
        <v>-24.6</v>
      </c>
      <c r="AE29" s="1"/>
      <c r="AH29" s="1"/>
      <c r="AI29" s="1"/>
      <c r="AJ29" s="1"/>
      <c r="AK29" s="1"/>
      <c r="AL29" s="1"/>
      <c r="AM29" s="1"/>
    </row>
    <row r="30" spans="1:39" ht="22.5" customHeight="1">
      <c r="A30" s="1"/>
      <c r="B30" s="1"/>
      <c r="C30" s="82" t="s">
        <v>32</v>
      </c>
      <c r="D30" s="83">
        <f>SUM(D15:D29)</f>
        <v>-1842.5200000000002</v>
      </c>
      <c r="E30" s="1"/>
      <c r="F30" s="73"/>
      <c r="G30" s="34"/>
      <c r="H30" s="35"/>
      <c r="I30" s="27"/>
      <c r="J30" s="34"/>
      <c r="K30" s="35"/>
      <c r="L30" s="27"/>
      <c r="M30" s="34"/>
      <c r="N30" s="35"/>
      <c r="O30" s="27"/>
      <c r="P30" s="84"/>
      <c r="Q30" s="85"/>
      <c r="R30" s="27"/>
      <c r="S30" s="36"/>
      <c r="T30" s="29"/>
      <c r="U30" s="31"/>
      <c r="V30" s="32"/>
      <c r="W30" s="62"/>
      <c r="X30" s="31"/>
      <c r="Y30" s="32"/>
      <c r="Z30" s="33"/>
      <c r="AA30" s="1"/>
      <c r="AB30" s="301" t="s">
        <v>88</v>
      </c>
      <c r="AC30" s="302" t="s">
        <v>237</v>
      </c>
      <c r="AD30" s="319">
        <v>-20</v>
      </c>
      <c r="AE30" s="1"/>
      <c r="AH30" s="1"/>
      <c r="AI30" s="1"/>
      <c r="AJ30" s="1"/>
      <c r="AK30" s="1"/>
      <c r="AL30" s="1"/>
      <c r="AM30" s="1"/>
    </row>
    <row r="31" spans="1:39" ht="22.5" customHeight="1">
      <c r="A31" s="1"/>
      <c r="B31" s="1"/>
      <c r="C31" s="1"/>
      <c r="D31" s="1"/>
      <c r="E31" s="1"/>
      <c r="F31" s="73"/>
      <c r="G31" s="34"/>
      <c r="H31" s="35"/>
      <c r="I31" s="27"/>
      <c r="J31" s="34"/>
      <c r="K31" s="35"/>
      <c r="L31" s="27"/>
      <c r="M31" s="34"/>
      <c r="N31" s="35"/>
      <c r="O31" s="27"/>
      <c r="P31" s="34"/>
      <c r="Q31" s="35"/>
      <c r="R31" s="27"/>
      <c r="S31" s="34"/>
      <c r="T31" s="35"/>
      <c r="U31" s="31"/>
      <c r="V31" s="32"/>
      <c r="W31" s="62"/>
      <c r="X31" s="31"/>
      <c r="Y31" s="32"/>
      <c r="Z31" s="33"/>
      <c r="AA31" s="1"/>
      <c r="AB31" s="301" t="s">
        <v>88</v>
      </c>
      <c r="AC31" s="302" t="s">
        <v>270</v>
      </c>
      <c r="AD31" s="320">
        <v>-20</v>
      </c>
      <c r="AE31" s="1"/>
      <c r="AH31" s="1"/>
      <c r="AI31" s="1"/>
      <c r="AJ31" s="1"/>
      <c r="AK31" s="1"/>
      <c r="AL31" s="1"/>
      <c r="AM31" s="1"/>
    </row>
    <row r="32" spans="1:39" ht="22.5" customHeight="1">
      <c r="A32" s="369" t="s">
        <v>33</v>
      </c>
      <c r="B32" s="369"/>
      <c r="C32" s="369"/>
      <c r="D32" s="86"/>
      <c r="E32" s="1"/>
      <c r="F32" s="73"/>
      <c r="G32" s="34"/>
      <c r="H32" s="35"/>
      <c r="I32" s="27"/>
      <c r="J32" s="34"/>
      <c r="K32" s="35"/>
      <c r="L32" s="27"/>
      <c r="M32" s="34"/>
      <c r="N32" s="35"/>
      <c r="O32" s="27"/>
      <c r="P32" s="40"/>
      <c r="Q32" s="41"/>
      <c r="R32" s="27"/>
      <c r="S32" s="34"/>
      <c r="T32" s="35"/>
      <c r="U32" s="31"/>
      <c r="V32" s="32"/>
      <c r="W32" s="62"/>
      <c r="X32" s="31"/>
      <c r="Y32" s="32"/>
      <c r="Z32" s="33"/>
      <c r="AA32" s="1"/>
      <c r="AB32" s="316" t="s">
        <v>135</v>
      </c>
      <c r="AC32" s="317" t="s">
        <v>276</v>
      </c>
      <c r="AD32" s="322">
        <v>-19.690000000000001</v>
      </c>
      <c r="AE32" s="1"/>
      <c r="AH32" s="1"/>
      <c r="AI32" s="1"/>
      <c r="AJ32" s="1"/>
      <c r="AK32" s="1"/>
      <c r="AL32" s="1"/>
      <c r="AM32" s="1"/>
    </row>
    <row r="33" spans="1:39" ht="22.5" customHeight="1">
      <c r="A33" s="87" t="s">
        <v>34</v>
      </c>
      <c r="B33" s="87" t="s">
        <v>7</v>
      </c>
      <c r="C33" s="87" t="s">
        <v>9</v>
      </c>
      <c r="D33" s="88"/>
      <c r="E33" s="1"/>
      <c r="F33" s="73"/>
      <c r="G33" s="40"/>
      <c r="H33" s="41"/>
      <c r="I33" s="27"/>
      <c r="J33" s="40"/>
      <c r="K33" s="41"/>
      <c r="L33" s="27"/>
      <c r="M33" s="40"/>
      <c r="N33" s="41"/>
      <c r="O33" s="27"/>
      <c r="P33" s="40"/>
      <c r="Q33" s="41"/>
      <c r="R33" s="27"/>
      <c r="S33" s="40"/>
      <c r="T33" s="41"/>
      <c r="U33" s="31"/>
      <c r="V33" s="42"/>
      <c r="W33" s="62"/>
      <c r="X33" s="31"/>
      <c r="Y33" s="42"/>
      <c r="Z33" s="33"/>
      <c r="AA33" s="1"/>
      <c r="AB33" s="301" t="s">
        <v>139</v>
      </c>
      <c r="AC33" s="302" t="s">
        <v>236</v>
      </c>
      <c r="AD33" s="319">
        <v>-18.02</v>
      </c>
      <c r="AE33" s="1"/>
      <c r="AH33" s="1"/>
      <c r="AI33" s="1"/>
      <c r="AJ33" s="1"/>
      <c r="AK33" s="1"/>
      <c r="AL33" s="1"/>
      <c r="AM33" s="1"/>
    </row>
    <row r="34" spans="1:39" ht="22.5" customHeight="1">
      <c r="A34" s="89"/>
      <c r="B34" s="90"/>
      <c r="C34" s="90"/>
      <c r="D34" s="24"/>
      <c r="E34" s="1"/>
      <c r="F34" s="78"/>
      <c r="G34" s="48"/>
      <c r="H34" s="49">
        <f>SUM(H21:H33)</f>
        <v>0</v>
      </c>
      <c r="I34" s="47"/>
      <c r="J34" s="48"/>
      <c r="K34" s="49">
        <f>SUM(K21:K33)</f>
        <v>0</v>
      </c>
      <c r="L34" s="47"/>
      <c r="M34" s="48"/>
      <c r="N34" s="49">
        <f>SUM(N21:N33)</f>
        <v>-110</v>
      </c>
      <c r="O34" s="47"/>
      <c r="P34" s="48"/>
      <c r="Q34" s="49">
        <f>SUM(Q21:Q33)</f>
        <v>200</v>
      </c>
      <c r="R34" s="47"/>
      <c r="S34" s="48"/>
      <c r="T34" s="49">
        <f>SUM(T21:T33)</f>
        <v>5.980000000000004</v>
      </c>
      <c r="U34" s="50"/>
      <c r="V34" s="51"/>
      <c r="W34" s="79">
        <f>SUM(W21:W33)</f>
        <v>-19.690000000000001</v>
      </c>
      <c r="X34" s="50"/>
      <c r="Y34" s="51"/>
      <c r="Z34" s="52">
        <f>SUM(Z21:Z33)</f>
        <v>-12.52</v>
      </c>
      <c r="AA34" s="1"/>
      <c r="AB34" s="316" t="s">
        <v>88</v>
      </c>
      <c r="AC34" s="317" t="s">
        <v>231</v>
      </c>
      <c r="AD34" s="322">
        <v>-17.72</v>
      </c>
      <c r="AE34" s="1"/>
      <c r="AH34" s="1"/>
      <c r="AI34" s="1"/>
      <c r="AJ34" s="1"/>
      <c r="AK34" s="1"/>
      <c r="AL34" s="1"/>
      <c r="AM34" s="1"/>
    </row>
    <row r="35" spans="1:39" ht="22.5" customHeight="1">
      <c r="A35" s="89"/>
      <c r="B35" s="90"/>
      <c r="C35" s="90"/>
      <c r="D35" s="24"/>
      <c r="E35" s="1"/>
      <c r="F35" s="81">
        <f>X20+1</f>
        <v>20</v>
      </c>
      <c r="G35" s="55"/>
      <c r="H35" s="56"/>
      <c r="I35" s="54">
        <f>F35+1</f>
        <v>21</v>
      </c>
      <c r="J35" s="55"/>
      <c r="K35" s="56"/>
      <c r="L35" s="54">
        <f>I35+1</f>
        <v>22</v>
      </c>
      <c r="M35" s="55"/>
      <c r="N35" s="56"/>
      <c r="O35" s="54">
        <f>L35+1</f>
        <v>23</v>
      </c>
      <c r="P35" s="55"/>
      <c r="Q35" s="56"/>
      <c r="R35" s="54">
        <f>O35+1</f>
        <v>24</v>
      </c>
      <c r="S35" s="55"/>
      <c r="T35" s="56"/>
      <c r="U35" s="57">
        <f>R35+1</f>
        <v>25</v>
      </c>
      <c r="V35" s="58"/>
      <c r="W35" s="59"/>
      <c r="X35" s="57">
        <f>U35+1</f>
        <v>26</v>
      </c>
      <c r="Y35" s="58"/>
      <c r="Z35" s="60"/>
      <c r="AA35" s="1"/>
      <c r="AB35" s="316" t="s">
        <v>135</v>
      </c>
      <c r="AC35" s="317" t="s">
        <v>289</v>
      </c>
      <c r="AD35" s="322">
        <v>-15.27</v>
      </c>
      <c r="AE35" s="1"/>
      <c r="AH35" s="1"/>
      <c r="AI35" s="1"/>
      <c r="AJ35" s="1"/>
      <c r="AK35" s="1"/>
      <c r="AL35" s="1"/>
      <c r="AM35" s="1"/>
    </row>
    <row r="36" spans="1:39" ht="22.5" customHeight="1">
      <c r="A36" s="89"/>
      <c r="B36" s="90"/>
      <c r="C36" s="90"/>
      <c r="D36" s="24"/>
      <c r="E36" s="1"/>
      <c r="F36" s="27" t="s">
        <v>12</v>
      </c>
      <c r="G36" s="36" t="s">
        <v>37</v>
      </c>
      <c r="H36" s="29">
        <v>628</v>
      </c>
      <c r="I36" s="27" t="s">
        <v>88</v>
      </c>
      <c r="J36" s="36" t="s">
        <v>279</v>
      </c>
      <c r="K36" s="29">
        <v>-55.5</v>
      </c>
      <c r="L36" s="27"/>
      <c r="M36" s="36"/>
      <c r="N36" s="29"/>
      <c r="O36" s="27"/>
      <c r="P36" s="36"/>
      <c r="Q36" s="29"/>
      <c r="R36" s="27"/>
      <c r="S36" s="34"/>
      <c r="T36" s="35"/>
      <c r="U36" s="31" t="s">
        <v>88</v>
      </c>
      <c r="V36" s="32" t="s">
        <v>178</v>
      </c>
      <c r="W36" s="62">
        <v>-39</v>
      </c>
      <c r="X36" s="31" t="s">
        <v>135</v>
      </c>
      <c r="Y36" s="32" t="s">
        <v>289</v>
      </c>
      <c r="Z36" s="33">
        <v>-15.27</v>
      </c>
      <c r="AA36" s="1"/>
      <c r="AB36" s="316" t="s">
        <v>88</v>
      </c>
      <c r="AC36" s="317" t="s">
        <v>267</v>
      </c>
      <c r="AD36" s="322">
        <v>-12.75</v>
      </c>
      <c r="AE36" s="1"/>
      <c r="AH36" s="1"/>
      <c r="AI36" s="1"/>
      <c r="AJ36" s="1"/>
      <c r="AK36" s="1"/>
      <c r="AL36" s="1"/>
      <c r="AM36" s="1"/>
    </row>
    <row r="37" spans="1:39" ht="22.5" customHeight="1">
      <c r="A37" s="89"/>
      <c r="B37" s="36"/>
      <c r="C37" s="90"/>
      <c r="D37" s="24"/>
      <c r="E37" s="1"/>
      <c r="F37" s="73"/>
      <c r="G37" s="34"/>
      <c r="H37" s="41"/>
      <c r="I37" s="27" t="s">
        <v>88</v>
      </c>
      <c r="J37" s="36" t="s">
        <v>281</v>
      </c>
      <c r="K37" s="29">
        <v>-50</v>
      </c>
      <c r="L37" s="73"/>
      <c r="M37" s="313"/>
      <c r="N37" s="41"/>
      <c r="O37" s="27" t="s">
        <v>12</v>
      </c>
      <c r="P37" s="36" t="s">
        <v>68</v>
      </c>
      <c r="Q37" s="29">
        <v>284</v>
      </c>
      <c r="R37" s="73" t="s">
        <v>36</v>
      </c>
      <c r="S37" s="34" t="s">
        <v>171</v>
      </c>
      <c r="T37" s="41">
        <v>60</v>
      </c>
      <c r="U37" s="31" t="s">
        <v>88</v>
      </c>
      <c r="V37" s="32" t="s">
        <v>288</v>
      </c>
      <c r="W37" s="62">
        <v>-24.6</v>
      </c>
      <c r="X37" s="31" t="s">
        <v>88</v>
      </c>
      <c r="Y37" s="32" t="s">
        <v>231</v>
      </c>
      <c r="Z37" s="33">
        <v>-17.72</v>
      </c>
      <c r="AA37" s="1"/>
      <c r="AB37" s="303" t="s">
        <v>21</v>
      </c>
      <c r="AC37" s="302" t="s">
        <v>235</v>
      </c>
      <c r="AD37" s="319">
        <v>-11.01</v>
      </c>
      <c r="AE37" s="1"/>
      <c r="AH37" s="1"/>
      <c r="AI37" s="1"/>
      <c r="AJ37" s="1"/>
      <c r="AK37" s="1"/>
      <c r="AL37" s="1"/>
      <c r="AM37" s="1"/>
    </row>
    <row r="38" spans="1:39" ht="22.5" customHeight="1">
      <c r="A38" s="89"/>
      <c r="B38" s="90"/>
      <c r="C38" s="90"/>
      <c r="D38" s="24"/>
      <c r="E38" s="1"/>
      <c r="F38" s="73"/>
      <c r="G38" s="34"/>
      <c r="H38" s="35"/>
      <c r="I38" s="27"/>
      <c r="J38" s="36"/>
      <c r="K38" s="29"/>
      <c r="L38" s="73"/>
      <c r="M38" s="34"/>
      <c r="N38" s="41"/>
      <c r="O38" s="27" t="s">
        <v>12</v>
      </c>
      <c r="P38" s="36" t="s">
        <v>69</v>
      </c>
      <c r="Q38" s="29">
        <v>284</v>
      </c>
      <c r="R38" s="73" t="s">
        <v>36</v>
      </c>
      <c r="S38" s="34" t="s">
        <v>58</v>
      </c>
      <c r="T38" s="41">
        <v>55</v>
      </c>
      <c r="U38" s="31" t="s">
        <v>135</v>
      </c>
      <c r="V38" s="32" t="s">
        <v>290</v>
      </c>
      <c r="W38" s="62">
        <v>-6</v>
      </c>
      <c r="X38" s="31"/>
      <c r="Y38" s="32"/>
      <c r="Z38" s="33"/>
      <c r="AA38" s="1"/>
      <c r="AB38" s="301" t="s">
        <v>135</v>
      </c>
      <c r="AC38" s="302" t="s">
        <v>252</v>
      </c>
      <c r="AD38" s="319">
        <v>-10</v>
      </c>
      <c r="AE38" s="1"/>
      <c r="AH38" s="1"/>
      <c r="AI38" s="1"/>
      <c r="AJ38" s="1"/>
      <c r="AK38" s="1"/>
      <c r="AL38" s="1"/>
      <c r="AM38" s="1"/>
    </row>
    <row r="39" spans="1:39" ht="22.5" customHeight="1">
      <c r="A39" s="89"/>
      <c r="B39" s="90"/>
      <c r="C39" s="90"/>
      <c r="D39" s="24"/>
      <c r="E39" s="1"/>
      <c r="F39" s="73"/>
      <c r="G39" s="34"/>
      <c r="H39" s="35"/>
      <c r="I39" s="73"/>
      <c r="J39" s="34"/>
      <c r="K39" s="41"/>
      <c r="L39" s="73"/>
      <c r="M39" s="34"/>
      <c r="N39" s="41"/>
      <c r="O39" s="27" t="s">
        <v>88</v>
      </c>
      <c r="P39" s="40" t="s">
        <v>284</v>
      </c>
      <c r="Q39" s="41">
        <v>-50</v>
      </c>
      <c r="R39" s="73" t="s">
        <v>36</v>
      </c>
      <c r="S39" s="34" t="s">
        <v>272</v>
      </c>
      <c r="T39" s="41">
        <v>55</v>
      </c>
      <c r="U39" s="31"/>
      <c r="V39" s="32"/>
      <c r="W39" s="62"/>
      <c r="X39" s="31"/>
      <c r="Y39" s="32"/>
      <c r="Z39" s="33"/>
      <c r="AA39" s="1"/>
      <c r="AB39" s="316" t="s">
        <v>88</v>
      </c>
      <c r="AC39" s="317" t="s">
        <v>278</v>
      </c>
      <c r="AD39" s="322">
        <v>-8.1999999999999993</v>
      </c>
      <c r="AE39" s="1"/>
      <c r="AH39" s="1"/>
      <c r="AI39" s="1"/>
      <c r="AJ39" s="1"/>
      <c r="AK39" s="1"/>
      <c r="AL39" s="1"/>
      <c r="AM39" s="1"/>
    </row>
    <row r="40" spans="1:39" ht="22.5" customHeight="1">
      <c r="A40" s="89"/>
      <c r="B40" s="90"/>
      <c r="C40" s="90"/>
      <c r="D40" s="24"/>
      <c r="E40" s="1"/>
      <c r="F40" s="73"/>
      <c r="G40" s="34"/>
      <c r="H40" s="35"/>
      <c r="I40" s="27"/>
      <c r="J40" s="40"/>
      <c r="K40" s="41"/>
      <c r="L40" s="73"/>
      <c r="M40" s="34"/>
      <c r="N40" s="41"/>
      <c r="O40" s="73" t="s">
        <v>139</v>
      </c>
      <c r="P40" s="313" t="s">
        <v>282</v>
      </c>
      <c r="Q40" s="41">
        <v>60</v>
      </c>
      <c r="R40" s="27"/>
      <c r="S40" s="36"/>
      <c r="T40" s="29"/>
      <c r="U40" s="31"/>
      <c r="V40" s="32"/>
      <c r="W40" s="62"/>
      <c r="X40" s="31"/>
      <c r="Y40" s="32"/>
      <c r="Z40" s="33"/>
      <c r="AA40" s="1"/>
      <c r="AB40" s="316" t="s">
        <v>135</v>
      </c>
      <c r="AC40" s="317" t="s">
        <v>290</v>
      </c>
      <c r="AD40" s="322">
        <v>-6</v>
      </c>
      <c r="AE40" s="1"/>
      <c r="AH40" s="1"/>
      <c r="AI40" s="1"/>
      <c r="AJ40" s="1"/>
      <c r="AK40" s="1"/>
      <c r="AL40" s="1"/>
      <c r="AM40" s="1"/>
    </row>
    <row r="41" spans="1:39" ht="22.5" customHeight="1">
      <c r="A41" s="89"/>
      <c r="B41" s="90"/>
      <c r="C41" s="90"/>
      <c r="D41" s="24"/>
      <c r="E41" s="1"/>
      <c r="F41" s="73"/>
      <c r="G41" s="34"/>
      <c r="H41" s="35"/>
      <c r="I41" s="73"/>
      <c r="J41" s="34"/>
      <c r="K41" s="41"/>
      <c r="L41" s="73"/>
      <c r="M41" s="34"/>
      <c r="N41" s="41"/>
      <c r="O41" s="73" t="s">
        <v>65</v>
      </c>
      <c r="P41" s="34" t="s">
        <v>285</v>
      </c>
      <c r="Q41" s="41">
        <v>-40</v>
      </c>
      <c r="R41" s="73" t="s">
        <v>36</v>
      </c>
      <c r="S41" s="34" t="s">
        <v>287</v>
      </c>
      <c r="T41" s="41">
        <v>50</v>
      </c>
      <c r="U41" s="31"/>
      <c r="V41" s="32"/>
      <c r="W41" s="62"/>
      <c r="X41" s="31"/>
      <c r="Y41" s="32"/>
      <c r="Z41" s="33"/>
      <c r="AA41" s="1"/>
      <c r="AB41" s="316" t="s">
        <v>88</v>
      </c>
      <c r="AC41" s="317" t="s">
        <v>277</v>
      </c>
      <c r="AD41" s="322">
        <v>-4.32</v>
      </c>
      <c r="AE41" s="1"/>
      <c r="AH41" s="1"/>
      <c r="AI41" s="1"/>
      <c r="AJ41" s="1"/>
      <c r="AK41" s="1"/>
      <c r="AL41" s="1"/>
      <c r="AM41" s="1"/>
    </row>
    <row r="42" spans="1:39" ht="22.5" customHeight="1">
      <c r="A42" s="89"/>
      <c r="B42" s="90"/>
      <c r="C42" s="90"/>
      <c r="D42" s="24"/>
      <c r="E42" s="1"/>
      <c r="F42" s="73"/>
      <c r="G42" s="34"/>
      <c r="H42" s="35"/>
      <c r="I42" s="73"/>
      <c r="J42" s="34"/>
      <c r="K42" s="41"/>
      <c r="L42" s="73"/>
      <c r="M42" s="34"/>
      <c r="N42" s="41"/>
      <c r="O42" s="27"/>
      <c r="P42" s="36"/>
      <c r="Q42" s="29"/>
      <c r="R42" s="27" t="s">
        <v>36</v>
      </c>
      <c r="S42" s="40" t="s">
        <v>286</v>
      </c>
      <c r="T42" s="41">
        <v>40</v>
      </c>
      <c r="U42" s="31"/>
      <c r="V42" s="32"/>
      <c r="W42" s="62"/>
      <c r="X42" s="31"/>
      <c r="Y42" s="32"/>
      <c r="Z42" s="33"/>
      <c r="AA42" s="1"/>
      <c r="AB42" s="301" t="s">
        <v>36</v>
      </c>
      <c r="AC42" s="302" t="s">
        <v>286</v>
      </c>
      <c r="AD42" s="319">
        <v>40</v>
      </c>
      <c r="AE42" s="1"/>
      <c r="AH42" s="1"/>
      <c r="AI42" s="1"/>
      <c r="AJ42" s="1"/>
      <c r="AK42" s="1"/>
      <c r="AL42" s="1"/>
      <c r="AM42" s="1"/>
    </row>
    <row r="43" spans="1:39" ht="22.5" customHeight="1">
      <c r="A43" s="89"/>
      <c r="B43" s="90"/>
      <c r="C43" s="90"/>
      <c r="D43" s="24"/>
      <c r="E43" s="1"/>
      <c r="F43" s="73"/>
      <c r="G43" s="34"/>
      <c r="H43" s="35"/>
      <c r="I43" s="73"/>
      <c r="J43" s="34"/>
      <c r="K43" s="41"/>
      <c r="L43" s="27"/>
      <c r="M43" s="34"/>
      <c r="N43" s="35"/>
      <c r="O43" s="27"/>
      <c r="P43" s="36"/>
      <c r="Q43" s="29"/>
      <c r="R43" s="27"/>
      <c r="S43" s="34"/>
      <c r="T43" s="35"/>
      <c r="U43" s="31"/>
      <c r="V43" s="32"/>
      <c r="W43" s="62"/>
      <c r="X43" s="31"/>
      <c r="Y43" s="32"/>
      <c r="Z43" s="33"/>
      <c r="AA43" s="1"/>
      <c r="AB43" s="303" t="s">
        <v>36</v>
      </c>
      <c r="AC43" s="302" t="s">
        <v>269</v>
      </c>
      <c r="AD43" s="319">
        <v>50</v>
      </c>
      <c r="AE43" s="1"/>
      <c r="AH43" s="1"/>
      <c r="AI43" s="1"/>
      <c r="AJ43" s="1"/>
      <c r="AK43" s="1"/>
      <c r="AL43" s="1"/>
      <c r="AM43" s="1"/>
    </row>
    <row r="44" spans="1:39" ht="22.5" customHeight="1">
      <c r="A44" s="89"/>
      <c r="B44" s="90"/>
      <c r="C44" s="90"/>
      <c r="D44" s="24"/>
      <c r="E44" s="1"/>
      <c r="F44" s="73"/>
      <c r="G44" s="40"/>
      <c r="H44" s="41"/>
      <c r="I44" s="27"/>
      <c r="J44" s="40"/>
      <c r="K44" s="41"/>
      <c r="L44" s="27"/>
      <c r="M44" s="40"/>
      <c r="N44" s="41"/>
      <c r="O44" s="27"/>
      <c r="P44" s="40"/>
      <c r="Q44" s="41"/>
      <c r="R44" s="27"/>
      <c r="S44" s="40"/>
      <c r="T44" s="41"/>
      <c r="U44" s="31"/>
      <c r="V44" s="42"/>
      <c r="W44" s="62"/>
      <c r="X44" s="31"/>
      <c r="Y44" s="42"/>
      <c r="Z44" s="33"/>
      <c r="AA44" s="1"/>
      <c r="AB44" s="303" t="s">
        <v>36</v>
      </c>
      <c r="AC44" s="302" t="s">
        <v>287</v>
      </c>
      <c r="AD44" s="319">
        <v>50</v>
      </c>
      <c r="AE44" s="1"/>
      <c r="AH44" s="1"/>
      <c r="AI44" s="1"/>
      <c r="AJ44" s="1"/>
      <c r="AK44" s="1"/>
      <c r="AL44" s="1"/>
      <c r="AM44" s="1"/>
    </row>
    <row r="45" spans="1:39" ht="22.5" customHeight="1">
      <c r="A45" s="1"/>
      <c r="B45" s="82" t="s">
        <v>32</v>
      </c>
      <c r="C45" s="83">
        <f>SUM(C34:C44)</f>
        <v>0</v>
      </c>
      <c r="D45" s="92"/>
      <c r="E45" s="1"/>
      <c r="F45" s="78"/>
      <c r="G45" s="48"/>
      <c r="H45" s="49">
        <f>SUM(H36:H44)</f>
        <v>628</v>
      </c>
      <c r="I45" s="47"/>
      <c r="J45" s="48"/>
      <c r="K45" s="49">
        <f>SUM(K36:K44)</f>
        <v>-105.5</v>
      </c>
      <c r="L45" s="47"/>
      <c r="M45" s="48"/>
      <c r="N45" s="49">
        <f>SUM(N36:N44)</f>
        <v>0</v>
      </c>
      <c r="O45" s="47"/>
      <c r="P45" s="48"/>
      <c r="Q45" s="49">
        <f>SUM(Q36:Q44)</f>
        <v>538</v>
      </c>
      <c r="R45" s="47"/>
      <c r="S45" s="48"/>
      <c r="T45" s="49">
        <f>SUM(T36:T44)</f>
        <v>260</v>
      </c>
      <c r="U45" s="50"/>
      <c r="V45" s="51"/>
      <c r="W45" s="79">
        <f>SUM(W36:W44)</f>
        <v>-69.599999999999994</v>
      </c>
      <c r="X45" s="50"/>
      <c r="Y45" s="51"/>
      <c r="Z45" s="52">
        <f>SUM(Z36:Z44)</f>
        <v>-32.989999999999995</v>
      </c>
      <c r="AA45" s="1"/>
      <c r="AB45" s="301" t="s">
        <v>65</v>
      </c>
      <c r="AC45" s="250" t="s">
        <v>253</v>
      </c>
      <c r="AD45" s="320">
        <v>55</v>
      </c>
      <c r="AE45" s="1"/>
      <c r="AH45" s="1"/>
      <c r="AI45" s="1"/>
      <c r="AJ45" s="1"/>
      <c r="AK45" s="1"/>
      <c r="AL45" s="1"/>
      <c r="AM45" s="1"/>
    </row>
    <row r="46" spans="1:39" ht="22.5" customHeight="1">
      <c r="A46" s="1"/>
      <c r="B46" s="1"/>
      <c r="C46" s="1"/>
      <c r="D46" s="39"/>
      <c r="E46" s="1"/>
      <c r="F46" s="81">
        <f>X35+1</f>
        <v>27</v>
      </c>
      <c r="G46" s="55"/>
      <c r="H46" s="56"/>
      <c r="I46" s="54">
        <f>F46+1</f>
        <v>28</v>
      </c>
      <c r="J46" s="55"/>
      <c r="K46" s="56"/>
      <c r="L46" s="54">
        <f>I46+1</f>
        <v>29</v>
      </c>
      <c r="M46" s="55"/>
      <c r="N46" s="56"/>
      <c r="O46" s="54">
        <f>L46+1</f>
        <v>30</v>
      </c>
      <c r="P46" s="55"/>
      <c r="Q46" s="56"/>
      <c r="R46" s="93"/>
      <c r="S46" s="94"/>
      <c r="T46" s="95"/>
      <c r="U46" s="96"/>
      <c r="V46" s="94"/>
      <c r="W46" s="95"/>
      <c r="X46" s="96"/>
      <c r="Y46" s="94"/>
      <c r="Z46" s="97"/>
      <c r="AA46" s="1"/>
      <c r="AB46" s="301" t="s">
        <v>65</v>
      </c>
      <c r="AC46" s="250" t="s">
        <v>253</v>
      </c>
      <c r="AD46" s="320">
        <v>55</v>
      </c>
      <c r="AE46" s="1"/>
      <c r="AH46" s="1"/>
      <c r="AI46" s="1"/>
      <c r="AJ46" s="1"/>
      <c r="AK46" s="1"/>
      <c r="AL46" s="1"/>
      <c r="AM46" s="1"/>
    </row>
    <row r="47" spans="1:39" ht="22.5" customHeight="1">
      <c r="A47" s="369" t="s">
        <v>12</v>
      </c>
      <c r="B47" s="369"/>
      <c r="C47" s="369"/>
      <c r="D47" s="1"/>
      <c r="E47" s="1"/>
      <c r="F47" s="27" t="s">
        <v>38</v>
      </c>
      <c r="G47" s="36" t="s">
        <v>39</v>
      </c>
      <c r="H47" s="29">
        <v>-68.52</v>
      </c>
      <c r="L47" s="27"/>
      <c r="M47" s="36"/>
      <c r="N47" s="29"/>
      <c r="O47" s="27" t="s">
        <v>12</v>
      </c>
      <c r="P47" s="36" t="s">
        <v>42</v>
      </c>
      <c r="Q47" s="29">
        <v>133</v>
      </c>
      <c r="R47" s="98"/>
      <c r="S47" s="99"/>
      <c r="T47" s="100"/>
      <c r="U47" s="98"/>
      <c r="V47" s="101"/>
      <c r="W47" s="100"/>
      <c r="X47" s="98"/>
      <c r="Y47" s="101"/>
      <c r="Z47" s="102"/>
      <c r="AA47" s="1"/>
      <c r="AB47" s="303" t="s">
        <v>36</v>
      </c>
      <c r="AC47" s="302" t="s">
        <v>58</v>
      </c>
      <c r="AD47" s="319">
        <v>55</v>
      </c>
      <c r="AE47" s="1"/>
      <c r="AH47" s="1"/>
      <c r="AI47" s="1"/>
      <c r="AJ47" s="1"/>
      <c r="AK47" s="1"/>
      <c r="AL47" s="1"/>
      <c r="AM47" s="1"/>
    </row>
    <row r="48" spans="1:39" ht="22.5" customHeight="1">
      <c r="A48" s="372" t="s">
        <v>193</v>
      </c>
      <c r="B48" s="373"/>
      <c r="C48" s="374"/>
      <c r="D48" s="1"/>
      <c r="E48" s="1"/>
      <c r="F48" s="27"/>
      <c r="G48" s="40"/>
      <c r="H48" s="41"/>
      <c r="I48" s="27"/>
      <c r="J48" s="34"/>
      <c r="K48" s="35"/>
      <c r="L48" s="27"/>
      <c r="M48" s="28"/>
      <c r="N48" s="29"/>
      <c r="O48" s="27" t="s">
        <v>12</v>
      </c>
      <c r="P48" s="34" t="s">
        <v>64</v>
      </c>
      <c r="Q48" s="35">
        <v>100</v>
      </c>
      <c r="R48" s="98"/>
      <c r="S48" s="99"/>
      <c r="T48" s="100"/>
      <c r="U48" s="98"/>
      <c r="V48" s="101"/>
      <c r="W48" s="100"/>
      <c r="X48" s="98"/>
      <c r="Y48" s="101"/>
      <c r="Z48" s="102"/>
      <c r="AA48" s="1"/>
      <c r="AB48" s="303" t="s">
        <v>36</v>
      </c>
      <c r="AC48" s="302" t="s">
        <v>272</v>
      </c>
      <c r="AD48" s="319">
        <v>55</v>
      </c>
      <c r="AE48" s="1"/>
      <c r="AH48" s="1"/>
      <c r="AI48" s="1"/>
      <c r="AJ48" s="1"/>
      <c r="AK48" s="1"/>
      <c r="AL48" s="1"/>
      <c r="AM48" s="1"/>
    </row>
    <row r="49" spans="1:39" ht="22.5" customHeight="1">
      <c r="A49" s="261">
        <v>5</v>
      </c>
      <c r="B49" s="262" t="s">
        <v>13</v>
      </c>
      <c r="C49" s="262">
        <v>671</v>
      </c>
      <c r="D49" s="1"/>
      <c r="E49" s="1"/>
      <c r="F49" s="73"/>
      <c r="G49" s="34"/>
      <c r="H49" s="35"/>
      <c r="I49" s="27"/>
      <c r="J49" s="34"/>
      <c r="K49" s="35"/>
      <c r="L49" s="27"/>
      <c r="M49" s="40"/>
      <c r="N49" s="41"/>
      <c r="O49" s="27" t="s">
        <v>40</v>
      </c>
      <c r="P49" s="91" t="s">
        <v>41</v>
      </c>
      <c r="Q49" s="29">
        <v>-320</v>
      </c>
      <c r="R49" s="98"/>
      <c r="S49" s="99"/>
      <c r="T49" s="100"/>
      <c r="U49" s="98"/>
      <c r="V49" s="101"/>
      <c r="W49" s="100"/>
      <c r="X49" s="98"/>
      <c r="Y49" s="101"/>
      <c r="Z49" s="102"/>
      <c r="AA49" s="1"/>
      <c r="AB49" s="303" t="s">
        <v>139</v>
      </c>
      <c r="AC49" s="252" t="s">
        <v>282</v>
      </c>
      <c r="AD49" s="319">
        <v>60</v>
      </c>
      <c r="AE49" s="1"/>
      <c r="AH49" s="1"/>
      <c r="AI49" s="1"/>
      <c r="AJ49" s="1"/>
      <c r="AK49" s="1"/>
      <c r="AL49" s="1"/>
      <c r="AM49" s="1"/>
    </row>
    <row r="50" spans="1:39" ht="22.5" customHeight="1">
      <c r="A50" s="89">
        <v>20</v>
      </c>
      <c r="B50" s="90" t="s">
        <v>227</v>
      </c>
      <c r="C50" s="90">
        <v>628</v>
      </c>
      <c r="D50" s="1"/>
      <c r="E50" s="1"/>
      <c r="F50" s="73"/>
      <c r="G50" s="34"/>
      <c r="H50" s="35"/>
      <c r="I50" s="27"/>
      <c r="J50" s="34"/>
      <c r="K50" s="35"/>
      <c r="L50" s="27"/>
      <c r="M50" s="36"/>
      <c r="N50" s="29"/>
      <c r="O50" s="27" t="s">
        <v>65</v>
      </c>
      <c r="P50" s="91" t="s">
        <v>291</v>
      </c>
      <c r="Q50" s="29">
        <v>-36</v>
      </c>
      <c r="R50" s="98"/>
      <c r="S50" s="99"/>
      <c r="T50" s="100"/>
      <c r="U50" s="98"/>
      <c r="V50" s="101"/>
      <c r="W50" s="100"/>
      <c r="X50" s="98"/>
      <c r="Y50" s="101"/>
      <c r="Z50" s="102"/>
      <c r="AA50" s="1"/>
      <c r="AB50" s="303" t="s">
        <v>36</v>
      </c>
      <c r="AC50" s="302" t="s">
        <v>171</v>
      </c>
      <c r="AD50" s="319">
        <v>60</v>
      </c>
      <c r="AE50" s="1"/>
      <c r="AH50" s="1"/>
      <c r="AI50" s="1"/>
      <c r="AJ50" s="1"/>
      <c r="AK50" s="1"/>
      <c r="AL50" s="1"/>
      <c r="AM50" s="1"/>
    </row>
    <row r="51" spans="1:39" ht="22.5" customHeight="1">
      <c r="A51" s="89">
        <v>28</v>
      </c>
      <c r="B51" s="90" t="s">
        <v>194</v>
      </c>
      <c r="C51" s="90">
        <v>133</v>
      </c>
      <c r="D51" s="1"/>
      <c r="E51" s="1"/>
      <c r="F51" s="73"/>
      <c r="G51" s="34"/>
      <c r="H51" s="35"/>
      <c r="I51" s="27"/>
      <c r="J51" s="34"/>
      <c r="K51" s="35"/>
      <c r="L51" s="27"/>
      <c r="M51" s="91"/>
      <c r="N51" s="29"/>
      <c r="O51" s="27"/>
      <c r="P51" s="91"/>
      <c r="Q51" s="29"/>
      <c r="R51" s="98"/>
      <c r="S51" s="99"/>
      <c r="T51" s="100"/>
      <c r="U51" s="98"/>
      <c r="V51" s="101"/>
      <c r="W51" s="100"/>
      <c r="X51" s="98"/>
      <c r="Y51" s="101"/>
      <c r="Z51" s="102"/>
      <c r="AA51" s="1"/>
      <c r="AB51" s="301" t="s">
        <v>36</v>
      </c>
      <c r="AC51" s="302" t="s">
        <v>264</v>
      </c>
      <c r="AD51" s="319">
        <v>100</v>
      </c>
      <c r="AE51" s="1"/>
      <c r="AH51" s="1"/>
      <c r="AI51" s="1"/>
      <c r="AJ51" s="1"/>
      <c r="AK51" s="1"/>
      <c r="AL51" s="1"/>
      <c r="AM51" s="1"/>
    </row>
    <row r="52" spans="1:39" ht="22.5" customHeight="1">
      <c r="A52" s="89"/>
      <c r="B52" s="36"/>
      <c r="C52" s="83">
        <f>SUM(C49:C51)</f>
        <v>1432</v>
      </c>
      <c r="D52" s="1"/>
      <c r="E52" s="1"/>
      <c r="F52" s="73"/>
      <c r="G52" s="40"/>
      <c r="H52" s="41"/>
      <c r="I52" s="27"/>
      <c r="J52" s="40"/>
      <c r="K52" s="41"/>
      <c r="L52" s="27"/>
      <c r="M52" s="40"/>
      <c r="N52" s="41"/>
      <c r="O52" s="27"/>
      <c r="P52" s="40"/>
      <c r="Q52" s="41"/>
      <c r="R52" s="98"/>
      <c r="S52" s="103"/>
      <c r="T52" s="104"/>
      <c r="U52" s="98"/>
      <c r="V52" s="105"/>
      <c r="W52" s="100"/>
      <c r="X52" s="98"/>
      <c r="Y52" s="105"/>
      <c r="Z52" s="102"/>
      <c r="AA52" s="1"/>
      <c r="AB52" s="301" t="s">
        <v>139</v>
      </c>
      <c r="AC52" s="302" t="s">
        <v>280</v>
      </c>
      <c r="AD52" s="319">
        <v>100</v>
      </c>
      <c r="AE52" s="1"/>
      <c r="AH52" s="1"/>
      <c r="AI52" s="1"/>
      <c r="AJ52" s="1"/>
      <c r="AK52" s="1"/>
      <c r="AL52" s="1"/>
      <c r="AM52" s="1"/>
    </row>
    <row r="53" spans="1:39" ht="22.5" customHeight="1" thickBot="1">
      <c r="A53" s="378" t="s">
        <v>195</v>
      </c>
      <c r="B53" s="379"/>
      <c r="C53" s="380"/>
      <c r="D53" s="1"/>
      <c r="E53" s="1"/>
      <c r="F53" s="106"/>
      <c r="G53" s="107"/>
      <c r="H53" s="108">
        <f>SUM(H47:H52)</f>
        <v>-68.52</v>
      </c>
      <c r="I53" s="109"/>
      <c r="J53" s="107"/>
      <c r="K53" s="108">
        <f>SUM(K47:K52)</f>
        <v>0</v>
      </c>
      <c r="L53" s="109"/>
      <c r="M53" s="107"/>
      <c r="N53" s="108">
        <f>SUM(N47:N52)</f>
        <v>0</v>
      </c>
      <c r="O53" s="109"/>
      <c r="P53" s="107"/>
      <c r="Q53" s="108">
        <f>SUM(Q47:Q52)</f>
        <v>-123</v>
      </c>
      <c r="R53" s="110"/>
      <c r="S53" s="111"/>
      <c r="T53" s="112"/>
      <c r="U53" s="110"/>
      <c r="V53" s="113"/>
      <c r="W53" s="114"/>
      <c r="X53" s="110"/>
      <c r="Y53" s="113"/>
      <c r="Z53" s="115"/>
      <c r="AA53" s="1"/>
      <c r="AB53" s="301" t="s">
        <v>12</v>
      </c>
      <c r="AC53" s="302" t="s">
        <v>64</v>
      </c>
      <c r="AD53" s="319">
        <v>100</v>
      </c>
      <c r="AE53" s="1"/>
      <c r="AH53" s="1"/>
      <c r="AI53" s="1"/>
      <c r="AJ53" s="1"/>
      <c r="AK53" s="1"/>
      <c r="AL53" s="1"/>
      <c r="AM53" s="1"/>
    </row>
    <row r="54" spans="1:39" ht="21.75" customHeight="1">
      <c r="A54" s="285"/>
      <c r="B54" s="34" t="s">
        <v>61</v>
      </c>
      <c r="C54" s="35">
        <v>200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303" t="s">
        <v>36</v>
      </c>
      <c r="AC54" s="302" t="s">
        <v>80</v>
      </c>
      <c r="AD54" s="319">
        <v>110</v>
      </c>
      <c r="AE54" s="1"/>
      <c r="AH54" s="1"/>
      <c r="AI54" s="1"/>
      <c r="AJ54" s="1"/>
      <c r="AK54" s="1"/>
      <c r="AL54" s="1"/>
      <c r="AM54" s="1"/>
    </row>
    <row r="55" spans="1:39" ht="21.75" customHeight="1">
      <c r="A55" s="285"/>
      <c r="B55" s="36" t="s">
        <v>68</v>
      </c>
      <c r="C55" s="29">
        <v>284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301" t="s">
        <v>12</v>
      </c>
      <c r="AC55" s="250" t="s">
        <v>42</v>
      </c>
      <c r="AD55" s="320">
        <v>133</v>
      </c>
      <c r="AE55" s="1"/>
      <c r="AH55" s="1"/>
      <c r="AI55" s="1"/>
      <c r="AJ55" s="1"/>
      <c r="AK55" s="1"/>
      <c r="AL55" s="1"/>
      <c r="AM55" s="1"/>
    </row>
    <row r="56" spans="1:39" ht="21.75" customHeight="1">
      <c r="A56" s="291"/>
      <c r="B56" s="36" t="s">
        <v>69</v>
      </c>
      <c r="C56" s="29">
        <v>284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301" t="s">
        <v>12</v>
      </c>
      <c r="AC56" s="302" t="s">
        <v>61</v>
      </c>
      <c r="AD56" s="319">
        <v>200</v>
      </c>
      <c r="AE56" s="1"/>
      <c r="AH56" s="1"/>
      <c r="AI56" s="1"/>
      <c r="AJ56" s="1"/>
      <c r="AK56" s="1"/>
      <c r="AL56" s="1"/>
      <c r="AM56" s="1"/>
    </row>
    <row r="57" spans="1:39" ht="21.75" customHeight="1">
      <c r="A57" s="291"/>
      <c r="B57" s="34"/>
      <c r="C57" s="35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3"/>
      <c r="Z57" s="3"/>
      <c r="AA57" s="1"/>
      <c r="AB57" s="301" t="s">
        <v>36</v>
      </c>
      <c r="AC57" s="302" t="s">
        <v>265</v>
      </c>
      <c r="AD57" s="320">
        <v>200</v>
      </c>
      <c r="AE57" s="1"/>
      <c r="AH57" s="1"/>
      <c r="AI57" s="1"/>
      <c r="AJ57" s="1"/>
      <c r="AK57" s="1"/>
      <c r="AL57" s="1"/>
      <c r="AM57" s="1"/>
    </row>
    <row r="58" spans="1:39" ht="21.75" customHeight="1">
      <c r="A58" s="291"/>
      <c r="B58" s="34"/>
      <c r="C58" s="3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301" t="s">
        <v>12</v>
      </c>
      <c r="AC58" s="250" t="s">
        <v>68</v>
      </c>
      <c r="AD58" s="320">
        <v>284</v>
      </c>
      <c r="AE58" s="1"/>
      <c r="AH58" s="1"/>
      <c r="AI58" s="1"/>
      <c r="AJ58" s="1"/>
      <c r="AK58" s="1"/>
      <c r="AL58" s="1"/>
      <c r="AM58" s="1"/>
    </row>
    <row r="59" spans="1:39" ht="21.75" customHeight="1">
      <c r="A59" s="291"/>
      <c r="B59" s="34"/>
      <c r="C59" s="35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301" t="s">
        <v>12</v>
      </c>
      <c r="AC59" s="250" t="s">
        <v>69</v>
      </c>
      <c r="AD59" s="320">
        <v>284</v>
      </c>
      <c r="AE59" s="1"/>
      <c r="AH59" s="1"/>
      <c r="AI59" s="1"/>
      <c r="AJ59" s="1"/>
      <c r="AK59" s="1"/>
      <c r="AL59" s="1"/>
      <c r="AM59" s="1"/>
    </row>
    <row r="60" spans="1:39" ht="21.75" customHeight="1">
      <c r="A60" s="263"/>
      <c r="B60" s="34" t="s">
        <v>64</v>
      </c>
      <c r="C60" s="35">
        <v>100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301" t="s">
        <v>12</v>
      </c>
      <c r="AC60" s="250" t="s">
        <v>37</v>
      </c>
      <c r="AD60" s="320">
        <v>628</v>
      </c>
      <c r="AE60" s="1"/>
      <c r="AH60" s="1"/>
      <c r="AI60" s="1"/>
      <c r="AJ60" s="1"/>
      <c r="AK60" s="1"/>
      <c r="AL60" s="1"/>
      <c r="AM60" s="1"/>
    </row>
    <row r="61" spans="1:39" ht="21.75" customHeight="1">
      <c r="A61" s="263"/>
      <c r="B61" s="34"/>
      <c r="C61" s="35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303" t="s">
        <v>12</v>
      </c>
      <c r="AC61" s="250" t="s">
        <v>13</v>
      </c>
      <c r="AD61" s="320">
        <v>671</v>
      </c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21.75" customHeight="1">
      <c r="A62" s="263"/>
      <c r="B62" s="290"/>
      <c r="C62" s="293">
        <f>SUM(C54:C61)</f>
        <v>868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301" t="s">
        <v>12</v>
      </c>
      <c r="AC62" s="302" t="s">
        <v>217</v>
      </c>
      <c r="AD62" s="319">
        <v>900</v>
      </c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21.75" customHeight="1">
      <c r="A63" s="381" t="s">
        <v>226</v>
      </c>
      <c r="B63" s="382"/>
      <c r="C63" s="383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21.75" customHeight="1">
      <c r="A64" s="263"/>
      <c r="B64" s="263" t="s">
        <v>274</v>
      </c>
      <c r="C64" s="263">
        <v>900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21.75" customHeight="1">
      <c r="A65" s="263"/>
      <c r="B65" s="263"/>
      <c r="C65" s="263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21.75" customHeight="1">
      <c r="A66" s="263"/>
      <c r="B66" s="263"/>
      <c r="C66" s="293">
        <f>SUM(C64:C65)</f>
        <v>900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</sheetData>
  <sortState ref="AB4:AD62">
    <sortCondition ref="AD4:AD62"/>
  </sortState>
  <mergeCells count="14">
    <mergeCell ref="F1:Z1"/>
    <mergeCell ref="F2:H2"/>
    <mergeCell ref="I2:K2"/>
    <mergeCell ref="L2:N2"/>
    <mergeCell ref="O2:Q2"/>
    <mergeCell ref="R2:T2"/>
    <mergeCell ref="U2:W2"/>
    <mergeCell ref="X2:Z2"/>
    <mergeCell ref="A63:C63"/>
    <mergeCell ref="A47:C47"/>
    <mergeCell ref="A48:C48"/>
    <mergeCell ref="A53:C53"/>
    <mergeCell ref="A13:D13"/>
    <mergeCell ref="A32:C32"/>
  </mergeCells>
  <conditionalFormatting sqref="Z13:Z18 Z21 Z36:Z44 Z5:Z10 Z25:Z27 Z30:Z33">
    <cfRule type="cellIs" dxfId="2203" priority="1068" operator="lessThan">
      <formula>0</formula>
    </cfRule>
    <cfRule type="cellIs" dxfId="2202" priority="1069" operator="greaterThan">
      <formula>0</formula>
    </cfRule>
  </conditionalFormatting>
  <conditionalFormatting sqref="Z11 Z19 Z34 Z45">
    <cfRule type="cellIs" dxfId="2201" priority="1067" operator="equal">
      <formula>0</formula>
    </cfRule>
  </conditionalFormatting>
  <conditionalFormatting sqref="T19 K19 H19 Q19 N19 T34 T45 K34 K45 K53 H34 H45 H53 Q34 Q45 N34 N45 N53 N11 Q11 T11 Q53">
    <cfRule type="cellIs" dxfId="2200" priority="1066" operator="equal">
      <formula>0</formula>
    </cfRule>
  </conditionalFormatting>
  <conditionalFormatting sqref="Q18 N15:N18 K18 H26:H27 T43:T44 Q44 N43:N44 Q31:Q33 H49:H52 H37:H44 T31:T33 N9:N10 Q7:Q10 K13 K40:K41 N25:N27 K25:K27 K30:K33 N30:N33 H30:H33 K48 H17:H18 T18 K43:K44 K50 K52">
    <cfRule type="cellIs" dxfId="2199" priority="1065" operator="greaterThan">
      <formula>0</formula>
    </cfRule>
  </conditionalFormatting>
  <conditionalFormatting sqref="Q18 N15:N18 K18 H26:H27 T43:T44 Q44 N43:N44 Q31:Q33 H49:H52 H37:H44 T31:T33 N9:N10 Q7:Q10 K13 K40:K41 N25:N27 K25:K27 K30:K33 N30:N33 H30:H33 K48 H17:H18 T18 K43:K44 K50 K52">
    <cfRule type="cellIs" dxfId="2198" priority="1064" operator="lessThan">
      <formula>0</formula>
    </cfRule>
  </conditionalFormatting>
  <conditionalFormatting sqref="W13:W18 W36:W44 W21 W25:W27 W30:W33">
    <cfRule type="cellIs" dxfId="2197" priority="1061" operator="lessThan">
      <formula>0</formula>
    </cfRule>
    <cfRule type="cellIs" dxfId="2196" priority="1062" operator="greaterThan">
      <formula>0</formula>
    </cfRule>
  </conditionalFormatting>
  <conditionalFormatting sqref="H13 H49 K14:K17 H37 Q16:Q17 N5 Q5:Q6 T5:T6 K36:K38 N47 T25:T27 Q25:Q27 H16 Q30:Q31 T30 K40:K41 K43 Q47">
    <cfRule type="cellIs" dxfId="2195" priority="1058" operator="lessThan">
      <formula>0</formula>
    </cfRule>
    <cfRule type="cellIs" dxfId="2194" priority="1059" operator="greaterThan">
      <formula>0</formula>
    </cfRule>
  </conditionalFormatting>
  <conditionalFormatting sqref="Q30:Q31">
    <cfRule type="cellIs" dxfId="2193" priority="1055" operator="lessThan">
      <formula>0</formula>
    </cfRule>
    <cfRule type="cellIs" dxfId="2192" priority="1056" operator="greaterThan">
      <formula>0</formula>
    </cfRule>
  </conditionalFormatting>
  <conditionalFormatting sqref="B10">
    <cfRule type="cellIs" dxfId="2191" priority="1053" operator="lessThan">
      <formula>0</formula>
    </cfRule>
    <cfRule type="cellIs" dxfId="2190" priority="1054" operator="greaterThan">
      <formula>0</formula>
    </cfRule>
  </conditionalFormatting>
  <conditionalFormatting sqref="N49">
    <cfRule type="cellIs" dxfId="2189" priority="1008" operator="greaterThan">
      <formula>0</formula>
    </cfRule>
  </conditionalFormatting>
  <conditionalFormatting sqref="N49">
    <cfRule type="cellIs" dxfId="2188" priority="1007" operator="lessThan">
      <formula>0</formula>
    </cfRule>
  </conditionalFormatting>
  <conditionalFormatting sqref="H48">
    <cfRule type="cellIs" dxfId="2187" priority="1002" operator="greaterThan">
      <formula>0</formula>
    </cfRule>
  </conditionalFormatting>
  <conditionalFormatting sqref="H48">
    <cfRule type="cellIs" dxfId="2186" priority="1001" operator="lessThan">
      <formula>0</formula>
    </cfRule>
  </conditionalFormatting>
  <conditionalFormatting sqref="H21">
    <cfRule type="cellIs" dxfId="2185" priority="983" operator="lessThan">
      <formula>0</formula>
    </cfRule>
    <cfRule type="cellIs" dxfId="2184" priority="984" operator="greaterThan">
      <formula>0</formula>
    </cfRule>
  </conditionalFormatting>
  <conditionalFormatting sqref="Z22">
    <cfRule type="cellIs" dxfId="2183" priority="978" operator="lessThan">
      <formula>0</formula>
    </cfRule>
    <cfRule type="cellIs" dxfId="2182" priority="979" operator="greaterThan">
      <formula>0</formula>
    </cfRule>
  </conditionalFormatting>
  <conditionalFormatting sqref="N22">
    <cfRule type="cellIs" dxfId="2181" priority="977" operator="greaterThan">
      <formula>0</formula>
    </cfRule>
  </conditionalFormatting>
  <conditionalFormatting sqref="N22">
    <cfRule type="cellIs" dxfId="2180" priority="976" operator="lessThan">
      <formula>0</formula>
    </cfRule>
  </conditionalFormatting>
  <conditionalFormatting sqref="W22">
    <cfRule type="cellIs" dxfId="2179" priority="973" operator="lessThan">
      <formula>0</formula>
    </cfRule>
    <cfRule type="cellIs" dxfId="2178" priority="974" operator="greaterThan">
      <formula>0</formula>
    </cfRule>
  </conditionalFormatting>
  <conditionalFormatting sqref="Q22">
    <cfRule type="cellIs" dxfId="2177" priority="970" operator="lessThan">
      <formula>0</formula>
    </cfRule>
    <cfRule type="cellIs" dxfId="2176" priority="971" operator="greaterThan">
      <formula>0</formula>
    </cfRule>
  </conditionalFormatting>
  <conditionalFormatting sqref="Z23">
    <cfRule type="cellIs" dxfId="2175" priority="967" operator="lessThan">
      <formula>0</formula>
    </cfRule>
    <cfRule type="cellIs" dxfId="2174" priority="968" operator="greaterThan">
      <formula>0</formula>
    </cfRule>
  </conditionalFormatting>
  <conditionalFormatting sqref="N23">
    <cfRule type="cellIs" dxfId="2173" priority="966" operator="greaterThan">
      <formula>0</formula>
    </cfRule>
  </conditionalFormatting>
  <conditionalFormatting sqref="N23">
    <cfRule type="cellIs" dxfId="2172" priority="965" operator="lessThan">
      <formula>0</formula>
    </cfRule>
  </conditionalFormatting>
  <conditionalFormatting sqref="W23">
    <cfRule type="cellIs" dxfId="2171" priority="962" operator="lessThan">
      <formula>0</formula>
    </cfRule>
    <cfRule type="cellIs" dxfId="2170" priority="963" operator="greaterThan">
      <formula>0</formula>
    </cfRule>
  </conditionalFormatting>
  <conditionalFormatting sqref="Q23">
    <cfRule type="cellIs" dxfId="2169" priority="959" operator="lessThan">
      <formula>0</formula>
    </cfRule>
    <cfRule type="cellIs" dxfId="2168" priority="960" operator="greaterThan">
      <formula>0</formula>
    </cfRule>
  </conditionalFormatting>
  <conditionalFormatting sqref="H22">
    <cfRule type="cellIs" dxfId="2167" priority="958" operator="greaterThan">
      <formula>0</formula>
    </cfRule>
  </conditionalFormatting>
  <conditionalFormatting sqref="H22">
    <cfRule type="cellIs" dxfId="2166" priority="957" operator="lessThan">
      <formula>0</formula>
    </cfRule>
  </conditionalFormatting>
  <conditionalFormatting sqref="T7">
    <cfRule type="cellIs" dxfId="2165" priority="950" operator="lessThan">
      <formula>0</formula>
    </cfRule>
    <cfRule type="cellIs" dxfId="2164" priority="951" operator="greaterThan">
      <formula>0</formula>
    </cfRule>
  </conditionalFormatting>
  <conditionalFormatting sqref="Z24">
    <cfRule type="cellIs" dxfId="2163" priority="939" operator="lessThan">
      <formula>0</formula>
    </cfRule>
    <cfRule type="cellIs" dxfId="2162" priority="940" operator="greaterThan">
      <formula>0</formula>
    </cfRule>
  </conditionalFormatting>
  <conditionalFormatting sqref="N24">
    <cfRule type="cellIs" dxfId="2161" priority="938" operator="greaterThan">
      <formula>0</formula>
    </cfRule>
  </conditionalFormatting>
  <conditionalFormatting sqref="N24">
    <cfRule type="cellIs" dxfId="2160" priority="937" operator="lessThan">
      <formula>0</formula>
    </cfRule>
  </conditionalFormatting>
  <conditionalFormatting sqref="W24">
    <cfRule type="cellIs" dxfId="2159" priority="934" operator="lessThan">
      <formula>0</formula>
    </cfRule>
    <cfRule type="cellIs" dxfId="2158" priority="935" operator="greaterThan">
      <formula>0</formula>
    </cfRule>
  </conditionalFormatting>
  <conditionalFormatting sqref="Q24">
    <cfRule type="cellIs" dxfId="2157" priority="931" operator="lessThan">
      <formula>0</formula>
    </cfRule>
    <cfRule type="cellIs" dxfId="2156" priority="932" operator="greaterThan">
      <formula>0</formula>
    </cfRule>
  </conditionalFormatting>
  <conditionalFormatting sqref="N50:N51 Q50:Q51">
    <cfRule type="cellIs" dxfId="2155" priority="929" operator="lessThan">
      <formula>0</formula>
    </cfRule>
    <cfRule type="cellIs" dxfId="2154" priority="930" operator="greaterThan">
      <formula>0</formula>
    </cfRule>
  </conditionalFormatting>
  <conditionalFormatting sqref="N6">
    <cfRule type="cellIs" dxfId="2153" priority="900" operator="greaterThan">
      <formula>0</formula>
    </cfRule>
  </conditionalFormatting>
  <conditionalFormatting sqref="N6">
    <cfRule type="cellIs" dxfId="2152" priority="899" operator="lessThan">
      <formula>0</formula>
    </cfRule>
  </conditionalFormatting>
  <conditionalFormatting sqref="N7">
    <cfRule type="cellIs" dxfId="2151" priority="897" operator="greaterThan">
      <formula>0</formula>
    </cfRule>
  </conditionalFormatting>
  <conditionalFormatting sqref="N7">
    <cfRule type="cellIs" dxfId="2150" priority="896" operator="lessThan">
      <formula>0</formula>
    </cfRule>
  </conditionalFormatting>
  <conditionalFormatting sqref="N8">
    <cfRule type="cellIs" dxfId="2149" priority="893" operator="lessThan">
      <formula>0</formula>
    </cfRule>
    <cfRule type="cellIs" dxfId="2148" priority="894" operator="greaterThan">
      <formula>0</formula>
    </cfRule>
  </conditionalFormatting>
  <conditionalFormatting sqref="N5">
    <cfRule type="cellIs" dxfId="2147" priority="892" operator="greaterThan">
      <formula>0</formula>
    </cfRule>
  </conditionalFormatting>
  <conditionalFormatting sqref="N5">
    <cfRule type="cellIs" dxfId="2146" priority="891" operator="lessThan">
      <formula>0</formula>
    </cfRule>
  </conditionalFormatting>
  <conditionalFormatting sqref="N6">
    <cfRule type="cellIs" dxfId="2145" priority="889" operator="greaterThan">
      <formula>0</formula>
    </cfRule>
  </conditionalFormatting>
  <conditionalFormatting sqref="N6">
    <cfRule type="cellIs" dxfId="2144" priority="888" operator="lessThan">
      <formula>0</formula>
    </cfRule>
  </conditionalFormatting>
  <conditionalFormatting sqref="N7">
    <cfRule type="cellIs" dxfId="2143" priority="885" operator="lessThan">
      <formula>0</formula>
    </cfRule>
    <cfRule type="cellIs" dxfId="2142" priority="886" operator="greaterThan">
      <formula>0</formula>
    </cfRule>
  </conditionalFormatting>
  <conditionalFormatting sqref="T8">
    <cfRule type="cellIs" dxfId="2141" priority="882" operator="lessThan">
      <formula>0</formula>
    </cfRule>
    <cfRule type="cellIs" dxfId="2140" priority="883" operator="greaterThan">
      <formula>0</formula>
    </cfRule>
  </conditionalFormatting>
  <conditionalFormatting sqref="T9">
    <cfRule type="cellIs" dxfId="2139" priority="881" operator="greaterThan">
      <formula>0</formula>
    </cfRule>
  </conditionalFormatting>
  <conditionalFormatting sqref="T9">
    <cfRule type="cellIs" dxfId="2138" priority="880" operator="lessThan">
      <formula>0</formula>
    </cfRule>
  </conditionalFormatting>
  <conditionalFormatting sqref="T10">
    <cfRule type="cellIs" dxfId="2137" priority="878" operator="greaterThan">
      <formula>0</formula>
    </cfRule>
  </conditionalFormatting>
  <conditionalFormatting sqref="T10">
    <cfRule type="cellIs" dxfId="2136" priority="877" operator="lessThan">
      <formula>0</formula>
    </cfRule>
  </conditionalFormatting>
  <conditionalFormatting sqref="T8">
    <cfRule type="cellIs" dxfId="2135" priority="875" operator="greaterThan">
      <formula>0</formula>
    </cfRule>
  </conditionalFormatting>
  <conditionalFormatting sqref="T8">
    <cfRule type="cellIs" dxfId="2134" priority="874" operator="lessThan">
      <formula>0</formula>
    </cfRule>
  </conditionalFormatting>
  <conditionalFormatting sqref="T9">
    <cfRule type="cellIs" dxfId="2133" priority="872" operator="greaterThan">
      <formula>0</formula>
    </cfRule>
  </conditionalFormatting>
  <conditionalFormatting sqref="T9">
    <cfRule type="cellIs" dxfId="2132" priority="871" operator="lessThan">
      <formula>0</formula>
    </cfRule>
  </conditionalFormatting>
  <conditionalFormatting sqref="T10">
    <cfRule type="cellIs" dxfId="2131" priority="868" operator="lessThan">
      <formula>0</formula>
    </cfRule>
    <cfRule type="cellIs" dxfId="2130" priority="869" operator="greaterThan">
      <formula>0</formula>
    </cfRule>
  </conditionalFormatting>
  <conditionalFormatting sqref="H14:H15">
    <cfRule type="cellIs" dxfId="2129" priority="848" operator="lessThan">
      <formula>0</formula>
    </cfRule>
    <cfRule type="cellIs" dxfId="2128" priority="849" operator="greaterThan">
      <formula>0</formula>
    </cfRule>
  </conditionalFormatting>
  <conditionalFormatting sqref="N13">
    <cfRule type="cellIs" dxfId="2127" priority="841" operator="greaterThan">
      <formula>0</formula>
    </cfRule>
  </conditionalFormatting>
  <conditionalFormatting sqref="N13">
    <cfRule type="cellIs" dxfId="2126" priority="840" operator="lessThan">
      <formula>0</formula>
    </cfRule>
  </conditionalFormatting>
  <conditionalFormatting sqref="N13">
    <cfRule type="cellIs" dxfId="2125" priority="838" operator="greaterThan">
      <formula>0</formula>
    </cfRule>
  </conditionalFormatting>
  <conditionalFormatting sqref="N13">
    <cfRule type="cellIs" dxfId="2124" priority="837" operator="lessThan">
      <formula>0</formula>
    </cfRule>
  </conditionalFormatting>
  <conditionalFormatting sqref="Z28:Z29">
    <cfRule type="cellIs" dxfId="2123" priority="833" operator="lessThan">
      <formula>0</formula>
    </cfRule>
    <cfRule type="cellIs" dxfId="2122" priority="834" operator="greaterThan">
      <formula>0</formula>
    </cfRule>
  </conditionalFormatting>
  <conditionalFormatting sqref="H28:H29 N28:N29 K28:K29">
    <cfRule type="cellIs" dxfId="2121" priority="832" operator="greaterThan">
      <formula>0</formula>
    </cfRule>
  </conditionalFormatting>
  <conditionalFormatting sqref="H28:H29 N28:N29 K28:K29">
    <cfRule type="cellIs" dxfId="2120" priority="831" operator="lessThan">
      <formula>0</formula>
    </cfRule>
  </conditionalFormatting>
  <conditionalFormatting sqref="W28:W29">
    <cfRule type="cellIs" dxfId="2119" priority="828" operator="lessThan">
      <formula>0</formula>
    </cfRule>
    <cfRule type="cellIs" dxfId="2118" priority="829" operator="greaterThan">
      <formula>0</formula>
    </cfRule>
  </conditionalFormatting>
  <conditionalFormatting sqref="T28:T29 Q28:Q29">
    <cfRule type="cellIs" dxfId="2117" priority="825" operator="lessThan">
      <formula>0</formula>
    </cfRule>
    <cfRule type="cellIs" dxfId="2116" priority="826" operator="greaterThan">
      <formula>0</formula>
    </cfRule>
  </conditionalFormatting>
  <conditionalFormatting sqref="N14">
    <cfRule type="cellIs" dxfId="2115" priority="822" operator="lessThan">
      <formula>0</formula>
    </cfRule>
    <cfRule type="cellIs" dxfId="2114" priority="823" operator="greaterThan">
      <formula>0</formula>
    </cfRule>
  </conditionalFormatting>
  <conditionalFormatting sqref="H23">
    <cfRule type="cellIs" dxfId="2113" priority="821" operator="greaterThan">
      <formula>0</formula>
    </cfRule>
  </conditionalFormatting>
  <conditionalFormatting sqref="H23">
    <cfRule type="cellIs" dxfId="2112" priority="820" operator="lessThan">
      <formula>0</formula>
    </cfRule>
  </conditionalFormatting>
  <conditionalFormatting sqref="H23">
    <cfRule type="cellIs" dxfId="2111" priority="818" operator="greaterThan">
      <formula>0</formula>
    </cfRule>
  </conditionalFormatting>
  <conditionalFormatting sqref="H23">
    <cfRule type="cellIs" dxfId="2110" priority="817" operator="lessThan">
      <formula>0</formula>
    </cfRule>
  </conditionalFormatting>
  <conditionalFormatting sqref="N52 Q52">
    <cfRule type="cellIs" dxfId="2109" priority="813" operator="lessThan">
      <formula>0</formula>
    </cfRule>
    <cfRule type="cellIs" dxfId="2108" priority="814" operator="greaterThan">
      <formula>0</formula>
    </cfRule>
  </conditionalFormatting>
  <conditionalFormatting sqref="N52 Q52">
    <cfRule type="cellIs" dxfId="2107" priority="812" operator="greaterThan">
      <formula>0</formula>
    </cfRule>
  </conditionalFormatting>
  <conditionalFormatting sqref="N52 Q52">
    <cfRule type="cellIs" dxfId="2106" priority="811" operator="lessThan">
      <formula>0</formula>
    </cfRule>
  </conditionalFormatting>
  <conditionalFormatting sqref="Q14">
    <cfRule type="cellIs" dxfId="2105" priority="801" operator="lessThan">
      <formula>0</formula>
    </cfRule>
    <cfRule type="cellIs" dxfId="2104" priority="802" operator="greaterThan">
      <formula>0</formula>
    </cfRule>
  </conditionalFormatting>
  <conditionalFormatting sqref="T13">
    <cfRule type="cellIs" dxfId="2103" priority="800" operator="greaterThan">
      <formula>0</formula>
    </cfRule>
  </conditionalFormatting>
  <conditionalFormatting sqref="T13">
    <cfRule type="cellIs" dxfId="2102" priority="799" operator="lessThan">
      <formula>0</formula>
    </cfRule>
  </conditionalFormatting>
  <conditionalFormatting sqref="T13">
    <cfRule type="cellIs" dxfId="2101" priority="797" operator="greaterThan">
      <formula>0</formula>
    </cfRule>
  </conditionalFormatting>
  <conditionalFormatting sqref="T13">
    <cfRule type="cellIs" dxfId="2100" priority="796" operator="lessThan">
      <formula>0</formula>
    </cfRule>
  </conditionalFormatting>
  <conditionalFormatting sqref="Q13">
    <cfRule type="cellIs" dxfId="2099" priority="792" operator="lessThan">
      <formula>0</formula>
    </cfRule>
    <cfRule type="cellIs" dxfId="2098" priority="793" operator="greaterThan">
      <formula>0</formula>
    </cfRule>
  </conditionalFormatting>
  <conditionalFormatting sqref="T17">
    <cfRule type="cellIs" dxfId="2097" priority="791" operator="greaterThan">
      <formula>0</formula>
    </cfRule>
  </conditionalFormatting>
  <conditionalFormatting sqref="T17">
    <cfRule type="cellIs" dxfId="2096" priority="790" operator="lessThan">
      <formula>0</formula>
    </cfRule>
  </conditionalFormatting>
  <conditionalFormatting sqref="T17">
    <cfRule type="cellIs" dxfId="2095" priority="788" operator="lessThan">
      <formula>0</formula>
    </cfRule>
    <cfRule type="cellIs" dxfId="2094" priority="789" operator="greaterThan">
      <formula>0</formula>
    </cfRule>
  </conditionalFormatting>
  <conditionalFormatting sqref="H24">
    <cfRule type="cellIs" dxfId="2093" priority="785" operator="lessThan">
      <formula>0</formula>
    </cfRule>
    <cfRule type="cellIs" dxfId="2092" priority="786" operator="greaterThan">
      <formula>0</formula>
    </cfRule>
  </conditionalFormatting>
  <conditionalFormatting sqref="H25">
    <cfRule type="cellIs" dxfId="2091" priority="784" operator="greaterThan">
      <formula>0</formula>
    </cfRule>
  </conditionalFormatting>
  <conditionalFormatting sqref="H25">
    <cfRule type="cellIs" dxfId="2090" priority="783" operator="lessThan">
      <formula>0</formula>
    </cfRule>
  </conditionalFormatting>
  <conditionalFormatting sqref="H25">
    <cfRule type="cellIs" dxfId="2089" priority="781" operator="greaterThan">
      <formula>0</formula>
    </cfRule>
  </conditionalFormatting>
  <conditionalFormatting sqref="H25">
    <cfRule type="cellIs" dxfId="2088" priority="780" operator="lessThan">
      <formula>0</formula>
    </cfRule>
  </conditionalFormatting>
  <conditionalFormatting sqref="H25">
    <cfRule type="cellIs" dxfId="2087" priority="776" operator="lessThan">
      <formula>0</formula>
    </cfRule>
    <cfRule type="cellIs" dxfId="2086" priority="777" operator="greaterThan">
      <formula>0</formula>
    </cfRule>
  </conditionalFormatting>
  <conditionalFormatting sqref="H25">
    <cfRule type="cellIs" dxfId="2085" priority="775" operator="greaterThan">
      <formula>0</formula>
    </cfRule>
  </conditionalFormatting>
  <conditionalFormatting sqref="H25">
    <cfRule type="cellIs" dxfId="2084" priority="774" operator="lessThan">
      <formula>0</formula>
    </cfRule>
  </conditionalFormatting>
  <conditionalFormatting sqref="H25">
    <cfRule type="cellIs" dxfId="2083" priority="771" operator="lessThan">
      <formula>0</formula>
    </cfRule>
    <cfRule type="cellIs" dxfId="2082" priority="772" operator="greaterThan">
      <formula>0</formula>
    </cfRule>
  </conditionalFormatting>
  <conditionalFormatting sqref="H25">
    <cfRule type="cellIs" dxfId="2081" priority="769" operator="lessThan">
      <formula>0</formula>
    </cfRule>
    <cfRule type="cellIs" dxfId="2080" priority="770" operator="greaterThan">
      <formula>0</formula>
    </cfRule>
  </conditionalFormatting>
  <conditionalFormatting sqref="H25">
    <cfRule type="cellIs" dxfId="2079" priority="768" operator="greaterThan">
      <formula>0</formula>
    </cfRule>
  </conditionalFormatting>
  <conditionalFormatting sqref="H25">
    <cfRule type="cellIs" dxfId="2078" priority="767" operator="lessThan">
      <formula>0</formula>
    </cfRule>
  </conditionalFormatting>
  <conditionalFormatting sqref="H25">
    <cfRule type="cellIs" dxfId="2077" priority="764" operator="lessThan">
      <formula>0</formula>
    </cfRule>
    <cfRule type="cellIs" dxfId="2076" priority="765" operator="greaterThan">
      <formula>0</formula>
    </cfRule>
  </conditionalFormatting>
  <conditionalFormatting sqref="H25">
    <cfRule type="cellIs" dxfId="2075" priority="763" operator="greaterThan">
      <formula>0</formula>
    </cfRule>
  </conditionalFormatting>
  <conditionalFormatting sqref="H25">
    <cfRule type="cellIs" dxfId="2074" priority="762" operator="lessThan">
      <formula>0</formula>
    </cfRule>
  </conditionalFormatting>
  <conditionalFormatting sqref="H25">
    <cfRule type="cellIs" dxfId="2073" priority="759" operator="lessThan">
      <formula>0</formula>
    </cfRule>
    <cfRule type="cellIs" dxfId="2072" priority="760" operator="greaterThan">
      <formula>0</formula>
    </cfRule>
  </conditionalFormatting>
  <conditionalFormatting sqref="T14">
    <cfRule type="cellIs" dxfId="2071" priority="758" operator="greaterThan">
      <formula>0</formula>
    </cfRule>
  </conditionalFormatting>
  <conditionalFormatting sqref="T14">
    <cfRule type="cellIs" dxfId="2070" priority="757" operator="lessThan">
      <formula>0</formula>
    </cfRule>
  </conditionalFormatting>
  <conditionalFormatting sqref="T15">
    <cfRule type="cellIs" dxfId="2069" priority="755" operator="greaterThan">
      <formula>0</formula>
    </cfRule>
  </conditionalFormatting>
  <conditionalFormatting sqref="T15">
    <cfRule type="cellIs" dxfId="2068" priority="754" operator="lessThan">
      <formula>0</formula>
    </cfRule>
  </conditionalFormatting>
  <conditionalFormatting sqref="T15">
    <cfRule type="cellIs" dxfId="2067" priority="752" operator="lessThan">
      <formula>0</formula>
    </cfRule>
    <cfRule type="cellIs" dxfId="2066" priority="753" operator="greaterThan">
      <formula>0</formula>
    </cfRule>
  </conditionalFormatting>
  <conditionalFormatting sqref="T16">
    <cfRule type="cellIs" dxfId="2065" priority="747" operator="greaterThan">
      <formula>0</formula>
    </cfRule>
  </conditionalFormatting>
  <conditionalFormatting sqref="T16">
    <cfRule type="cellIs" dxfId="2064" priority="746" operator="lessThan">
      <formula>0</formula>
    </cfRule>
  </conditionalFormatting>
  <conditionalFormatting sqref="T16">
    <cfRule type="cellIs" dxfId="2063" priority="744" operator="lessThan">
      <formula>0</formula>
    </cfRule>
    <cfRule type="cellIs" dxfId="2062" priority="745" operator="greaterThan">
      <formula>0</formula>
    </cfRule>
  </conditionalFormatting>
  <conditionalFormatting sqref="N21">
    <cfRule type="cellIs" dxfId="2061" priority="741" operator="lessThan">
      <formula>0</formula>
    </cfRule>
    <cfRule type="cellIs" dxfId="2060" priority="742" operator="greaterThan">
      <formula>0</formula>
    </cfRule>
  </conditionalFormatting>
  <conditionalFormatting sqref="K39">
    <cfRule type="cellIs" dxfId="2059" priority="740" operator="greaterThan">
      <formula>0</formula>
    </cfRule>
  </conditionalFormatting>
  <conditionalFormatting sqref="K39">
    <cfRule type="cellIs" dxfId="2058" priority="739" operator="lessThan">
      <formula>0</formula>
    </cfRule>
  </conditionalFormatting>
  <conditionalFormatting sqref="K39">
    <cfRule type="cellIs" dxfId="2057" priority="737" operator="greaterThan">
      <formula>0</formula>
    </cfRule>
  </conditionalFormatting>
  <conditionalFormatting sqref="K39">
    <cfRule type="cellIs" dxfId="2056" priority="736" operator="lessThan">
      <formula>0</formula>
    </cfRule>
  </conditionalFormatting>
  <conditionalFormatting sqref="K39">
    <cfRule type="cellIs" dxfId="2055" priority="732" operator="lessThan">
      <formula>0</formula>
    </cfRule>
    <cfRule type="cellIs" dxfId="2054" priority="733" operator="greaterThan">
      <formula>0</formula>
    </cfRule>
  </conditionalFormatting>
  <conditionalFormatting sqref="K39">
    <cfRule type="cellIs" dxfId="2053" priority="731" operator="greaterThan">
      <formula>0</formula>
    </cfRule>
  </conditionalFormatting>
  <conditionalFormatting sqref="K39">
    <cfRule type="cellIs" dxfId="2052" priority="730" operator="lessThan">
      <formula>0</formula>
    </cfRule>
  </conditionalFormatting>
  <conditionalFormatting sqref="K39">
    <cfRule type="cellIs" dxfId="2051" priority="727" operator="lessThan">
      <formula>0</formula>
    </cfRule>
    <cfRule type="cellIs" dxfId="2050" priority="728" operator="greaterThan">
      <formula>0</formula>
    </cfRule>
  </conditionalFormatting>
  <conditionalFormatting sqref="K39">
    <cfRule type="cellIs" dxfId="2049" priority="725" operator="lessThan">
      <formula>0</formula>
    </cfRule>
    <cfRule type="cellIs" dxfId="2048" priority="726" operator="greaterThan">
      <formula>0</formula>
    </cfRule>
  </conditionalFormatting>
  <conditionalFormatting sqref="K39">
    <cfRule type="cellIs" dxfId="2047" priority="724" operator="greaterThan">
      <formula>0</formula>
    </cfRule>
  </conditionalFormatting>
  <conditionalFormatting sqref="K39">
    <cfRule type="cellIs" dxfId="2046" priority="723" operator="lessThan">
      <formula>0</formula>
    </cfRule>
  </conditionalFormatting>
  <conditionalFormatting sqref="K39">
    <cfRule type="cellIs" dxfId="2045" priority="720" operator="lessThan">
      <formula>0</formula>
    </cfRule>
    <cfRule type="cellIs" dxfId="2044" priority="721" operator="greaterThan">
      <formula>0</formula>
    </cfRule>
  </conditionalFormatting>
  <conditionalFormatting sqref="K39">
    <cfRule type="cellIs" dxfId="2043" priority="719" operator="greaterThan">
      <formula>0</formula>
    </cfRule>
  </conditionalFormatting>
  <conditionalFormatting sqref="K39">
    <cfRule type="cellIs" dxfId="2042" priority="718" operator="lessThan">
      <formula>0</formula>
    </cfRule>
  </conditionalFormatting>
  <conditionalFormatting sqref="K39">
    <cfRule type="cellIs" dxfId="2041" priority="715" operator="lessThan">
      <formula>0</formula>
    </cfRule>
    <cfRule type="cellIs" dxfId="2040" priority="716" operator="greaterThan">
      <formula>0</formula>
    </cfRule>
  </conditionalFormatting>
  <conditionalFormatting sqref="K21">
    <cfRule type="cellIs" dxfId="2039" priority="713" operator="lessThan">
      <formula>0</formula>
    </cfRule>
    <cfRule type="cellIs" dxfId="2038" priority="714" operator="greaterThan">
      <formula>0</formula>
    </cfRule>
  </conditionalFormatting>
  <conditionalFormatting sqref="K22">
    <cfRule type="cellIs" dxfId="2037" priority="712" operator="greaterThan">
      <formula>0</formula>
    </cfRule>
  </conditionalFormatting>
  <conditionalFormatting sqref="K22">
    <cfRule type="cellIs" dxfId="2036" priority="711" operator="lessThan">
      <formula>0</formula>
    </cfRule>
  </conditionalFormatting>
  <conditionalFormatting sqref="K23">
    <cfRule type="cellIs" dxfId="2035" priority="709" operator="greaterThan">
      <formula>0</formula>
    </cfRule>
  </conditionalFormatting>
  <conditionalFormatting sqref="K23">
    <cfRule type="cellIs" dxfId="2034" priority="708" operator="lessThan">
      <formula>0</formula>
    </cfRule>
  </conditionalFormatting>
  <conditionalFormatting sqref="K23">
    <cfRule type="cellIs" dxfId="2033" priority="706" operator="greaterThan">
      <formula>0</formula>
    </cfRule>
  </conditionalFormatting>
  <conditionalFormatting sqref="K23">
    <cfRule type="cellIs" dxfId="2032" priority="705" operator="lessThan">
      <formula>0</formula>
    </cfRule>
  </conditionalFormatting>
  <conditionalFormatting sqref="K24">
    <cfRule type="cellIs" dxfId="2031" priority="702" operator="lessThan">
      <formula>0</formula>
    </cfRule>
    <cfRule type="cellIs" dxfId="2030" priority="703" operator="greaterThan">
      <formula>0</formula>
    </cfRule>
  </conditionalFormatting>
  <conditionalFormatting sqref="T21">
    <cfRule type="cellIs" dxfId="2029" priority="700" operator="lessThan">
      <formula>0</formula>
    </cfRule>
    <cfRule type="cellIs" dxfId="2028" priority="701" operator="greaterThan">
      <formula>0</formula>
    </cfRule>
  </conditionalFormatting>
  <conditionalFormatting sqref="T22">
    <cfRule type="cellIs" dxfId="2027" priority="699" operator="greaterThan">
      <formula>0</formula>
    </cfRule>
  </conditionalFormatting>
  <conditionalFormatting sqref="T22">
    <cfRule type="cellIs" dxfId="2026" priority="698" operator="lessThan">
      <formula>0</formula>
    </cfRule>
  </conditionalFormatting>
  <conditionalFormatting sqref="T23">
    <cfRule type="cellIs" dxfId="2025" priority="696" operator="greaterThan">
      <formula>0</formula>
    </cfRule>
  </conditionalFormatting>
  <conditionalFormatting sqref="T23">
    <cfRule type="cellIs" dxfId="2024" priority="695" operator="lessThan">
      <formula>0</formula>
    </cfRule>
  </conditionalFormatting>
  <conditionalFormatting sqref="T23">
    <cfRule type="cellIs" dxfId="2023" priority="693" operator="greaterThan">
      <formula>0</formula>
    </cfRule>
  </conditionalFormatting>
  <conditionalFormatting sqref="T23">
    <cfRule type="cellIs" dxfId="2022" priority="692" operator="lessThan">
      <formula>0</formula>
    </cfRule>
  </conditionalFormatting>
  <conditionalFormatting sqref="T24">
    <cfRule type="cellIs" dxfId="2021" priority="689" operator="lessThan">
      <formula>0</formula>
    </cfRule>
    <cfRule type="cellIs" dxfId="2020" priority="690" operator="greaterThan">
      <formula>0</formula>
    </cfRule>
  </conditionalFormatting>
  <conditionalFormatting sqref="Q21">
    <cfRule type="cellIs" dxfId="2019" priority="687" operator="lessThan">
      <formula>0</formula>
    </cfRule>
    <cfRule type="cellIs" dxfId="2018" priority="688" operator="greaterThan">
      <formula>0</formula>
    </cfRule>
  </conditionalFormatting>
  <conditionalFormatting sqref="K42">
    <cfRule type="cellIs" dxfId="2017" priority="686" operator="greaterThan">
      <formula>0</formula>
    </cfRule>
  </conditionalFormatting>
  <conditionalFormatting sqref="K42">
    <cfRule type="cellIs" dxfId="2016" priority="685" operator="lessThan">
      <formula>0</formula>
    </cfRule>
  </conditionalFormatting>
  <conditionalFormatting sqref="K42">
    <cfRule type="cellIs" dxfId="2015" priority="683" operator="lessThan">
      <formula>0</formula>
    </cfRule>
    <cfRule type="cellIs" dxfId="2014" priority="684" operator="greaterThan">
      <formula>0</formula>
    </cfRule>
  </conditionalFormatting>
  <conditionalFormatting sqref="N48">
    <cfRule type="cellIs" dxfId="2013" priority="679" operator="lessThan">
      <formula>0</formula>
    </cfRule>
    <cfRule type="cellIs" dxfId="2012" priority="680" operator="greaterThan">
      <formula>0</formula>
    </cfRule>
  </conditionalFormatting>
  <conditionalFormatting sqref="C54">
    <cfRule type="cellIs" dxfId="2011" priority="678" operator="greaterThan">
      <formula>0</formula>
    </cfRule>
  </conditionalFormatting>
  <conditionalFormatting sqref="C54">
    <cfRule type="cellIs" dxfId="2010" priority="677" operator="lessThan">
      <formula>0</formula>
    </cfRule>
  </conditionalFormatting>
  <conditionalFormatting sqref="C55">
    <cfRule type="cellIs" dxfId="2009" priority="675" operator="greaterThan">
      <formula>0</formula>
    </cfRule>
  </conditionalFormatting>
  <conditionalFormatting sqref="C55">
    <cfRule type="cellIs" dxfId="2008" priority="674" operator="lessThan">
      <formula>0</formula>
    </cfRule>
  </conditionalFormatting>
  <conditionalFormatting sqref="C55">
    <cfRule type="cellIs" dxfId="2007" priority="672" operator="greaterThan">
      <formula>0</formula>
    </cfRule>
  </conditionalFormatting>
  <conditionalFormatting sqref="C55">
    <cfRule type="cellIs" dxfId="2006" priority="671" operator="lessThan">
      <formula>0</formula>
    </cfRule>
  </conditionalFormatting>
  <conditionalFormatting sqref="C57">
    <cfRule type="cellIs" dxfId="2005" priority="667" operator="greaterThan">
      <formula>0</formula>
    </cfRule>
  </conditionalFormatting>
  <conditionalFormatting sqref="C57">
    <cfRule type="cellIs" dxfId="2004" priority="666" operator="lessThan">
      <formula>0</formula>
    </cfRule>
  </conditionalFormatting>
  <conditionalFormatting sqref="C58">
    <cfRule type="cellIs" dxfId="2003" priority="664" operator="greaterThan">
      <formula>0</formula>
    </cfRule>
  </conditionalFormatting>
  <conditionalFormatting sqref="C58">
    <cfRule type="cellIs" dxfId="2002" priority="663" operator="lessThan">
      <formula>0</formula>
    </cfRule>
  </conditionalFormatting>
  <conditionalFormatting sqref="C58">
    <cfRule type="cellIs" dxfId="2001" priority="661" operator="greaterThan">
      <formula>0</formula>
    </cfRule>
  </conditionalFormatting>
  <conditionalFormatting sqref="C58">
    <cfRule type="cellIs" dxfId="2000" priority="660" operator="lessThan">
      <formula>0</formula>
    </cfRule>
  </conditionalFormatting>
  <conditionalFormatting sqref="C60:C61">
    <cfRule type="cellIs" dxfId="1999" priority="658" operator="greaterThan">
      <formula>0</formula>
    </cfRule>
  </conditionalFormatting>
  <conditionalFormatting sqref="C60:C61">
    <cfRule type="cellIs" dxfId="1998" priority="657" operator="lessThan">
      <formula>0</formula>
    </cfRule>
  </conditionalFormatting>
  <conditionalFormatting sqref="C55">
    <cfRule type="cellIs" dxfId="1997" priority="654" operator="lessThan">
      <formula>0</formula>
    </cfRule>
    <cfRule type="cellIs" dxfId="1996" priority="655" operator="greaterThan">
      <formula>0</formula>
    </cfRule>
  </conditionalFormatting>
  <conditionalFormatting sqref="C57">
    <cfRule type="cellIs" dxfId="1995" priority="650" operator="greaterThan">
      <formula>0</formula>
    </cfRule>
  </conditionalFormatting>
  <conditionalFormatting sqref="C57">
    <cfRule type="cellIs" dxfId="1994" priority="649" operator="lessThan">
      <formula>0</formula>
    </cfRule>
  </conditionalFormatting>
  <conditionalFormatting sqref="C57">
    <cfRule type="cellIs" dxfId="1993" priority="647" operator="greaterThan">
      <formula>0</formula>
    </cfRule>
  </conditionalFormatting>
  <conditionalFormatting sqref="C57">
    <cfRule type="cellIs" dxfId="1992" priority="646" operator="lessThan">
      <formula>0</formula>
    </cfRule>
  </conditionalFormatting>
  <conditionalFormatting sqref="C58">
    <cfRule type="cellIs" dxfId="1991" priority="644" operator="greaterThan">
      <formula>0</formula>
    </cfRule>
  </conditionalFormatting>
  <conditionalFormatting sqref="C58">
    <cfRule type="cellIs" dxfId="1990" priority="643" operator="lessThan">
      <formula>0</formula>
    </cfRule>
  </conditionalFormatting>
  <conditionalFormatting sqref="C59">
    <cfRule type="cellIs" dxfId="1989" priority="641" operator="greaterThan">
      <formula>0</formula>
    </cfRule>
  </conditionalFormatting>
  <conditionalFormatting sqref="C59">
    <cfRule type="cellIs" dxfId="1988" priority="640" operator="lessThan">
      <formula>0</formula>
    </cfRule>
  </conditionalFormatting>
  <conditionalFormatting sqref="T36">
    <cfRule type="cellIs" dxfId="1987" priority="638" operator="greaterThan">
      <formula>0</formula>
    </cfRule>
  </conditionalFormatting>
  <conditionalFormatting sqref="T36">
    <cfRule type="cellIs" dxfId="1986" priority="637" operator="lessThan">
      <formula>0</formula>
    </cfRule>
  </conditionalFormatting>
  <conditionalFormatting sqref="H36">
    <cfRule type="cellIs" dxfId="1985" priority="626" operator="lessThan">
      <formula>0</formula>
    </cfRule>
    <cfRule type="cellIs" dxfId="1984" priority="627" operator="greaterThan">
      <formula>0</formula>
    </cfRule>
  </conditionalFormatting>
  <conditionalFormatting sqref="N42 N39:N40">
    <cfRule type="cellIs" dxfId="1983" priority="625" operator="greaterThan">
      <formula>0</formula>
    </cfRule>
  </conditionalFormatting>
  <conditionalFormatting sqref="N42 N39:N40">
    <cfRule type="cellIs" dxfId="1982" priority="624" operator="lessThan">
      <formula>0</formula>
    </cfRule>
  </conditionalFormatting>
  <conditionalFormatting sqref="N36 N42 N39:N40">
    <cfRule type="cellIs" dxfId="1981" priority="621" operator="lessThan">
      <formula>0</formula>
    </cfRule>
    <cfRule type="cellIs" dxfId="1980" priority="622" operator="greaterThan">
      <formula>0</formula>
    </cfRule>
  </conditionalFormatting>
  <conditionalFormatting sqref="N38">
    <cfRule type="cellIs" dxfId="1979" priority="619" operator="greaterThan">
      <formula>0</formula>
    </cfRule>
  </conditionalFormatting>
  <conditionalFormatting sqref="N38">
    <cfRule type="cellIs" dxfId="1978" priority="618" operator="lessThan">
      <formula>0</formula>
    </cfRule>
  </conditionalFormatting>
  <conditionalFormatting sqref="N38">
    <cfRule type="cellIs" dxfId="1977" priority="616" operator="greaterThan">
      <formula>0</formula>
    </cfRule>
  </conditionalFormatting>
  <conditionalFormatting sqref="N38">
    <cfRule type="cellIs" dxfId="1976" priority="615" operator="lessThan">
      <formula>0</formula>
    </cfRule>
  </conditionalFormatting>
  <conditionalFormatting sqref="N38">
    <cfRule type="cellIs" dxfId="1975" priority="611" operator="lessThan">
      <formula>0</formula>
    </cfRule>
    <cfRule type="cellIs" dxfId="1974" priority="612" operator="greaterThan">
      <formula>0</formula>
    </cfRule>
  </conditionalFormatting>
  <conditionalFormatting sqref="N38">
    <cfRule type="cellIs" dxfId="1973" priority="610" operator="greaterThan">
      <formula>0</formula>
    </cfRule>
  </conditionalFormatting>
  <conditionalFormatting sqref="N38">
    <cfRule type="cellIs" dxfId="1972" priority="609" operator="lessThan">
      <formula>0</formula>
    </cfRule>
  </conditionalFormatting>
  <conditionalFormatting sqref="N38">
    <cfRule type="cellIs" dxfId="1971" priority="606" operator="lessThan">
      <formula>0</formula>
    </cfRule>
    <cfRule type="cellIs" dxfId="1970" priority="607" operator="greaterThan">
      <formula>0</formula>
    </cfRule>
  </conditionalFormatting>
  <conditionalFormatting sqref="N38">
    <cfRule type="cellIs" dxfId="1969" priority="604" operator="lessThan">
      <formula>0</formula>
    </cfRule>
    <cfRule type="cellIs" dxfId="1968" priority="605" operator="greaterThan">
      <formula>0</formula>
    </cfRule>
  </conditionalFormatting>
  <conditionalFormatting sqref="N38">
    <cfRule type="cellIs" dxfId="1967" priority="603" operator="greaterThan">
      <formula>0</formula>
    </cfRule>
  </conditionalFormatting>
  <conditionalFormatting sqref="N38">
    <cfRule type="cellIs" dxfId="1966" priority="602" operator="lessThan">
      <formula>0</formula>
    </cfRule>
  </conditionalFormatting>
  <conditionalFormatting sqref="N38">
    <cfRule type="cellIs" dxfId="1965" priority="599" operator="lessThan">
      <formula>0</formula>
    </cfRule>
    <cfRule type="cellIs" dxfId="1964" priority="600" operator="greaterThan">
      <formula>0</formula>
    </cfRule>
  </conditionalFormatting>
  <conditionalFormatting sqref="N38">
    <cfRule type="cellIs" dxfId="1963" priority="598" operator="greaterThan">
      <formula>0</formula>
    </cfRule>
  </conditionalFormatting>
  <conditionalFormatting sqref="N38">
    <cfRule type="cellIs" dxfId="1962" priority="597" operator="lessThan">
      <formula>0</formula>
    </cfRule>
  </conditionalFormatting>
  <conditionalFormatting sqref="N38">
    <cfRule type="cellIs" dxfId="1961" priority="594" operator="lessThan">
      <formula>0</formula>
    </cfRule>
    <cfRule type="cellIs" dxfId="1960" priority="595" operator="greaterThan">
      <formula>0</formula>
    </cfRule>
  </conditionalFormatting>
  <conditionalFormatting sqref="N41">
    <cfRule type="cellIs" dxfId="1959" priority="593" operator="greaterThan">
      <formula>0</formula>
    </cfRule>
  </conditionalFormatting>
  <conditionalFormatting sqref="N41">
    <cfRule type="cellIs" dxfId="1958" priority="592" operator="lessThan">
      <formula>0</formula>
    </cfRule>
  </conditionalFormatting>
  <conditionalFormatting sqref="N41">
    <cfRule type="cellIs" dxfId="1957" priority="590" operator="lessThan">
      <formula>0</formula>
    </cfRule>
    <cfRule type="cellIs" dxfId="1956" priority="591" operator="greaterThan">
      <formula>0</formula>
    </cfRule>
  </conditionalFormatting>
  <conditionalFormatting sqref="N37">
    <cfRule type="cellIs" dxfId="1955" priority="588" operator="greaterThan">
      <formula>0</formula>
    </cfRule>
  </conditionalFormatting>
  <conditionalFormatting sqref="N37">
    <cfRule type="cellIs" dxfId="1954" priority="587" operator="lessThan">
      <formula>0</formula>
    </cfRule>
  </conditionalFormatting>
  <conditionalFormatting sqref="N37">
    <cfRule type="cellIs" dxfId="1953" priority="585" operator="greaterThan">
      <formula>0</formula>
    </cfRule>
  </conditionalFormatting>
  <conditionalFormatting sqref="N37">
    <cfRule type="cellIs" dxfId="1952" priority="584" operator="lessThan">
      <formula>0</formula>
    </cfRule>
  </conditionalFormatting>
  <conditionalFormatting sqref="N37">
    <cfRule type="cellIs" dxfId="1951" priority="580" operator="lessThan">
      <formula>0</formula>
    </cfRule>
    <cfRule type="cellIs" dxfId="1950" priority="581" operator="greaterThan">
      <formula>0</formula>
    </cfRule>
  </conditionalFormatting>
  <conditionalFormatting sqref="N37">
    <cfRule type="cellIs" dxfId="1949" priority="579" operator="greaterThan">
      <formula>0</formula>
    </cfRule>
  </conditionalFormatting>
  <conditionalFormatting sqref="N37">
    <cfRule type="cellIs" dxfId="1948" priority="578" operator="lessThan">
      <formula>0</formula>
    </cfRule>
  </conditionalFormatting>
  <conditionalFormatting sqref="N37">
    <cfRule type="cellIs" dxfId="1947" priority="575" operator="lessThan">
      <formula>0</formula>
    </cfRule>
    <cfRule type="cellIs" dxfId="1946" priority="576" operator="greaterThan">
      <formula>0</formula>
    </cfRule>
  </conditionalFormatting>
  <conditionalFormatting sqref="N37">
    <cfRule type="cellIs" dxfId="1945" priority="573" operator="lessThan">
      <formula>0</formula>
    </cfRule>
    <cfRule type="cellIs" dxfId="1944" priority="574" operator="greaterThan">
      <formula>0</formula>
    </cfRule>
  </conditionalFormatting>
  <conditionalFormatting sqref="N37">
    <cfRule type="cellIs" dxfId="1943" priority="572" operator="greaterThan">
      <formula>0</formula>
    </cfRule>
  </conditionalFormatting>
  <conditionalFormatting sqref="N37">
    <cfRule type="cellIs" dxfId="1942" priority="571" operator="lessThan">
      <formula>0</formula>
    </cfRule>
  </conditionalFormatting>
  <conditionalFormatting sqref="N37">
    <cfRule type="cellIs" dxfId="1941" priority="568" operator="lessThan">
      <formula>0</formula>
    </cfRule>
    <cfRule type="cellIs" dxfId="1940" priority="569" operator="greaterThan">
      <formula>0</formula>
    </cfRule>
  </conditionalFormatting>
  <conditionalFormatting sqref="N37">
    <cfRule type="cellIs" dxfId="1939" priority="567" operator="greaterThan">
      <formula>0</formula>
    </cfRule>
  </conditionalFormatting>
  <conditionalFormatting sqref="N37">
    <cfRule type="cellIs" dxfId="1938" priority="566" operator="lessThan">
      <formula>0</formula>
    </cfRule>
  </conditionalFormatting>
  <conditionalFormatting sqref="N37">
    <cfRule type="cellIs" dxfId="1937" priority="563" operator="lessThan">
      <formula>0</formula>
    </cfRule>
    <cfRule type="cellIs" dxfId="1936" priority="564" operator="greaterThan">
      <formula>0</formula>
    </cfRule>
  </conditionalFormatting>
  <conditionalFormatting sqref="N40">
    <cfRule type="cellIs" dxfId="1935" priority="562" operator="greaterThan">
      <formula>0</formula>
    </cfRule>
  </conditionalFormatting>
  <conditionalFormatting sqref="N40">
    <cfRule type="cellIs" dxfId="1934" priority="561" operator="lessThan">
      <formula>0</formula>
    </cfRule>
  </conditionalFormatting>
  <conditionalFormatting sqref="N40">
    <cfRule type="cellIs" dxfId="1933" priority="559" operator="lessThan">
      <formula>0</formula>
    </cfRule>
    <cfRule type="cellIs" dxfId="1932" priority="560" operator="greaterThan">
      <formula>0</formula>
    </cfRule>
  </conditionalFormatting>
  <conditionalFormatting sqref="Q36">
    <cfRule type="cellIs" dxfId="1931" priority="553" operator="lessThan">
      <formula>0</formula>
    </cfRule>
    <cfRule type="cellIs" dxfId="1930" priority="554" operator="greaterThan">
      <formula>0</formula>
    </cfRule>
  </conditionalFormatting>
  <conditionalFormatting sqref="Q42">
    <cfRule type="cellIs" dxfId="1929" priority="488" operator="lessThan">
      <formula>0</formula>
    </cfRule>
    <cfRule type="cellIs" dxfId="1928" priority="489" operator="greaterThan">
      <formula>0</formula>
    </cfRule>
  </conditionalFormatting>
  <conditionalFormatting sqref="Q43">
    <cfRule type="cellIs" dxfId="1927" priority="486" operator="lessThan">
      <formula>0</formula>
    </cfRule>
    <cfRule type="cellIs" dxfId="1926" priority="487" operator="greaterThan">
      <formula>0</formula>
    </cfRule>
  </conditionalFormatting>
  <conditionalFormatting sqref="T38:T39">
    <cfRule type="cellIs" dxfId="1925" priority="485" operator="greaterThan">
      <formula>0</formula>
    </cfRule>
  </conditionalFormatting>
  <conditionalFormatting sqref="T38:T39">
    <cfRule type="cellIs" dxfId="1924" priority="484" operator="lessThan">
      <formula>0</formula>
    </cfRule>
  </conditionalFormatting>
  <conditionalFormatting sqref="T38:T39">
    <cfRule type="cellIs" dxfId="1923" priority="481" operator="lessThan">
      <formula>0</formula>
    </cfRule>
    <cfRule type="cellIs" dxfId="1922" priority="482" operator="greaterThan">
      <formula>0</formula>
    </cfRule>
  </conditionalFormatting>
  <conditionalFormatting sqref="T38">
    <cfRule type="cellIs" dxfId="1921" priority="480" operator="greaterThan">
      <formula>0</formula>
    </cfRule>
  </conditionalFormatting>
  <conditionalFormatting sqref="T38">
    <cfRule type="cellIs" dxfId="1920" priority="479" operator="lessThan">
      <formula>0</formula>
    </cfRule>
  </conditionalFormatting>
  <conditionalFormatting sqref="T38">
    <cfRule type="cellIs" dxfId="1919" priority="477" operator="greaterThan">
      <formula>0</formula>
    </cfRule>
  </conditionalFormatting>
  <conditionalFormatting sqref="T38">
    <cfRule type="cellIs" dxfId="1918" priority="476" operator="lessThan">
      <formula>0</formula>
    </cfRule>
  </conditionalFormatting>
  <conditionalFormatting sqref="T38">
    <cfRule type="cellIs" dxfId="1917" priority="472" operator="lessThan">
      <formula>0</formula>
    </cfRule>
    <cfRule type="cellIs" dxfId="1916" priority="473" operator="greaterThan">
      <formula>0</formula>
    </cfRule>
  </conditionalFormatting>
  <conditionalFormatting sqref="T38">
    <cfRule type="cellIs" dxfId="1915" priority="471" operator="greaterThan">
      <formula>0</formula>
    </cfRule>
  </conditionalFormatting>
  <conditionalFormatting sqref="T38">
    <cfRule type="cellIs" dxfId="1914" priority="470" operator="lessThan">
      <formula>0</formula>
    </cfRule>
  </conditionalFormatting>
  <conditionalFormatting sqref="T38">
    <cfRule type="cellIs" dxfId="1913" priority="467" operator="lessThan">
      <formula>0</formula>
    </cfRule>
    <cfRule type="cellIs" dxfId="1912" priority="468" operator="greaterThan">
      <formula>0</formula>
    </cfRule>
  </conditionalFormatting>
  <conditionalFormatting sqref="T38">
    <cfRule type="cellIs" dxfId="1911" priority="465" operator="lessThan">
      <formula>0</formula>
    </cfRule>
    <cfRule type="cellIs" dxfId="1910" priority="466" operator="greaterThan">
      <formula>0</formula>
    </cfRule>
  </conditionalFormatting>
  <conditionalFormatting sqref="T38">
    <cfRule type="cellIs" dxfId="1909" priority="464" operator="greaterThan">
      <formula>0</formula>
    </cfRule>
  </conditionalFormatting>
  <conditionalFormatting sqref="T38">
    <cfRule type="cellIs" dxfId="1908" priority="463" operator="lessThan">
      <formula>0</formula>
    </cfRule>
  </conditionalFormatting>
  <conditionalFormatting sqref="T38">
    <cfRule type="cellIs" dxfId="1907" priority="460" operator="lessThan">
      <formula>0</formula>
    </cfRule>
    <cfRule type="cellIs" dxfId="1906" priority="461" operator="greaterThan">
      <formula>0</formula>
    </cfRule>
  </conditionalFormatting>
  <conditionalFormatting sqref="T38">
    <cfRule type="cellIs" dxfId="1905" priority="459" operator="greaterThan">
      <formula>0</formula>
    </cfRule>
  </conditionalFormatting>
  <conditionalFormatting sqref="T38">
    <cfRule type="cellIs" dxfId="1904" priority="458" operator="lessThan">
      <formula>0</formula>
    </cfRule>
  </conditionalFormatting>
  <conditionalFormatting sqref="T38">
    <cfRule type="cellIs" dxfId="1903" priority="455" operator="lessThan">
      <formula>0</formula>
    </cfRule>
    <cfRule type="cellIs" dxfId="1902" priority="456" operator="greaterThan">
      <formula>0</formula>
    </cfRule>
  </conditionalFormatting>
  <conditionalFormatting sqref="T37">
    <cfRule type="cellIs" dxfId="1901" priority="454" operator="greaterThan">
      <formula>0</formula>
    </cfRule>
  </conditionalFormatting>
  <conditionalFormatting sqref="T37">
    <cfRule type="cellIs" dxfId="1900" priority="453" operator="lessThan">
      <formula>0</formula>
    </cfRule>
  </conditionalFormatting>
  <conditionalFormatting sqref="T37">
    <cfRule type="cellIs" dxfId="1899" priority="451" operator="greaterThan">
      <formula>0</formula>
    </cfRule>
  </conditionalFormatting>
  <conditionalFormatting sqref="T37">
    <cfRule type="cellIs" dxfId="1898" priority="450" operator="lessThan">
      <formula>0</formula>
    </cfRule>
  </conditionalFormatting>
  <conditionalFormatting sqref="T37">
    <cfRule type="cellIs" dxfId="1897" priority="446" operator="lessThan">
      <formula>0</formula>
    </cfRule>
    <cfRule type="cellIs" dxfId="1896" priority="447" operator="greaterThan">
      <formula>0</formula>
    </cfRule>
  </conditionalFormatting>
  <conditionalFormatting sqref="T37">
    <cfRule type="cellIs" dxfId="1895" priority="445" operator="greaterThan">
      <formula>0</formula>
    </cfRule>
  </conditionalFormatting>
  <conditionalFormatting sqref="T37">
    <cfRule type="cellIs" dxfId="1894" priority="444" operator="lessThan">
      <formula>0</formula>
    </cfRule>
  </conditionalFormatting>
  <conditionalFormatting sqref="T37">
    <cfRule type="cellIs" dxfId="1893" priority="441" operator="lessThan">
      <formula>0</formula>
    </cfRule>
    <cfRule type="cellIs" dxfId="1892" priority="442" operator="greaterThan">
      <formula>0</formula>
    </cfRule>
  </conditionalFormatting>
  <conditionalFormatting sqref="T37">
    <cfRule type="cellIs" dxfId="1891" priority="439" operator="lessThan">
      <formula>0</formula>
    </cfRule>
    <cfRule type="cellIs" dxfId="1890" priority="440" operator="greaterThan">
      <formula>0</formula>
    </cfRule>
  </conditionalFormatting>
  <conditionalFormatting sqref="T37">
    <cfRule type="cellIs" dxfId="1889" priority="438" operator="greaterThan">
      <formula>0</formula>
    </cfRule>
  </conditionalFormatting>
  <conditionalFormatting sqref="T37">
    <cfRule type="cellIs" dxfId="1888" priority="437" operator="lessThan">
      <formula>0</formula>
    </cfRule>
  </conditionalFormatting>
  <conditionalFormatting sqref="T37">
    <cfRule type="cellIs" dxfId="1887" priority="434" operator="lessThan">
      <formula>0</formula>
    </cfRule>
    <cfRule type="cellIs" dxfId="1886" priority="435" operator="greaterThan">
      <formula>0</formula>
    </cfRule>
  </conditionalFormatting>
  <conditionalFormatting sqref="T37">
    <cfRule type="cellIs" dxfId="1885" priority="433" operator="greaterThan">
      <formula>0</formula>
    </cfRule>
  </conditionalFormatting>
  <conditionalFormatting sqref="T37">
    <cfRule type="cellIs" dxfId="1884" priority="432" operator="lessThan">
      <formula>0</formula>
    </cfRule>
  </conditionalFormatting>
  <conditionalFormatting sqref="T37">
    <cfRule type="cellIs" dxfId="1883" priority="429" operator="lessThan">
      <formula>0</formula>
    </cfRule>
    <cfRule type="cellIs" dxfId="1882" priority="430" operator="greaterThan">
      <formula>0</formula>
    </cfRule>
  </conditionalFormatting>
  <conditionalFormatting sqref="Q37">
    <cfRule type="cellIs" dxfId="1881" priority="420" operator="greaterThan">
      <formula>0</formula>
    </cfRule>
  </conditionalFormatting>
  <conditionalFormatting sqref="Q37">
    <cfRule type="cellIs" dxfId="1880" priority="419" operator="lessThan">
      <formula>0</formula>
    </cfRule>
  </conditionalFormatting>
  <conditionalFormatting sqref="Q37">
    <cfRule type="cellIs" dxfId="1879" priority="417" operator="greaterThan">
      <formula>0</formula>
    </cfRule>
  </conditionalFormatting>
  <conditionalFormatting sqref="Q37">
    <cfRule type="cellIs" dxfId="1878" priority="416" operator="lessThan">
      <formula>0</formula>
    </cfRule>
  </conditionalFormatting>
  <conditionalFormatting sqref="Q38">
    <cfRule type="cellIs" dxfId="1877" priority="413" operator="lessThan">
      <formula>0</formula>
    </cfRule>
    <cfRule type="cellIs" dxfId="1876" priority="414" operator="greaterThan">
      <formula>0</formula>
    </cfRule>
  </conditionalFormatting>
  <conditionalFormatting sqref="Q39">
    <cfRule type="cellIs" dxfId="1875" priority="411" operator="lessThan">
      <formula>0</formula>
    </cfRule>
    <cfRule type="cellIs" dxfId="1874" priority="412" operator="greaterThan">
      <formula>0</formula>
    </cfRule>
  </conditionalFormatting>
  <conditionalFormatting sqref="K49">
    <cfRule type="cellIs" dxfId="1873" priority="410" operator="greaterThan">
      <formula>0</formula>
    </cfRule>
  </conditionalFormatting>
  <conditionalFormatting sqref="K49">
    <cfRule type="cellIs" dxfId="1872" priority="409" operator="lessThan">
      <formula>0</formula>
    </cfRule>
  </conditionalFormatting>
  <conditionalFormatting sqref="K49">
    <cfRule type="cellIs" dxfId="1871" priority="407" operator="greaterThan">
      <formula>0</formula>
    </cfRule>
  </conditionalFormatting>
  <conditionalFormatting sqref="K49">
    <cfRule type="cellIs" dxfId="1870" priority="406" operator="lessThan">
      <formula>0</formula>
    </cfRule>
  </conditionalFormatting>
  <conditionalFormatting sqref="Q39">
    <cfRule type="cellIs" dxfId="1869" priority="404" operator="greaterThan">
      <formula>0</formula>
    </cfRule>
  </conditionalFormatting>
  <conditionalFormatting sqref="Q39">
    <cfRule type="cellIs" dxfId="1868" priority="403" operator="lessThan">
      <formula>0</formula>
    </cfRule>
  </conditionalFormatting>
  <conditionalFormatting sqref="Q37">
    <cfRule type="cellIs" dxfId="1867" priority="400" operator="lessThan">
      <formula>0</formula>
    </cfRule>
    <cfRule type="cellIs" dxfId="1866" priority="401" operator="greaterThan">
      <formula>0</formula>
    </cfRule>
  </conditionalFormatting>
  <conditionalFormatting sqref="Q38">
    <cfRule type="cellIs" dxfId="1865" priority="398" operator="lessThan">
      <formula>0</formula>
    </cfRule>
    <cfRule type="cellIs" dxfId="1864" priority="399" operator="greaterThan">
      <formula>0</formula>
    </cfRule>
  </conditionalFormatting>
  <conditionalFormatting sqref="Q40">
    <cfRule type="cellIs" dxfId="1863" priority="397" operator="greaterThan">
      <formula>0</formula>
    </cfRule>
  </conditionalFormatting>
  <conditionalFormatting sqref="Q40">
    <cfRule type="cellIs" dxfId="1862" priority="396" operator="lessThan">
      <formula>0</formula>
    </cfRule>
  </conditionalFormatting>
  <conditionalFormatting sqref="Q40">
    <cfRule type="cellIs" dxfId="1861" priority="394" operator="greaterThan">
      <formula>0</formula>
    </cfRule>
  </conditionalFormatting>
  <conditionalFormatting sqref="Q40">
    <cfRule type="cellIs" dxfId="1860" priority="393" operator="lessThan">
      <formula>0</formula>
    </cfRule>
  </conditionalFormatting>
  <conditionalFormatting sqref="Q40">
    <cfRule type="cellIs" dxfId="1859" priority="389" operator="lessThan">
      <formula>0</formula>
    </cfRule>
    <cfRule type="cellIs" dxfId="1858" priority="390" operator="greaterThan">
      <formula>0</formula>
    </cfRule>
  </conditionalFormatting>
  <conditionalFormatting sqref="Q40">
    <cfRule type="cellIs" dxfId="1857" priority="388" operator="greaterThan">
      <formula>0</formula>
    </cfRule>
  </conditionalFormatting>
  <conditionalFormatting sqref="Q40">
    <cfRule type="cellIs" dxfId="1856" priority="387" operator="lessThan">
      <formula>0</formula>
    </cfRule>
  </conditionalFormatting>
  <conditionalFormatting sqref="Q40">
    <cfRule type="cellIs" dxfId="1855" priority="384" operator="lessThan">
      <formula>0</formula>
    </cfRule>
    <cfRule type="cellIs" dxfId="1854" priority="385" operator="greaterThan">
      <formula>0</formula>
    </cfRule>
  </conditionalFormatting>
  <conditionalFormatting sqref="Q40">
    <cfRule type="cellIs" dxfId="1853" priority="382" operator="lessThan">
      <formula>0</formula>
    </cfRule>
    <cfRule type="cellIs" dxfId="1852" priority="383" operator="greaterThan">
      <formula>0</formula>
    </cfRule>
  </conditionalFormatting>
  <conditionalFormatting sqref="Q40">
    <cfRule type="cellIs" dxfId="1851" priority="381" operator="greaterThan">
      <formula>0</formula>
    </cfRule>
  </conditionalFormatting>
  <conditionalFormatting sqref="Q40">
    <cfRule type="cellIs" dxfId="1850" priority="380" operator="lessThan">
      <formula>0</formula>
    </cfRule>
  </conditionalFormatting>
  <conditionalFormatting sqref="Q40">
    <cfRule type="cellIs" dxfId="1849" priority="377" operator="lessThan">
      <formula>0</formula>
    </cfRule>
    <cfRule type="cellIs" dxfId="1848" priority="378" operator="greaterThan">
      <formula>0</formula>
    </cfRule>
  </conditionalFormatting>
  <conditionalFormatting sqref="Q40">
    <cfRule type="cellIs" dxfId="1847" priority="376" operator="greaterThan">
      <formula>0</formula>
    </cfRule>
  </conditionalFormatting>
  <conditionalFormatting sqref="Q40">
    <cfRule type="cellIs" dxfId="1846" priority="375" operator="lessThan">
      <formula>0</formula>
    </cfRule>
  </conditionalFormatting>
  <conditionalFormatting sqref="Q40">
    <cfRule type="cellIs" dxfId="1845" priority="372" operator="lessThan">
      <formula>0</formula>
    </cfRule>
    <cfRule type="cellIs" dxfId="1844" priority="373" operator="greaterThan">
      <formula>0</formula>
    </cfRule>
  </conditionalFormatting>
  <conditionalFormatting sqref="T37">
    <cfRule type="cellIs" dxfId="1843" priority="371" operator="greaterThan">
      <formula>0</formula>
    </cfRule>
  </conditionalFormatting>
  <conditionalFormatting sqref="T37">
    <cfRule type="cellIs" dxfId="1842" priority="370" operator="lessThan">
      <formula>0</formula>
    </cfRule>
  </conditionalFormatting>
  <conditionalFormatting sqref="T37">
    <cfRule type="cellIs" dxfId="1841" priority="368" operator="greaterThan">
      <formula>0</formula>
    </cfRule>
  </conditionalFormatting>
  <conditionalFormatting sqref="T37">
    <cfRule type="cellIs" dxfId="1840" priority="367" operator="lessThan">
      <formula>0</formula>
    </cfRule>
  </conditionalFormatting>
  <conditionalFormatting sqref="T37">
    <cfRule type="cellIs" dxfId="1839" priority="363" operator="lessThan">
      <formula>0</formula>
    </cfRule>
    <cfRule type="cellIs" dxfId="1838" priority="364" operator="greaterThan">
      <formula>0</formula>
    </cfRule>
  </conditionalFormatting>
  <conditionalFormatting sqref="T37">
    <cfRule type="cellIs" dxfId="1837" priority="362" operator="greaterThan">
      <formula>0</formula>
    </cfRule>
  </conditionalFormatting>
  <conditionalFormatting sqref="T37">
    <cfRule type="cellIs" dxfId="1836" priority="361" operator="lessThan">
      <formula>0</formula>
    </cfRule>
  </conditionalFormatting>
  <conditionalFormatting sqref="T37">
    <cfRule type="cellIs" dxfId="1835" priority="358" operator="lessThan">
      <formula>0</formula>
    </cfRule>
    <cfRule type="cellIs" dxfId="1834" priority="359" operator="greaterThan">
      <formula>0</formula>
    </cfRule>
  </conditionalFormatting>
  <conditionalFormatting sqref="T37">
    <cfRule type="cellIs" dxfId="1833" priority="356" operator="lessThan">
      <formula>0</formula>
    </cfRule>
    <cfRule type="cellIs" dxfId="1832" priority="357" operator="greaterThan">
      <formula>0</formula>
    </cfRule>
  </conditionalFormatting>
  <conditionalFormatting sqref="T37">
    <cfRule type="cellIs" dxfId="1831" priority="355" operator="greaterThan">
      <formula>0</formula>
    </cfRule>
  </conditionalFormatting>
  <conditionalFormatting sqref="T37">
    <cfRule type="cellIs" dxfId="1830" priority="354" operator="lessThan">
      <formula>0</formula>
    </cfRule>
  </conditionalFormatting>
  <conditionalFormatting sqref="T37">
    <cfRule type="cellIs" dxfId="1829" priority="351" operator="lessThan">
      <formula>0</formula>
    </cfRule>
    <cfRule type="cellIs" dxfId="1828" priority="352" operator="greaterThan">
      <formula>0</formula>
    </cfRule>
  </conditionalFormatting>
  <conditionalFormatting sqref="T37">
    <cfRule type="cellIs" dxfId="1827" priority="350" operator="greaterThan">
      <formula>0</formula>
    </cfRule>
  </conditionalFormatting>
  <conditionalFormatting sqref="T37">
    <cfRule type="cellIs" dxfId="1826" priority="349" operator="lessThan">
      <formula>0</formula>
    </cfRule>
  </conditionalFormatting>
  <conditionalFormatting sqref="T37">
    <cfRule type="cellIs" dxfId="1825" priority="346" operator="lessThan">
      <formula>0</formula>
    </cfRule>
    <cfRule type="cellIs" dxfId="1824" priority="347" operator="greaterThan">
      <formula>0</formula>
    </cfRule>
  </conditionalFormatting>
  <conditionalFormatting sqref="T39">
    <cfRule type="cellIs" dxfId="1823" priority="345" operator="greaterThan">
      <formula>0</formula>
    </cfRule>
  </conditionalFormatting>
  <conditionalFormatting sqref="T39">
    <cfRule type="cellIs" dxfId="1822" priority="344" operator="lessThan">
      <formula>0</formula>
    </cfRule>
  </conditionalFormatting>
  <conditionalFormatting sqref="T39">
    <cfRule type="cellIs" dxfId="1821" priority="342" operator="lessThan">
      <formula>0</formula>
    </cfRule>
    <cfRule type="cellIs" dxfId="1820" priority="343" operator="greaterThan">
      <formula>0</formula>
    </cfRule>
  </conditionalFormatting>
  <conditionalFormatting sqref="Q41">
    <cfRule type="cellIs" dxfId="1819" priority="340" operator="greaterThan">
      <formula>0</formula>
    </cfRule>
  </conditionalFormatting>
  <conditionalFormatting sqref="Q41">
    <cfRule type="cellIs" dxfId="1818" priority="339" operator="lessThan">
      <formula>0</formula>
    </cfRule>
  </conditionalFormatting>
  <conditionalFormatting sqref="Q41">
    <cfRule type="cellIs" dxfId="1817" priority="336" operator="lessThan">
      <formula>0</formula>
    </cfRule>
    <cfRule type="cellIs" dxfId="1816" priority="337" operator="greaterThan">
      <formula>0</formula>
    </cfRule>
  </conditionalFormatting>
  <conditionalFormatting sqref="Q41">
    <cfRule type="cellIs" dxfId="1815" priority="335" operator="greaterThan">
      <formula>0</formula>
    </cfRule>
  </conditionalFormatting>
  <conditionalFormatting sqref="Q41">
    <cfRule type="cellIs" dxfId="1814" priority="334" operator="lessThan">
      <formula>0</formula>
    </cfRule>
  </conditionalFormatting>
  <conditionalFormatting sqref="Q41">
    <cfRule type="cellIs" dxfId="1813" priority="332" operator="lessThan">
      <formula>0</formula>
    </cfRule>
    <cfRule type="cellIs" dxfId="1812" priority="333" operator="greaterThan">
      <formula>0</formula>
    </cfRule>
  </conditionalFormatting>
  <conditionalFormatting sqref="T40">
    <cfRule type="cellIs" dxfId="1811" priority="329" operator="lessThan">
      <formula>0</formula>
    </cfRule>
    <cfRule type="cellIs" dxfId="1810" priority="330" operator="greaterThan">
      <formula>0</formula>
    </cfRule>
  </conditionalFormatting>
  <conditionalFormatting sqref="T41">
    <cfRule type="cellIs" dxfId="1809" priority="328" operator="greaterThan">
      <formula>0</formula>
    </cfRule>
  </conditionalFormatting>
  <conditionalFormatting sqref="T41">
    <cfRule type="cellIs" dxfId="1808" priority="327" operator="lessThan">
      <formula>0</formula>
    </cfRule>
  </conditionalFormatting>
  <conditionalFormatting sqref="T41">
    <cfRule type="cellIs" dxfId="1807" priority="325" operator="lessThan">
      <formula>0</formula>
    </cfRule>
    <cfRule type="cellIs" dxfId="1806" priority="326" operator="greaterThan">
      <formula>0</formula>
    </cfRule>
  </conditionalFormatting>
  <conditionalFormatting sqref="T42">
    <cfRule type="cellIs" dxfId="1805" priority="323" operator="greaterThan">
      <formula>0</formula>
    </cfRule>
  </conditionalFormatting>
  <conditionalFormatting sqref="T42">
    <cfRule type="cellIs" dxfId="1804" priority="322" operator="lessThan">
      <formula>0</formula>
    </cfRule>
  </conditionalFormatting>
  <conditionalFormatting sqref="T42">
    <cfRule type="cellIs" dxfId="1803" priority="319" operator="lessThan">
      <formula>0</formula>
    </cfRule>
    <cfRule type="cellIs" dxfId="1802" priority="320" operator="greaterThan">
      <formula>0</formula>
    </cfRule>
  </conditionalFormatting>
  <conditionalFormatting sqref="H47">
    <cfRule type="cellIs" dxfId="1801" priority="317" operator="lessThan">
      <formula>0</formula>
    </cfRule>
    <cfRule type="cellIs" dxfId="1800" priority="318" operator="greaterThan">
      <formula>0</formula>
    </cfRule>
  </conditionalFormatting>
  <conditionalFormatting sqref="K51">
    <cfRule type="cellIs" dxfId="1799" priority="316" operator="greaterThan">
      <formula>0</formula>
    </cfRule>
  </conditionalFormatting>
  <conditionalFormatting sqref="K51">
    <cfRule type="cellIs" dxfId="1798" priority="315" operator="lessThan">
      <formula>0</formula>
    </cfRule>
  </conditionalFormatting>
  <conditionalFormatting sqref="Q48">
    <cfRule type="cellIs" dxfId="1797" priority="313" operator="greaterThan">
      <formula>0</formula>
    </cfRule>
  </conditionalFormatting>
  <conditionalFormatting sqref="Q48">
    <cfRule type="cellIs" dxfId="1796" priority="312" operator="lessThan">
      <formula>0</formula>
    </cfRule>
  </conditionalFormatting>
  <conditionalFormatting sqref="Q49">
    <cfRule type="cellIs" dxfId="1795" priority="309" operator="lessThan">
      <formula>0</formula>
    </cfRule>
    <cfRule type="cellIs" dxfId="1794" priority="310" operator="greaterThan">
      <formula>0</formula>
    </cfRule>
  </conditionalFormatting>
  <conditionalFormatting sqref="C57">
    <cfRule type="cellIs" dxfId="1793" priority="307" operator="lessThan">
      <formula>0</formula>
    </cfRule>
    <cfRule type="cellIs" dxfId="1792" priority="308" operator="greaterThan">
      <formula>0</formula>
    </cfRule>
  </conditionalFormatting>
  <conditionalFormatting sqref="C58">
    <cfRule type="cellIs" dxfId="1791" priority="306" operator="greaterThan">
      <formula>0</formula>
    </cfRule>
  </conditionalFormatting>
  <conditionalFormatting sqref="C58">
    <cfRule type="cellIs" dxfId="1790" priority="305" operator="lessThan">
      <formula>0</formula>
    </cfRule>
  </conditionalFormatting>
  <conditionalFormatting sqref="C59">
    <cfRule type="cellIs" dxfId="1789" priority="303" operator="greaterThan">
      <formula>0</formula>
    </cfRule>
  </conditionalFormatting>
  <conditionalFormatting sqref="C59">
    <cfRule type="cellIs" dxfId="1788" priority="302" operator="lessThan">
      <formula>0</formula>
    </cfRule>
  </conditionalFormatting>
  <conditionalFormatting sqref="C59">
    <cfRule type="cellIs" dxfId="1787" priority="300" operator="greaterThan">
      <formula>0</formula>
    </cfRule>
  </conditionalFormatting>
  <conditionalFormatting sqref="C59">
    <cfRule type="cellIs" dxfId="1786" priority="299" operator="lessThan">
      <formula>0</formula>
    </cfRule>
  </conditionalFormatting>
  <conditionalFormatting sqref="C57">
    <cfRule type="cellIs" dxfId="1785" priority="297" operator="greaterThan">
      <formula>0</formula>
    </cfRule>
  </conditionalFormatting>
  <conditionalFormatting sqref="C57">
    <cfRule type="cellIs" dxfId="1784" priority="296" operator="lessThan">
      <formula>0</formula>
    </cfRule>
  </conditionalFormatting>
  <conditionalFormatting sqref="C58">
    <cfRule type="cellIs" dxfId="1783" priority="294" operator="greaterThan">
      <formula>0</formula>
    </cfRule>
  </conditionalFormatting>
  <conditionalFormatting sqref="C58">
    <cfRule type="cellIs" dxfId="1782" priority="293" operator="lessThan">
      <formula>0</formula>
    </cfRule>
  </conditionalFormatting>
  <conditionalFormatting sqref="C58">
    <cfRule type="cellIs" dxfId="1781" priority="291" operator="greaterThan">
      <formula>0</formula>
    </cfRule>
  </conditionalFormatting>
  <conditionalFormatting sqref="C58">
    <cfRule type="cellIs" dxfId="1780" priority="290" operator="lessThan">
      <formula>0</formula>
    </cfRule>
  </conditionalFormatting>
  <conditionalFormatting sqref="C59">
    <cfRule type="cellIs" dxfId="1779" priority="288" operator="greaterThan">
      <formula>0</formula>
    </cfRule>
  </conditionalFormatting>
  <conditionalFormatting sqref="C59">
    <cfRule type="cellIs" dxfId="1778" priority="287" operator="lessThan">
      <formula>0</formula>
    </cfRule>
  </conditionalFormatting>
  <conditionalFormatting sqref="C60">
    <cfRule type="cellIs" dxfId="1777" priority="285" operator="greaterThan">
      <formula>0</formula>
    </cfRule>
  </conditionalFormatting>
  <conditionalFormatting sqref="C60">
    <cfRule type="cellIs" dxfId="1776" priority="284" operator="lessThan">
      <formula>0</formula>
    </cfRule>
  </conditionalFormatting>
  <conditionalFormatting sqref="C56">
    <cfRule type="cellIs" dxfId="1775" priority="282" operator="greaterThan">
      <formula>0</formula>
    </cfRule>
  </conditionalFormatting>
  <conditionalFormatting sqref="C56">
    <cfRule type="cellIs" dxfId="1774" priority="281" operator="lessThan">
      <formula>0</formula>
    </cfRule>
  </conditionalFormatting>
  <conditionalFormatting sqref="C56">
    <cfRule type="cellIs" dxfId="1773" priority="279" operator="greaterThan">
      <formula>0</formula>
    </cfRule>
  </conditionalFormatting>
  <conditionalFormatting sqref="C56">
    <cfRule type="cellIs" dxfId="1772" priority="278" operator="lessThan">
      <formula>0</formula>
    </cfRule>
  </conditionalFormatting>
  <conditionalFormatting sqref="C56">
    <cfRule type="cellIs" dxfId="1771" priority="275" operator="lessThan">
      <formula>0</formula>
    </cfRule>
    <cfRule type="cellIs" dxfId="1770" priority="276" operator="greaterThan">
      <formula>0</formula>
    </cfRule>
  </conditionalFormatting>
  <conditionalFormatting sqref="AD4">
    <cfRule type="cellIs" dxfId="1769" priority="272" operator="lessThan">
      <formula>0</formula>
    </cfRule>
    <cfRule type="cellIs" dxfId="1768" priority="273" operator="greaterThan">
      <formula>0</formula>
    </cfRule>
  </conditionalFormatting>
  <conditionalFormatting sqref="AD4">
    <cfRule type="cellIs" dxfId="1767" priority="271" operator="greaterThan">
      <formula>0</formula>
    </cfRule>
  </conditionalFormatting>
  <conditionalFormatting sqref="AD4">
    <cfRule type="cellIs" dxfId="1766" priority="270" operator="lessThan">
      <formula>0</formula>
    </cfRule>
  </conditionalFormatting>
  <conditionalFormatting sqref="AD7:AD10">
    <cfRule type="cellIs" dxfId="1765" priority="267" operator="greaterThan">
      <formula>0</formula>
    </cfRule>
  </conditionalFormatting>
  <conditionalFormatting sqref="AD7:AD10">
    <cfRule type="cellIs" dxfId="1764" priority="266" operator="lessThan">
      <formula>0</formula>
    </cfRule>
  </conditionalFormatting>
  <conditionalFormatting sqref="AD5:AD6">
    <cfRule type="cellIs" dxfId="1763" priority="263" operator="lessThan">
      <formula>0</formula>
    </cfRule>
    <cfRule type="cellIs" dxfId="1762" priority="264" operator="greaterThan">
      <formula>0</formula>
    </cfRule>
  </conditionalFormatting>
  <conditionalFormatting sqref="AD11">
    <cfRule type="cellIs" dxfId="1761" priority="260" operator="lessThan">
      <formula>0</formula>
    </cfRule>
    <cfRule type="cellIs" dxfId="1760" priority="261" operator="greaterThan">
      <formula>0</formula>
    </cfRule>
  </conditionalFormatting>
  <conditionalFormatting sqref="AD13">
    <cfRule type="cellIs" dxfId="1759" priority="257" operator="lessThan">
      <formula>0</formula>
    </cfRule>
    <cfRule type="cellIs" dxfId="1758" priority="258" operator="greaterThan">
      <formula>0</formula>
    </cfRule>
  </conditionalFormatting>
  <conditionalFormatting sqref="AD18">
    <cfRule type="cellIs" dxfId="1757" priority="255" operator="greaterThan">
      <formula>0</formula>
    </cfRule>
  </conditionalFormatting>
  <conditionalFormatting sqref="AD18">
    <cfRule type="cellIs" dxfId="1756" priority="254" operator="lessThan">
      <formula>0</formula>
    </cfRule>
  </conditionalFormatting>
  <conditionalFormatting sqref="AD14 AD17">
    <cfRule type="cellIs" dxfId="1755" priority="251" operator="lessThan">
      <formula>0</formula>
    </cfRule>
    <cfRule type="cellIs" dxfId="1754" priority="252" operator="greaterThan">
      <formula>0</formula>
    </cfRule>
  </conditionalFormatting>
  <conditionalFormatting sqref="AD15:AD16">
    <cfRule type="cellIs" dxfId="1753" priority="248" operator="lessThan">
      <formula>0</formula>
    </cfRule>
    <cfRule type="cellIs" dxfId="1752" priority="249" operator="greaterThan">
      <formula>0</formula>
    </cfRule>
  </conditionalFormatting>
  <conditionalFormatting sqref="AD19">
    <cfRule type="cellIs" dxfId="1751" priority="245" operator="lessThan">
      <formula>0</formula>
    </cfRule>
    <cfRule type="cellIs" dxfId="1750" priority="246" operator="greaterThan">
      <formula>0</formula>
    </cfRule>
  </conditionalFormatting>
  <conditionalFormatting sqref="AD20">
    <cfRule type="cellIs" dxfId="1749" priority="242" operator="lessThan">
      <formula>0</formula>
    </cfRule>
    <cfRule type="cellIs" dxfId="1748" priority="243" operator="greaterThan">
      <formula>0</formula>
    </cfRule>
  </conditionalFormatting>
  <conditionalFormatting sqref="AD26">
    <cfRule type="cellIs" dxfId="1747" priority="241" operator="greaterThan">
      <formula>0</formula>
    </cfRule>
  </conditionalFormatting>
  <conditionalFormatting sqref="AD26">
    <cfRule type="cellIs" dxfId="1746" priority="240" operator="lessThan">
      <formula>0</formula>
    </cfRule>
  </conditionalFormatting>
  <conditionalFormatting sqref="AD21">
    <cfRule type="cellIs" dxfId="1745" priority="238" operator="greaterThan">
      <formula>0</formula>
    </cfRule>
  </conditionalFormatting>
  <conditionalFormatting sqref="AD21">
    <cfRule type="cellIs" dxfId="1744" priority="237" operator="lessThan">
      <formula>0</formula>
    </cfRule>
  </conditionalFormatting>
  <conditionalFormatting sqref="AD21">
    <cfRule type="cellIs" dxfId="1743" priority="235" operator="greaterThan">
      <formula>0</formula>
    </cfRule>
  </conditionalFormatting>
  <conditionalFormatting sqref="AD21">
    <cfRule type="cellIs" dxfId="1742" priority="234" operator="lessThan">
      <formula>0</formula>
    </cfRule>
  </conditionalFormatting>
  <conditionalFormatting sqref="AD25">
    <cfRule type="cellIs" dxfId="1741" priority="232" operator="greaterThan">
      <formula>0</formula>
    </cfRule>
  </conditionalFormatting>
  <conditionalFormatting sqref="AD25">
    <cfRule type="cellIs" dxfId="1740" priority="231" operator="lessThan">
      <formula>0</formula>
    </cfRule>
  </conditionalFormatting>
  <conditionalFormatting sqref="AD25">
    <cfRule type="cellIs" dxfId="1739" priority="229" operator="lessThan">
      <formula>0</formula>
    </cfRule>
    <cfRule type="cellIs" dxfId="1738" priority="230" operator="greaterThan">
      <formula>0</formula>
    </cfRule>
  </conditionalFormatting>
  <conditionalFormatting sqref="AD22">
    <cfRule type="cellIs" dxfId="1737" priority="227" operator="greaterThan">
      <formula>0</formula>
    </cfRule>
  </conditionalFormatting>
  <conditionalFormatting sqref="AD22">
    <cfRule type="cellIs" dxfId="1736" priority="226" operator="lessThan">
      <formula>0</formula>
    </cfRule>
  </conditionalFormatting>
  <conditionalFormatting sqref="AD23">
    <cfRule type="cellIs" dxfId="1735" priority="224" operator="greaterThan">
      <formula>0</formula>
    </cfRule>
  </conditionalFormatting>
  <conditionalFormatting sqref="AD23">
    <cfRule type="cellIs" dxfId="1734" priority="223" operator="lessThan">
      <formula>0</formula>
    </cfRule>
  </conditionalFormatting>
  <conditionalFormatting sqref="AD23">
    <cfRule type="cellIs" dxfId="1733" priority="221" operator="lessThan">
      <formula>0</formula>
    </cfRule>
    <cfRule type="cellIs" dxfId="1732" priority="222" operator="greaterThan">
      <formula>0</formula>
    </cfRule>
  </conditionalFormatting>
  <conditionalFormatting sqref="AD24">
    <cfRule type="cellIs" dxfId="1731" priority="219" operator="greaterThan">
      <formula>0</formula>
    </cfRule>
  </conditionalFormatting>
  <conditionalFormatting sqref="AD24">
    <cfRule type="cellIs" dxfId="1730" priority="218" operator="lessThan">
      <formula>0</formula>
    </cfRule>
  </conditionalFormatting>
  <conditionalFormatting sqref="AD24">
    <cfRule type="cellIs" dxfId="1729" priority="216" operator="lessThan">
      <formula>0</formula>
    </cfRule>
    <cfRule type="cellIs" dxfId="1728" priority="217" operator="greaterThan">
      <formula>0</formula>
    </cfRule>
  </conditionalFormatting>
  <conditionalFormatting sqref="AD27:AD30">
    <cfRule type="cellIs" dxfId="1727" priority="213" operator="lessThan">
      <formula>0</formula>
    </cfRule>
    <cfRule type="cellIs" dxfId="1726" priority="214" operator="greaterThan">
      <formula>0</formula>
    </cfRule>
  </conditionalFormatting>
  <conditionalFormatting sqref="AD32">
    <cfRule type="cellIs" dxfId="1725" priority="211" operator="greaterThan">
      <formula>0</formula>
    </cfRule>
  </conditionalFormatting>
  <conditionalFormatting sqref="AD32">
    <cfRule type="cellIs" dxfId="1724" priority="210" operator="lessThan">
      <formula>0</formula>
    </cfRule>
  </conditionalFormatting>
  <conditionalFormatting sqref="AD31">
    <cfRule type="cellIs" dxfId="1723" priority="207" operator="lessThan">
      <formula>0</formula>
    </cfRule>
    <cfRule type="cellIs" dxfId="1722" priority="208" operator="greaterThan">
      <formula>0</formula>
    </cfRule>
  </conditionalFormatting>
  <conditionalFormatting sqref="AD33">
    <cfRule type="cellIs" dxfId="1721" priority="205" operator="lessThan">
      <formula>0</formula>
    </cfRule>
    <cfRule type="cellIs" dxfId="1720" priority="206" operator="greaterThan">
      <formula>0</formula>
    </cfRule>
  </conditionalFormatting>
  <conditionalFormatting sqref="AD34">
    <cfRule type="cellIs" dxfId="1719" priority="203" operator="lessThan">
      <formula>0</formula>
    </cfRule>
    <cfRule type="cellIs" dxfId="1718" priority="204" operator="greaterThan">
      <formula>0</formula>
    </cfRule>
  </conditionalFormatting>
  <conditionalFormatting sqref="AD35">
    <cfRule type="cellIs" dxfId="1717" priority="202" operator="greaterThan">
      <formula>0</formula>
    </cfRule>
  </conditionalFormatting>
  <conditionalFormatting sqref="AD35">
    <cfRule type="cellIs" dxfId="1716" priority="201" operator="lessThan">
      <formula>0</formula>
    </cfRule>
  </conditionalFormatting>
  <conditionalFormatting sqref="AD36">
    <cfRule type="cellIs" dxfId="1715" priority="199" operator="greaterThan">
      <formula>0</formula>
    </cfRule>
  </conditionalFormatting>
  <conditionalFormatting sqref="AD36">
    <cfRule type="cellIs" dxfId="1714" priority="198" operator="lessThan">
      <formula>0</formula>
    </cfRule>
  </conditionalFormatting>
  <conditionalFormatting sqref="AD36">
    <cfRule type="cellIs" dxfId="1713" priority="196" operator="greaterThan">
      <formula>0</formula>
    </cfRule>
  </conditionalFormatting>
  <conditionalFormatting sqref="AD36">
    <cfRule type="cellIs" dxfId="1712" priority="195" operator="lessThan">
      <formula>0</formula>
    </cfRule>
  </conditionalFormatting>
  <conditionalFormatting sqref="AD37">
    <cfRule type="cellIs" dxfId="1711" priority="192" operator="lessThan">
      <formula>0</formula>
    </cfRule>
    <cfRule type="cellIs" dxfId="1710" priority="193" operator="greaterThan">
      <formula>0</formula>
    </cfRule>
  </conditionalFormatting>
  <conditionalFormatting sqref="AD38">
    <cfRule type="cellIs" dxfId="1709" priority="188" operator="lessThan">
      <formula>0</formula>
    </cfRule>
    <cfRule type="cellIs" dxfId="1708" priority="189" operator="greaterThan">
      <formula>0</formula>
    </cfRule>
  </conditionalFormatting>
  <conditionalFormatting sqref="AD39">
    <cfRule type="cellIs" dxfId="1707" priority="185" operator="lessThan">
      <formula>0</formula>
    </cfRule>
    <cfRule type="cellIs" dxfId="1706" priority="186" operator="greaterThan">
      <formula>0</formula>
    </cfRule>
  </conditionalFormatting>
  <conditionalFormatting sqref="AD40">
    <cfRule type="cellIs" dxfId="1705" priority="183" operator="lessThan">
      <formula>0</formula>
    </cfRule>
    <cfRule type="cellIs" dxfId="1704" priority="184" operator="greaterThan">
      <formula>0</formula>
    </cfRule>
  </conditionalFormatting>
  <conditionalFormatting sqref="AD41:AD42">
    <cfRule type="cellIs" dxfId="1703" priority="181" operator="lessThan">
      <formula>0</formula>
    </cfRule>
    <cfRule type="cellIs" dxfId="1702" priority="182" operator="greaterThan">
      <formula>0</formula>
    </cfRule>
  </conditionalFormatting>
  <conditionalFormatting sqref="AD43">
    <cfRule type="cellIs" dxfId="1701" priority="180" operator="greaterThan">
      <formula>0</formula>
    </cfRule>
  </conditionalFormatting>
  <conditionalFormatting sqref="AD43">
    <cfRule type="cellIs" dxfId="1700" priority="179" operator="lessThan">
      <formula>0</formula>
    </cfRule>
  </conditionalFormatting>
  <conditionalFormatting sqref="AD43">
    <cfRule type="cellIs" dxfId="1699" priority="177" operator="greaterThan">
      <formula>0</formula>
    </cfRule>
  </conditionalFormatting>
  <conditionalFormatting sqref="AD43">
    <cfRule type="cellIs" dxfId="1698" priority="176" operator="lessThan">
      <formula>0</formula>
    </cfRule>
  </conditionalFormatting>
  <conditionalFormatting sqref="AD44">
    <cfRule type="cellIs" dxfId="1697" priority="173" operator="lessThan">
      <formula>0</formula>
    </cfRule>
    <cfRule type="cellIs" dxfId="1696" priority="174" operator="greaterThan">
      <formula>0</formula>
    </cfRule>
  </conditionalFormatting>
  <conditionalFormatting sqref="AD45">
    <cfRule type="cellIs" dxfId="1695" priority="171" operator="lessThan">
      <formula>0</formula>
    </cfRule>
    <cfRule type="cellIs" dxfId="1694" priority="172" operator="greaterThan">
      <formula>0</formula>
    </cfRule>
  </conditionalFormatting>
  <conditionalFormatting sqref="AD45">
    <cfRule type="cellIs" dxfId="1693" priority="170" operator="greaterThan">
      <formula>0</formula>
    </cfRule>
  </conditionalFormatting>
  <conditionalFormatting sqref="AD45">
    <cfRule type="cellIs" dxfId="1692" priority="169" operator="lessThan">
      <formula>0</formula>
    </cfRule>
  </conditionalFormatting>
  <conditionalFormatting sqref="AD43">
    <cfRule type="cellIs" dxfId="1691" priority="166" operator="lessThan">
      <formula>0</formula>
    </cfRule>
    <cfRule type="cellIs" dxfId="1690" priority="167" operator="greaterThan">
      <formula>0</formula>
    </cfRule>
  </conditionalFormatting>
  <conditionalFormatting sqref="AD44">
    <cfRule type="cellIs" dxfId="1689" priority="164" operator="lessThan">
      <formula>0</formula>
    </cfRule>
    <cfRule type="cellIs" dxfId="1688" priority="165" operator="greaterThan">
      <formula>0</formula>
    </cfRule>
  </conditionalFormatting>
  <conditionalFormatting sqref="AD46">
    <cfRule type="cellIs" dxfId="1687" priority="163" operator="greaterThan">
      <formula>0</formula>
    </cfRule>
  </conditionalFormatting>
  <conditionalFormatting sqref="AD46">
    <cfRule type="cellIs" dxfId="1686" priority="162" operator="lessThan">
      <formula>0</formula>
    </cfRule>
  </conditionalFormatting>
  <conditionalFormatting sqref="AD46">
    <cfRule type="cellIs" dxfId="1685" priority="160" operator="greaterThan">
      <formula>0</formula>
    </cfRule>
  </conditionalFormatting>
  <conditionalFormatting sqref="AD46">
    <cfRule type="cellIs" dxfId="1684" priority="159" operator="lessThan">
      <formula>0</formula>
    </cfRule>
  </conditionalFormatting>
  <conditionalFormatting sqref="AD46">
    <cfRule type="cellIs" dxfId="1683" priority="155" operator="lessThan">
      <formula>0</formula>
    </cfRule>
    <cfRule type="cellIs" dxfId="1682" priority="156" operator="greaterThan">
      <formula>0</formula>
    </cfRule>
  </conditionalFormatting>
  <conditionalFormatting sqref="AD46">
    <cfRule type="cellIs" dxfId="1681" priority="154" operator="greaterThan">
      <formula>0</formula>
    </cfRule>
  </conditionalFormatting>
  <conditionalFormatting sqref="AD46">
    <cfRule type="cellIs" dxfId="1680" priority="153" operator="lessThan">
      <formula>0</formula>
    </cfRule>
  </conditionalFormatting>
  <conditionalFormatting sqref="AD46">
    <cfRule type="cellIs" dxfId="1679" priority="150" operator="lessThan">
      <formula>0</formula>
    </cfRule>
    <cfRule type="cellIs" dxfId="1678" priority="151" operator="greaterThan">
      <formula>0</formula>
    </cfRule>
  </conditionalFormatting>
  <conditionalFormatting sqref="AD46">
    <cfRule type="cellIs" dxfId="1677" priority="148" operator="lessThan">
      <formula>0</formula>
    </cfRule>
    <cfRule type="cellIs" dxfId="1676" priority="149" operator="greaterThan">
      <formula>0</formula>
    </cfRule>
  </conditionalFormatting>
  <conditionalFormatting sqref="AD46">
    <cfRule type="cellIs" dxfId="1675" priority="147" operator="greaterThan">
      <formula>0</formula>
    </cfRule>
  </conditionalFormatting>
  <conditionalFormatting sqref="AD46">
    <cfRule type="cellIs" dxfId="1674" priority="146" operator="lessThan">
      <formula>0</formula>
    </cfRule>
  </conditionalFormatting>
  <conditionalFormatting sqref="AD46">
    <cfRule type="cellIs" dxfId="1673" priority="143" operator="lessThan">
      <formula>0</formula>
    </cfRule>
    <cfRule type="cellIs" dxfId="1672" priority="144" operator="greaterThan">
      <formula>0</formula>
    </cfRule>
  </conditionalFormatting>
  <conditionalFormatting sqref="AD46">
    <cfRule type="cellIs" dxfId="1671" priority="142" operator="greaterThan">
      <formula>0</formula>
    </cfRule>
  </conditionalFormatting>
  <conditionalFormatting sqref="AD46">
    <cfRule type="cellIs" dxfId="1670" priority="141" operator="lessThan">
      <formula>0</formula>
    </cfRule>
  </conditionalFormatting>
  <conditionalFormatting sqref="AD46">
    <cfRule type="cellIs" dxfId="1669" priority="138" operator="lessThan">
      <formula>0</formula>
    </cfRule>
    <cfRule type="cellIs" dxfId="1668" priority="139" operator="greaterThan">
      <formula>0</formula>
    </cfRule>
  </conditionalFormatting>
  <conditionalFormatting sqref="AD47">
    <cfRule type="cellIs" dxfId="1667" priority="137" operator="greaterThan">
      <formula>0</formula>
    </cfRule>
  </conditionalFormatting>
  <conditionalFormatting sqref="AD47">
    <cfRule type="cellIs" dxfId="1666" priority="136" operator="lessThan">
      <formula>0</formula>
    </cfRule>
  </conditionalFormatting>
  <conditionalFormatting sqref="AD47">
    <cfRule type="cellIs" dxfId="1665" priority="133" operator="lessThan">
      <formula>0</formula>
    </cfRule>
    <cfRule type="cellIs" dxfId="1664" priority="134" operator="greaterThan">
      <formula>0</formula>
    </cfRule>
  </conditionalFormatting>
  <conditionalFormatting sqref="AD47">
    <cfRule type="cellIs" dxfId="1663" priority="132" operator="greaterThan">
      <formula>0</formula>
    </cfRule>
  </conditionalFormatting>
  <conditionalFormatting sqref="AD47">
    <cfRule type="cellIs" dxfId="1662" priority="131" operator="lessThan">
      <formula>0</formula>
    </cfRule>
  </conditionalFormatting>
  <conditionalFormatting sqref="AD47">
    <cfRule type="cellIs" dxfId="1661" priority="129" operator="lessThan">
      <formula>0</formula>
    </cfRule>
    <cfRule type="cellIs" dxfId="1660" priority="130" operator="greaterThan">
      <formula>0</formula>
    </cfRule>
  </conditionalFormatting>
  <conditionalFormatting sqref="AD49:AD50">
    <cfRule type="cellIs" dxfId="1659" priority="127" operator="greaterThan">
      <formula>0</formula>
    </cfRule>
  </conditionalFormatting>
  <conditionalFormatting sqref="AD49:AD50">
    <cfRule type="cellIs" dxfId="1658" priority="126" operator="lessThan">
      <formula>0</formula>
    </cfRule>
  </conditionalFormatting>
  <conditionalFormatting sqref="AD49:AD50">
    <cfRule type="cellIs" dxfId="1657" priority="123" operator="lessThan">
      <formula>0</formula>
    </cfRule>
    <cfRule type="cellIs" dxfId="1656" priority="124" operator="greaterThan">
      <formula>0</formula>
    </cfRule>
  </conditionalFormatting>
  <conditionalFormatting sqref="AD49">
    <cfRule type="cellIs" dxfId="1655" priority="122" operator="greaterThan">
      <formula>0</formula>
    </cfRule>
  </conditionalFormatting>
  <conditionalFormatting sqref="AD49">
    <cfRule type="cellIs" dxfId="1654" priority="121" operator="lessThan">
      <formula>0</formula>
    </cfRule>
  </conditionalFormatting>
  <conditionalFormatting sqref="AD49">
    <cfRule type="cellIs" dxfId="1653" priority="119" operator="greaterThan">
      <formula>0</formula>
    </cfRule>
  </conditionalFormatting>
  <conditionalFormatting sqref="AD49">
    <cfRule type="cellIs" dxfId="1652" priority="118" operator="lessThan">
      <formula>0</formula>
    </cfRule>
  </conditionalFormatting>
  <conditionalFormatting sqref="AD49">
    <cfRule type="cellIs" dxfId="1651" priority="114" operator="lessThan">
      <formula>0</formula>
    </cfRule>
    <cfRule type="cellIs" dxfId="1650" priority="115" operator="greaterThan">
      <formula>0</formula>
    </cfRule>
  </conditionalFormatting>
  <conditionalFormatting sqref="AD49">
    <cfRule type="cellIs" dxfId="1649" priority="113" operator="greaterThan">
      <formula>0</formula>
    </cfRule>
  </conditionalFormatting>
  <conditionalFormatting sqref="AD49">
    <cfRule type="cellIs" dxfId="1648" priority="112" operator="lessThan">
      <formula>0</formula>
    </cfRule>
  </conditionalFormatting>
  <conditionalFormatting sqref="AD49">
    <cfRule type="cellIs" dxfId="1647" priority="109" operator="lessThan">
      <formula>0</formula>
    </cfRule>
    <cfRule type="cellIs" dxfId="1646" priority="110" operator="greaterThan">
      <formula>0</formula>
    </cfRule>
  </conditionalFormatting>
  <conditionalFormatting sqref="AD49">
    <cfRule type="cellIs" dxfId="1645" priority="107" operator="lessThan">
      <formula>0</formula>
    </cfRule>
    <cfRule type="cellIs" dxfId="1644" priority="108" operator="greaterThan">
      <formula>0</formula>
    </cfRule>
  </conditionalFormatting>
  <conditionalFormatting sqref="AD49">
    <cfRule type="cellIs" dxfId="1643" priority="106" operator="greaterThan">
      <formula>0</formula>
    </cfRule>
  </conditionalFormatting>
  <conditionalFormatting sqref="AD49">
    <cfRule type="cellIs" dxfId="1642" priority="105" operator="lessThan">
      <formula>0</formula>
    </cfRule>
  </conditionalFormatting>
  <conditionalFormatting sqref="AD49">
    <cfRule type="cellIs" dxfId="1641" priority="102" operator="lessThan">
      <formula>0</formula>
    </cfRule>
    <cfRule type="cellIs" dxfId="1640" priority="103" operator="greaterThan">
      <formula>0</formula>
    </cfRule>
  </conditionalFormatting>
  <conditionalFormatting sqref="AD49">
    <cfRule type="cellIs" dxfId="1639" priority="101" operator="greaterThan">
      <formula>0</formula>
    </cfRule>
  </conditionalFormatting>
  <conditionalFormatting sqref="AD49">
    <cfRule type="cellIs" dxfId="1638" priority="100" operator="lessThan">
      <formula>0</formula>
    </cfRule>
  </conditionalFormatting>
  <conditionalFormatting sqref="AD49">
    <cfRule type="cellIs" dxfId="1637" priority="97" operator="lessThan">
      <formula>0</formula>
    </cfRule>
    <cfRule type="cellIs" dxfId="1636" priority="98" operator="greaterThan">
      <formula>0</formula>
    </cfRule>
  </conditionalFormatting>
  <conditionalFormatting sqref="AD48">
    <cfRule type="cellIs" dxfId="1635" priority="96" operator="greaterThan">
      <formula>0</formula>
    </cfRule>
  </conditionalFormatting>
  <conditionalFormatting sqref="AD48">
    <cfRule type="cellIs" dxfId="1634" priority="95" operator="lessThan">
      <formula>0</formula>
    </cfRule>
  </conditionalFormatting>
  <conditionalFormatting sqref="AD48">
    <cfRule type="cellIs" dxfId="1633" priority="93" operator="greaterThan">
      <formula>0</formula>
    </cfRule>
  </conditionalFormatting>
  <conditionalFormatting sqref="AD48">
    <cfRule type="cellIs" dxfId="1632" priority="92" operator="lessThan">
      <formula>0</formula>
    </cfRule>
  </conditionalFormatting>
  <conditionalFormatting sqref="AD48">
    <cfRule type="cellIs" dxfId="1631" priority="88" operator="lessThan">
      <formula>0</formula>
    </cfRule>
    <cfRule type="cellIs" dxfId="1630" priority="89" operator="greaterThan">
      <formula>0</formula>
    </cfRule>
  </conditionalFormatting>
  <conditionalFormatting sqref="AD48">
    <cfRule type="cellIs" dxfId="1629" priority="87" operator="greaterThan">
      <formula>0</formula>
    </cfRule>
  </conditionalFormatting>
  <conditionalFormatting sqref="AD48">
    <cfRule type="cellIs" dxfId="1628" priority="86" operator="lessThan">
      <formula>0</formula>
    </cfRule>
  </conditionalFormatting>
  <conditionalFormatting sqref="AD48">
    <cfRule type="cellIs" dxfId="1627" priority="83" operator="lessThan">
      <formula>0</formula>
    </cfRule>
    <cfRule type="cellIs" dxfId="1626" priority="84" operator="greaterThan">
      <formula>0</formula>
    </cfRule>
  </conditionalFormatting>
  <conditionalFormatting sqref="AD48">
    <cfRule type="cellIs" dxfId="1625" priority="81" operator="lessThan">
      <formula>0</formula>
    </cfRule>
    <cfRule type="cellIs" dxfId="1624" priority="82" operator="greaterThan">
      <formula>0</formula>
    </cfRule>
  </conditionalFormatting>
  <conditionalFormatting sqref="AD48">
    <cfRule type="cellIs" dxfId="1623" priority="80" operator="greaterThan">
      <formula>0</formula>
    </cfRule>
  </conditionalFormatting>
  <conditionalFormatting sqref="AD48">
    <cfRule type="cellIs" dxfId="1622" priority="79" operator="lessThan">
      <formula>0</formula>
    </cfRule>
  </conditionalFormatting>
  <conditionalFormatting sqref="AD48">
    <cfRule type="cellIs" dxfId="1621" priority="76" operator="lessThan">
      <formula>0</formula>
    </cfRule>
    <cfRule type="cellIs" dxfId="1620" priority="77" operator="greaterThan">
      <formula>0</formula>
    </cfRule>
  </conditionalFormatting>
  <conditionalFormatting sqref="AD48">
    <cfRule type="cellIs" dxfId="1619" priority="75" operator="greaterThan">
      <formula>0</formula>
    </cfRule>
  </conditionalFormatting>
  <conditionalFormatting sqref="AD48">
    <cfRule type="cellIs" dxfId="1618" priority="74" operator="lessThan">
      <formula>0</formula>
    </cfRule>
  </conditionalFormatting>
  <conditionalFormatting sqref="AD48">
    <cfRule type="cellIs" dxfId="1617" priority="71" operator="lessThan">
      <formula>0</formula>
    </cfRule>
    <cfRule type="cellIs" dxfId="1616" priority="72" operator="greaterThan">
      <formula>0</formula>
    </cfRule>
  </conditionalFormatting>
  <conditionalFormatting sqref="AD48">
    <cfRule type="cellIs" dxfId="1615" priority="70" operator="greaterThan">
      <formula>0</formula>
    </cfRule>
  </conditionalFormatting>
  <conditionalFormatting sqref="AD48">
    <cfRule type="cellIs" dxfId="1614" priority="69" operator="lessThan">
      <formula>0</formula>
    </cfRule>
  </conditionalFormatting>
  <conditionalFormatting sqref="AD48">
    <cfRule type="cellIs" dxfId="1613" priority="67" operator="greaterThan">
      <formula>0</formula>
    </cfRule>
  </conditionalFormatting>
  <conditionalFormatting sqref="AD48">
    <cfRule type="cellIs" dxfId="1612" priority="66" operator="lessThan">
      <formula>0</formula>
    </cfRule>
  </conditionalFormatting>
  <conditionalFormatting sqref="AD48">
    <cfRule type="cellIs" dxfId="1611" priority="62" operator="lessThan">
      <formula>0</formula>
    </cfRule>
    <cfRule type="cellIs" dxfId="1610" priority="63" operator="greaterThan">
      <formula>0</formula>
    </cfRule>
  </conditionalFormatting>
  <conditionalFormatting sqref="AD48">
    <cfRule type="cellIs" dxfId="1609" priority="61" operator="greaterThan">
      <formula>0</formula>
    </cfRule>
  </conditionalFormatting>
  <conditionalFormatting sqref="AD48">
    <cfRule type="cellIs" dxfId="1608" priority="60" operator="lessThan">
      <formula>0</formula>
    </cfRule>
  </conditionalFormatting>
  <conditionalFormatting sqref="AD48">
    <cfRule type="cellIs" dxfId="1607" priority="57" operator="lessThan">
      <formula>0</formula>
    </cfRule>
    <cfRule type="cellIs" dxfId="1606" priority="58" operator="greaterThan">
      <formula>0</formula>
    </cfRule>
  </conditionalFormatting>
  <conditionalFormatting sqref="AD48">
    <cfRule type="cellIs" dxfId="1605" priority="55" operator="lessThan">
      <formula>0</formula>
    </cfRule>
    <cfRule type="cellIs" dxfId="1604" priority="56" operator="greaterThan">
      <formula>0</formula>
    </cfRule>
  </conditionalFormatting>
  <conditionalFormatting sqref="AD48">
    <cfRule type="cellIs" dxfId="1603" priority="54" operator="greaterThan">
      <formula>0</formula>
    </cfRule>
  </conditionalFormatting>
  <conditionalFormatting sqref="AD48">
    <cfRule type="cellIs" dxfId="1602" priority="53" operator="lessThan">
      <formula>0</formula>
    </cfRule>
  </conditionalFormatting>
  <conditionalFormatting sqref="AD48">
    <cfRule type="cellIs" dxfId="1601" priority="50" operator="lessThan">
      <formula>0</formula>
    </cfRule>
    <cfRule type="cellIs" dxfId="1600" priority="51" operator="greaterThan">
      <formula>0</formula>
    </cfRule>
  </conditionalFormatting>
  <conditionalFormatting sqref="AD48">
    <cfRule type="cellIs" dxfId="1599" priority="49" operator="greaterThan">
      <formula>0</formula>
    </cfRule>
  </conditionalFormatting>
  <conditionalFormatting sqref="AD48">
    <cfRule type="cellIs" dxfId="1598" priority="48" operator="lessThan">
      <formula>0</formula>
    </cfRule>
  </conditionalFormatting>
  <conditionalFormatting sqref="AD48">
    <cfRule type="cellIs" dxfId="1597" priority="45" operator="lessThan">
      <formula>0</formula>
    </cfRule>
    <cfRule type="cellIs" dxfId="1596" priority="46" operator="greaterThan">
      <formula>0</formula>
    </cfRule>
  </conditionalFormatting>
  <conditionalFormatting sqref="AD50">
    <cfRule type="cellIs" dxfId="1595" priority="44" operator="greaterThan">
      <formula>0</formula>
    </cfRule>
  </conditionalFormatting>
  <conditionalFormatting sqref="AD50">
    <cfRule type="cellIs" dxfId="1594" priority="43" operator="lessThan">
      <formula>0</formula>
    </cfRule>
  </conditionalFormatting>
  <conditionalFormatting sqref="AD50">
    <cfRule type="cellIs" dxfId="1593" priority="41" operator="lessThan">
      <formula>0</formula>
    </cfRule>
    <cfRule type="cellIs" dxfId="1592" priority="42" operator="greaterThan">
      <formula>0</formula>
    </cfRule>
  </conditionalFormatting>
  <conditionalFormatting sqref="AD51">
    <cfRule type="cellIs" dxfId="1591" priority="38" operator="lessThan">
      <formula>0</formula>
    </cfRule>
    <cfRule type="cellIs" dxfId="1590" priority="39" operator="greaterThan">
      <formula>0</formula>
    </cfRule>
  </conditionalFormatting>
  <conditionalFormatting sqref="AD52">
    <cfRule type="cellIs" dxfId="1589" priority="37" operator="greaterThan">
      <formula>0</formula>
    </cfRule>
  </conditionalFormatting>
  <conditionalFormatting sqref="AD52">
    <cfRule type="cellIs" dxfId="1588" priority="36" operator="lessThan">
      <formula>0</formula>
    </cfRule>
  </conditionalFormatting>
  <conditionalFormatting sqref="AD52">
    <cfRule type="cellIs" dxfId="1587" priority="34" operator="lessThan">
      <formula>0</formula>
    </cfRule>
    <cfRule type="cellIs" dxfId="1586" priority="35" operator="greaterThan">
      <formula>0</formula>
    </cfRule>
  </conditionalFormatting>
  <conditionalFormatting sqref="AD51">
    <cfRule type="cellIs" dxfId="1585" priority="27" operator="greaterThan">
      <formula>0</formula>
    </cfRule>
  </conditionalFormatting>
  <conditionalFormatting sqref="AD51">
    <cfRule type="cellIs" dxfId="1584" priority="26" operator="lessThan">
      <formula>0</formula>
    </cfRule>
  </conditionalFormatting>
  <conditionalFormatting sqref="AD51">
    <cfRule type="cellIs" dxfId="1583" priority="24" operator="lessThan">
      <formula>0</formula>
    </cfRule>
    <cfRule type="cellIs" dxfId="1582" priority="25" operator="greaterThan">
      <formula>0</formula>
    </cfRule>
  </conditionalFormatting>
  <conditionalFormatting sqref="AD52">
    <cfRule type="cellIs" dxfId="1581" priority="22" operator="greaterThan">
      <formula>0</formula>
    </cfRule>
  </conditionalFormatting>
  <conditionalFormatting sqref="AD52">
    <cfRule type="cellIs" dxfId="1580" priority="21" operator="lessThan">
      <formula>0</formula>
    </cfRule>
  </conditionalFormatting>
  <conditionalFormatting sqref="AD52">
    <cfRule type="cellIs" dxfId="1579" priority="18" operator="lessThan">
      <formula>0</formula>
    </cfRule>
    <cfRule type="cellIs" dxfId="1578" priority="19" operator="greaterThan">
      <formula>0</formula>
    </cfRule>
  </conditionalFormatting>
  <conditionalFormatting sqref="AD53:AD55">
    <cfRule type="cellIs" dxfId="1577" priority="16" operator="lessThan">
      <formula>0</formula>
    </cfRule>
    <cfRule type="cellIs" dxfId="1576" priority="17" operator="greaterThan">
      <formula>0</formula>
    </cfRule>
  </conditionalFormatting>
  <conditionalFormatting sqref="AD56:AD57">
    <cfRule type="cellIs" dxfId="1575" priority="12" operator="lessThan">
      <formula>0</formula>
    </cfRule>
    <cfRule type="cellIs" dxfId="1574" priority="13" operator="greaterThan">
      <formula>0</formula>
    </cfRule>
  </conditionalFormatting>
  <conditionalFormatting sqref="AD58">
    <cfRule type="cellIs" dxfId="1573" priority="10" operator="lessThan">
      <formula>0</formula>
    </cfRule>
    <cfRule type="cellIs" dxfId="1572" priority="11" operator="greaterThan">
      <formula>0</formula>
    </cfRule>
  </conditionalFormatting>
  <conditionalFormatting sqref="AD59">
    <cfRule type="cellIs" dxfId="1571" priority="8" operator="lessThan">
      <formula>0</formula>
    </cfRule>
    <cfRule type="cellIs" dxfId="1570" priority="9" operator="greaterThan">
      <formula>0</formula>
    </cfRule>
  </conditionalFormatting>
  <conditionalFormatting sqref="AD62">
    <cfRule type="cellIs" dxfId="1569" priority="6" operator="lessThan">
      <formula>0</formula>
    </cfRule>
    <cfRule type="cellIs" dxfId="1568" priority="7" operator="greaterThan">
      <formula>0</formula>
    </cfRule>
  </conditionalFormatting>
  <conditionalFormatting sqref="AD60">
    <cfRule type="cellIs" dxfId="1567" priority="5" operator="greaterThan">
      <formula>0</formula>
    </cfRule>
  </conditionalFormatting>
  <conditionalFormatting sqref="AD60">
    <cfRule type="cellIs" dxfId="1566" priority="4" operator="lessThan">
      <formula>0</formula>
    </cfRule>
  </conditionalFormatting>
  <conditionalFormatting sqref="AD61">
    <cfRule type="cellIs" dxfId="1565" priority="1" operator="lessThan">
      <formula>0</formula>
    </cfRule>
    <cfRule type="cellIs" dxfId="1564" priority="2" operator="greaterThan">
      <formula>0</formula>
    </cfRule>
  </conditionalFormatting>
  <dataValidations count="5">
    <dataValidation type="list" errorStyle="warning" allowBlank="1" showInputMessage="1" showErrorMessage="1" errorTitle="Categoria Invalida" error="Categoria não cadastrada" sqref="I38 L50 R30:R32">
      <formula1>"Cartão,Taxas,Ajuste,Estudo,Lazer,Salário,Mari Cred,Mari Deb, Poupança, Presente,Dizimo , Celular,Compras,"</formula1>
    </dataValidation>
    <dataValidation type="list" errorStyle="warning" allowBlank="1" showInputMessage="1" showErrorMessage="1" errorTitle="Categoria Invalida" error="Categoria não cadastrada" sqref="O22:O33 O7:O10 L9:L10 F13 F5:F10 I18 X5:X10 O18 U47:U52 U36:U44 L6 F37:F44 I48:I52 L37:L44 O44 R47:R52 U5:U10 X47:X52 X36:X44 R33 A54:A55 F25:F33 U13:U18 L22:L33 X13:X18 I5:I10 O5 I13 R41:R44 L13:L18 R9 F48:F52 R13:R18 R22:R23 U22:U33 X21:X33 F17:F18 F22:F23 I25:I33 I22:I23 I39:I44 L48 O39:O41 R36:R39 O48 AB7:AB10 AB5 AB12:AB14 AB18:AB19 AB21:AB30 AB32 AB35:AB36 AB38:AB39 AB45:AB57 AB60">
      <formula1>"Outros,Taxas,Ajuste,Estudo,Lazer,Salário,Mari Cred,Mari Deb, Poupança , Presente,Dizimo , Celular,Compras,"</formula1>
    </dataValidation>
    <dataValidation type="list" allowBlank="1" showInputMessage="1" showErrorMessage="1" sqref="F16 AB17">
      <formula1>"Site,Taxas,Ajuste,Estudo,Lazer,Bonetti,Mari Cred,Mari Deb, Poupança , Presente,Dizimo , Celular"</formula1>
    </dataValidation>
    <dataValidation type="list" errorStyle="warning" allowBlank="1" showInputMessage="1" showErrorMessage="1" errorTitle="Categoria Invalida" error="Categoria não cadastrada" sqref="L21 L49 L47 O21 O16:O17 R5:R8 I14:I17 U21 I36:I37 O36 L51:L52 O6 O13:O14 L5 F14:F15 R25:R29 F36 L36 R40 F47 O49:O52 O47 AB4 AB6 AB11 AB15:AB16 AB20 AB31 AB33 AB37 AB40:AB42 AB58:AB59 AB61:AB62">
      <formula1>"Cartão,Taxas,Ajuste,Estudo,Lazer,Salário,Mari Cred,Mari Deb,Poupança , Presente,Dizimo , Celular,Compras,"</formula1>
    </dataValidation>
    <dataValidation type="list" errorStyle="warning" allowBlank="1" showInputMessage="1" showErrorMessage="1" errorTitle="Categoria Invalida" error="Categoria não cadastrada" sqref="R21 F24 F21 L7:L8 R10 I24 I21 R24 O42:O43 O37:O38 AB34 AB43:AB44">
      <formula1>"Cartão,Taxas,Ajuste,Estudo,Lazer,Salário,Mari Cred,Mari Deb, Poupança , Presente,Dizimo , Celular,Compras,"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1070" id="{5FE840EC-A024-46AB-A8BF-6C95124D3F9C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Z21 Z36:Z44 Z13:Z18 Z5:Z10 Z25:Z27 Z30:Z33</xm:sqref>
        </x14:conditionalFormatting>
        <x14:conditionalFormatting xmlns:xm="http://schemas.microsoft.com/office/excel/2006/main">
          <x14:cfRule type="containsBlanks" priority="1063" id="{84023BC9-C440-46D3-914D-A5708A3DEC7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Q18 K18 H26:H27 T43:T44 Q44 N43:N44 K52 Q31:Q33 H49:H52 H37:H44 T31:T33 K40:K41 K44 N15:N18 N9:N10 Q7:Q10 K13 H17:H18 N25:N27 K25:K27 K30:K33 N30:N33 H30:H33 T18</xm:sqref>
        </x14:conditionalFormatting>
        <x14:conditionalFormatting xmlns:xm="http://schemas.microsoft.com/office/excel/2006/main">
          <x14:cfRule type="containsBlanks" priority="1060" id="{538FDC83-86B4-4E9A-8EF9-E9EBE75FE20A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W36:W44 W21 W13:W18 W25:W27 W30:W33</xm:sqref>
        </x14:conditionalFormatting>
        <x14:conditionalFormatting xmlns:xm="http://schemas.microsoft.com/office/excel/2006/main">
          <x14:cfRule type="containsText" priority="1074" operator="containsText" text="Salário" id="{EDE35F12-FA80-433E-AAF2-CFC0EBE65259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H13 K14:K17 Q16:Q17 N5 Q5:Q6 T6 H16</xm:sqref>
        </x14:conditionalFormatting>
        <x14:conditionalFormatting xmlns:xm="http://schemas.microsoft.com/office/excel/2006/main">
          <x14:cfRule type="containsBlanks" priority="1044" id="{2A632C84-410E-49CA-8D4F-DB7D8B7B9A7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K43 K48 K50</xm:sqref>
        </x14:conditionalFormatting>
        <x14:conditionalFormatting xmlns:xm="http://schemas.microsoft.com/office/excel/2006/main">
          <x14:cfRule type="containsBlanks" priority="1006" id="{C31C3FF5-AA9D-4CEA-BB57-CFAB71CC36C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containsBlanks" priority="1000" id="{030A1D06-AB8D-46AD-80B2-91D5F40514F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containsBlanks" priority="980" id="{53463DD4-D7AA-43F3-A081-000381CB5131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Z22</xm:sqref>
        </x14:conditionalFormatting>
        <x14:conditionalFormatting xmlns:xm="http://schemas.microsoft.com/office/excel/2006/main">
          <x14:cfRule type="containsBlanks" priority="975" id="{41BD824E-AB8B-4CA0-91AB-6F01DD00954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containsBlanks" priority="972" id="{D9324D2B-E684-488C-9F59-254FEAC0787B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W22</xm:sqref>
        </x14:conditionalFormatting>
        <x14:conditionalFormatting xmlns:xm="http://schemas.microsoft.com/office/excel/2006/main">
          <x14:cfRule type="containsBlanks" priority="969" id="{BDD78C55-1B28-4A27-B8C9-29880BC7DA65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Z23</xm:sqref>
        </x14:conditionalFormatting>
        <x14:conditionalFormatting xmlns:xm="http://schemas.microsoft.com/office/excel/2006/main">
          <x14:cfRule type="containsBlanks" priority="964" id="{95F863D0-D016-42DA-AC0E-6ADA1C0A5DD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Blanks" priority="961" id="{A00279BC-6E45-4E5A-A10D-D93F5FCAA8FD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W23</xm:sqref>
        </x14:conditionalFormatting>
        <x14:conditionalFormatting xmlns:xm="http://schemas.microsoft.com/office/excel/2006/main">
          <x14:cfRule type="containsBlanks" priority="956" id="{D1C26672-528A-420C-B89E-8D958DA056E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Text" priority="952" operator="containsText" text="Salário" id="{91A4A2F4-B5C4-4654-87A2-A3DF12F25E20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T7</xm:sqref>
        </x14:conditionalFormatting>
        <x14:conditionalFormatting xmlns:xm="http://schemas.microsoft.com/office/excel/2006/main">
          <x14:cfRule type="containsBlanks" priority="941" id="{5179F31E-E612-4721-BD69-3D5B1A4B0F46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Z24</xm:sqref>
        </x14:conditionalFormatting>
        <x14:conditionalFormatting xmlns:xm="http://schemas.microsoft.com/office/excel/2006/main">
          <x14:cfRule type="containsBlanks" priority="936" id="{4A8A4D97-FC06-442D-9C81-6EDA976B386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N24</xm:sqref>
        </x14:conditionalFormatting>
        <x14:conditionalFormatting xmlns:xm="http://schemas.microsoft.com/office/excel/2006/main">
          <x14:cfRule type="containsBlanks" priority="933" id="{1BDB4257-4D90-4201-BCB7-17BC5E3F5020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W24</xm:sqref>
        </x14:conditionalFormatting>
        <x14:conditionalFormatting xmlns:xm="http://schemas.microsoft.com/office/excel/2006/main">
          <x14:cfRule type="containsBlanks" priority="898" id="{D45BE966-E143-470B-9335-BB0192ED2F5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Blanks" priority="895" id="{37D711A4-4D56-487A-A86F-07F81A7918E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Blanks" priority="890" id="{DEA085A9-3AC0-465F-AC0B-721FD910EE4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Blanks" priority="887" id="{440D4247-8B10-4500-8FA6-E3957833CCC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Text" priority="884" operator="containsText" text="Salário" id="{5BE9D8E6-ECED-4EFD-8AFD-8021A2097DD4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T8</xm:sqref>
        </x14:conditionalFormatting>
        <x14:conditionalFormatting xmlns:xm="http://schemas.microsoft.com/office/excel/2006/main">
          <x14:cfRule type="containsBlanks" priority="879" id="{B374E558-37BB-489D-982E-143957F0AA9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T9</xm:sqref>
        </x14:conditionalFormatting>
        <x14:conditionalFormatting xmlns:xm="http://schemas.microsoft.com/office/excel/2006/main">
          <x14:cfRule type="containsBlanks" priority="876" id="{E56D1A7F-F28C-4130-844E-984F5AB4D2E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T10</xm:sqref>
        </x14:conditionalFormatting>
        <x14:conditionalFormatting xmlns:xm="http://schemas.microsoft.com/office/excel/2006/main">
          <x14:cfRule type="containsBlanks" priority="873" id="{439460DF-5F02-492E-8503-7945FCCE084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T8</xm:sqref>
        </x14:conditionalFormatting>
        <x14:conditionalFormatting xmlns:xm="http://schemas.microsoft.com/office/excel/2006/main">
          <x14:cfRule type="containsBlanks" priority="870" id="{51A1D0A9-B70A-4011-9E6E-089FE23C783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T9</xm:sqref>
        </x14:conditionalFormatting>
        <x14:conditionalFormatting xmlns:xm="http://schemas.microsoft.com/office/excel/2006/main">
          <x14:cfRule type="containsText" priority="850" operator="containsText" text="Salário" id="{5EDDE1C2-EE1B-4ED4-B5A7-05C14A998916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ontainsBlanks" priority="839" id="{D142B31B-8486-4B08-8BD6-3C4AA8655CF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containsBlanks" priority="836" id="{E4879E43-8595-4F31-9E70-1B9C2627952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containsBlanks" priority="835" id="{88FE8EE0-2740-4FAB-B779-F3FA08E542C7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Z28:Z29</xm:sqref>
        </x14:conditionalFormatting>
        <x14:conditionalFormatting xmlns:xm="http://schemas.microsoft.com/office/excel/2006/main">
          <x14:cfRule type="containsBlanks" priority="830" id="{0C597A8E-77CC-4DB1-B6D6-1A15773F777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H28:H29 N28:N29 K28:K29</xm:sqref>
        </x14:conditionalFormatting>
        <x14:conditionalFormatting xmlns:xm="http://schemas.microsoft.com/office/excel/2006/main">
          <x14:cfRule type="containsBlanks" priority="827" id="{3F06C9BD-A8B0-48CC-8985-8CBD38A9CAF8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W28:W29</xm:sqref>
        </x14:conditionalFormatting>
        <x14:conditionalFormatting xmlns:xm="http://schemas.microsoft.com/office/excel/2006/main">
          <x14:cfRule type="containsText" priority="824" operator="containsText" text="Salário" id="{C310D547-B7C7-4414-8A29-4F2268C02516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Blanks" priority="819" id="{64E9A708-0F72-4952-A745-746B788B36C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Blanks" priority="816" id="{745FED78-0027-4FB6-BC12-1AF2326526D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Text" priority="815" operator="containsText" text="Salário" id="{A14D3C4F-3589-4452-A784-B29151B0C107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N52 Q52</xm:sqref>
        </x14:conditionalFormatting>
        <x14:conditionalFormatting xmlns:xm="http://schemas.microsoft.com/office/excel/2006/main">
          <x14:cfRule type="containsBlanks" priority="810" id="{BC31EA8E-47C5-41F9-BDC3-C409DC503D4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N52 Q52</xm:sqref>
        </x14:conditionalFormatting>
        <x14:conditionalFormatting xmlns:xm="http://schemas.microsoft.com/office/excel/2006/main">
          <x14:cfRule type="containsText" priority="803" operator="containsText" text="Salário" id="{13EB63E1-9503-4FEB-A2FA-4285865245DD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Q14</xm:sqref>
        </x14:conditionalFormatting>
        <x14:conditionalFormatting xmlns:xm="http://schemas.microsoft.com/office/excel/2006/main">
          <x14:cfRule type="containsBlanks" priority="798" id="{3F5E0D7B-757B-45E4-858A-4021E1639AA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ontainsBlanks" priority="795" id="{19C68A75-C5D9-4B8A-9B5C-E9AA063D991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ontainsText" priority="794" operator="containsText" text="Salário" id="{44DF5D74-D71E-47D3-B6A1-D2F23BDA6DF3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containsBlanks" priority="787" id="{5154CF58-40D1-48A0-B985-195639652AA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T17</xm:sqref>
        </x14:conditionalFormatting>
        <x14:conditionalFormatting xmlns:xm="http://schemas.microsoft.com/office/excel/2006/main">
          <x14:cfRule type="containsBlanks" priority="782" id="{D69DDD1A-531E-4831-A011-AE4CC223145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Blanks" priority="779" id="{BD3B9C5A-C277-438E-891C-529525D15E8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Blanks" priority="778" id="{B97C94CE-B329-4FF2-9A31-6ECA2AD2A325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Blanks" priority="773" id="{18994A38-76C0-4B47-AF56-8F389905389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Blanks" priority="766" id="{C9C4F21B-B905-4EEA-AB87-23521EAA141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Blanks" priority="761" id="{3DBD224D-D9C8-4B4D-A5A1-B6C26B4EBB2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Blanks" priority="756" id="{1CC9B394-66E8-463A-B4C8-683C45D1229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Blanks" priority="751" id="{7B5694E0-61AD-4719-B8EF-9BB29002F75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type="containsBlanks" priority="743" id="{C5B0B5FF-02A8-43E8-AC37-CA6D49DA8E0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T16</xm:sqref>
        </x14:conditionalFormatting>
        <x14:conditionalFormatting xmlns:xm="http://schemas.microsoft.com/office/excel/2006/main">
          <x14:cfRule type="containsBlanks" priority="738" id="{78344F07-CB16-4C6B-8549-A0040A7773F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containsBlanks" priority="735" id="{C25323D1-3031-476C-8799-466A5A507D0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containsBlanks" priority="734" id="{92F964AF-0D35-43DA-80F1-DE159B4D5714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containsBlanks" priority="729" id="{F3C2DA6C-BAC7-424A-9683-A88D5C08613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containsBlanks" priority="722" id="{277C41DE-6BE0-4F03-84B1-6AF4426D2A3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containsBlanks" priority="717" id="{92329277-A8E3-4F6A-87B4-AEFBA7C3B21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K39</xm:sqref>
        </x14:conditionalFormatting>
        <x14:conditionalFormatting xmlns:xm="http://schemas.microsoft.com/office/excel/2006/main">
          <x14:cfRule type="containsBlanks" priority="710" id="{883FA7ED-4297-46F8-97C5-BE57A8613E2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K22</xm:sqref>
        </x14:conditionalFormatting>
        <x14:conditionalFormatting xmlns:xm="http://schemas.microsoft.com/office/excel/2006/main">
          <x14:cfRule type="containsBlanks" priority="707" id="{EF191D04-3AAC-4E69-BB30-5A52C7736BE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K23</xm:sqref>
        </x14:conditionalFormatting>
        <x14:conditionalFormatting xmlns:xm="http://schemas.microsoft.com/office/excel/2006/main">
          <x14:cfRule type="containsBlanks" priority="704" id="{F6943D6B-1543-45DC-864A-CDBE3F7592B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K23</xm:sqref>
        </x14:conditionalFormatting>
        <x14:conditionalFormatting xmlns:xm="http://schemas.microsoft.com/office/excel/2006/main">
          <x14:cfRule type="containsBlanks" priority="697" id="{D264DD67-48C0-4BA3-A4B4-F691CA1BD81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T22</xm:sqref>
        </x14:conditionalFormatting>
        <x14:conditionalFormatting xmlns:xm="http://schemas.microsoft.com/office/excel/2006/main">
          <x14:cfRule type="containsBlanks" priority="694" id="{57779035-763D-4D09-88C3-8F4DFA6955C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T23</xm:sqref>
        </x14:conditionalFormatting>
        <x14:conditionalFormatting xmlns:xm="http://schemas.microsoft.com/office/excel/2006/main">
          <x14:cfRule type="containsBlanks" priority="691" id="{B31FB1C3-64F0-4FFE-9995-21BAD9A6B02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T23</xm:sqref>
        </x14:conditionalFormatting>
        <x14:conditionalFormatting xmlns:xm="http://schemas.microsoft.com/office/excel/2006/main">
          <x14:cfRule type="containsBlanks" priority="682" id="{1CDEDB7B-97E8-47B2-9B0F-1EF71A6D864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containsText" priority="681" operator="containsText" text="Salário" id="{68F4A2E7-F960-40CC-853C-48B1336E4FD2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N48</xm:sqref>
        </x14:conditionalFormatting>
        <x14:conditionalFormatting xmlns:xm="http://schemas.microsoft.com/office/excel/2006/main">
          <x14:cfRule type="containsBlanks" priority="676" id="{302548DE-6D35-4CF4-846F-BE0E1702BEF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C54</xm:sqref>
        </x14:conditionalFormatting>
        <x14:conditionalFormatting xmlns:xm="http://schemas.microsoft.com/office/excel/2006/main">
          <x14:cfRule type="containsBlanks" priority="673" id="{3E4553B1-0698-4A93-9B62-8742F26D710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C55</xm:sqref>
        </x14:conditionalFormatting>
        <x14:conditionalFormatting xmlns:xm="http://schemas.microsoft.com/office/excel/2006/main">
          <x14:cfRule type="containsBlanks" priority="670" id="{2AF46986-C05B-4C64-A48D-D9F92C0B3E5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C55</xm:sqref>
        </x14:conditionalFormatting>
        <x14:conditionalFormatting xmlns:xm="http://schemas.microsoft.com/office/excel/2006/main">
          <x14:cfRule type="containsBlanks" priority="665" id="{5E8B8657-8F43-49E7-98D7-C5A9BB79D9B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containsBlanks" priority="662" id="{2F3A9F78-470A-41F8-8F1E-D50E0E5A5E9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C58</xm:sqref>
        </x14:conditionalFormatting>
        <x14:conditionalFormatting xmlns:xm="http://schemas.microsoft.com/office/excel/2006/main">
          <x14:cfRule type="containsBlanks" priority="659" id="{B41F8E35-04E7-4DB5-8E6B-2979BD842BE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C58</xm:sqref>
        </x14:conditionalFormatting>
        <x14:conditionalFormatting xmlns:xm="http://schemas.microsoft.com/office/excel/2006/main">
          <x14:cfRule type="containsBlanks" priority="656" id="{97661B04-CC57-4D3D-A6FA-6EE741BF6BE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C60:C61</xm:sqref>
        </x14:conditionalFormatting>
        <x14:conditionalFormatting xmlns:xm="http://schemas.microsoft.com/office/excel/2006/main">
          <x14:cfRule type="containsBlanks" priority="648" id="{F077058E-7389-44FA-8E7C-2E4AF3A5D71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containsBlanks" priority="645" id="{6D606743-FF80-419E-8CE1-E07BFB3E6B0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containsBlanks" priority="642" id="{AF48CFFC-4FAB-4193-B10B-EC8DF42103F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C58</xm:sqref>
        </x14:conditionalFormatting>
        <x14:conditionalFormatting xmlns:xm="http://schemas.microsoft.com/office/excel/2006/main">
          <x14:cfRule type="containsBlanks" priority="639" id="{E23269FF-7B36-4B0C-87A9-6B2FDDA3466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C59</xm:sqref>
        </x14:conditionalFormatting>
        <x14:conditionalFormatting xmlns:xm="http://schemas.microsoft.com/office/excel/2006/main">
          <x14:cfRule type="containsBlanks" priority="636" id="{66E05FFF-41F8-43F1-BD4F-9E11E33BCAD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T36</xm:sqref>
        </x14:conditionalFormatting>
        <x14:conditionalFormatting xmlns:xm="http://schemas.microsoft.com/office/excel/2006/main">
          <x14:cfRule type="containsBlanks" priority="623" id="{6B0F632A-8DEC-4AA1-BF21-A0C27A0AB75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N39:N40</xm:sqref>
        </x14:conditionalFormatting>
        <x14:conditionalFormatting xmlns:xm="http://schemas.microsoft.com/office/excel/2006/main">
          <x14:cfRule type="containsBlanks" priority="620" id="{FE25C871-B58B-4A94-A36F-29DFFCAEB3F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containsBlanks" priority="617" id="{8F8FD344-D048-4482-8CF8-3FF7A269B0E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N38</xm:sqref>
        </x14:conditionalFormatting>
        <x14:conditionalFormatting xmlns:xm="http://schemas.microsoft.com/office/excel/2006/main">
          <x14:cfRule type="containsBlanks" priority="614" id="{5C7A5CB1-21CF-4515-919A-4972E941960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N38</xm:sqref>
        </x14:conditionalFormatting>
        <x14:conditionalFormatting xmlns:xm="http://schemas.microsoft.com/office/excel/2006/main">
          <x14:cfRule type="containsBlanks" priority="613" id="{8B18CF98-04C1-45A0-8F8D-B81BDC403DD0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N38</xm:sqref>
        </x14:conditionalFormatting>
        <x14:conditionalFormatting xmlns:xm="http://schemas.microsoft.com/office/excel/2006/main">
          <x14:cfRule type="containsBlanks" priority="608" id="{560A7793-93BE-454A-A9EA-BE0CB3596BA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N38</xm:sqref>
        </x14:conditionalFormatting>
        <x14:conditionalFormatting xmlns:xm="http://schemas.microsoft.com/office/excel/2006/main">
          <x14:cfRule type="containsBlanks" priority="601" id="{49835073-6481-4DF6-B120-9E69ED808E6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N38</xm:sqref>
        </x14:conditionalFormatting>
        <x14:conditionalFormatting xmlns:xm="http://schemas.microsoft.com/office/excel/2006/main">
          <x14:cfRule type="containsBlanks" priority="596" id="{AF2C9762-5434-4031-BFF3-C56DE9AA864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N38</xm:sqref>
        </x14:conditionalFormatting>
        <x14:conditionalFormatting xmlns:xm="http://schemas.microsoft.com/office/excel/2006/main">
          <x14:cfRule type="containsBlanks" priority="589" id="{B6967B29-5AA1-49AE-B988-CEA20317E1E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Blanks" priority="586" id="{962A60A7-7DD5-477C-9D5D-F9305C1E2F9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ontainsBlanks" priority="583" id="{4F8F336A-68D0-4AE1-B29B-D13BE0E57BC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ontainsBlanks" priority="582" id="{4F444C3E-964C-4EEC-A507-4C8E99284DD1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ontainsBlanks" priority="577" id="{B6FAF0FC-B537-4DB5-BA4A-48CED3A74C2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ontainsBlanks" priority="570" id="{4CD363E4-AD7D-4895-8527-28F7B991255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ontainsBlanks" priority="565" id="{29AE74F3-60C3-4248-A3CD-AB6689B2831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ontainsBlanks" priority="558" id="{D4826A9B-AF01-4022-A33E-839A61C6640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N40</xm:sqref>
        </x14:conditionalFormatting>
        <x14:conditionalFormatting xmlns:xm="http://schemas.microsoft.com/office/excel/2006/main">
          <x14:cfRule type="containsBlanks" priority="483" id="{29875C0B-E65F-4020-90C3-0FBFCBC251F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T38:T39</xm:sqref>
        </x14:conditionalFormatting>
        <x14:conditionalFormatting xmlns:xm="http://schemas.microsoft.com/office/excel/2006/main">
          <x14:cfRule type="containsBlanks" priority="478" id="{4F576C5E-9C9F-48F9-BF35-39FAA5B3349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T38</xm:sqref>
        </x14:conditionalFormatting>
        <x14:conditionalFormatting xmlns:xm="http://schemas.microsoft.com/office/excel/2006/main">
          <x14:cfRule type="containsBlanks" priority="475" id="{4D868B74-C063-4F4E-AD8D-00647292F7F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T38</xm:sqref>
        </x14:conditionalFormatting>
        <x14:conditionalFormatting xmlns:xm="http://schemas.microsoft.com/office/excel/2006/main">
          <x14:cfRule type="containsBlanks" priority="474" id="{8A4D2C63-3B3D-4A24-944E-FA0D13E46008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T38</xm:sqref>
        </x14:conditionalFormatting>
        <x14:conditionalFormatting xmlns:xm="http://schemas.microsoft.com/office/excel/2006/main">
          <x14:cfRule type="containsBlanks" priority="469" id="{510616F6-96BA-431D-8670-54B5E870C35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T38</xm:sqref>
        </x14:conditionalFormatting>
        <x14:conditionalFormatting xmlns:xm="http://schemas.microsoft.com/office/excel/2006/main">
          <x14:cfRule type="containsBlanks" priority="462" id="{C4AFD05F-C5DE-481E-A799-10EB6B44218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T38</xm:sqref>
        </x14:conditionalFormatting>
        <x14:conditionalFormatting xmlns:xm="http://schemas.microsoft.com/office/excel/2006/main">
          <x14:cfRule type="containsBlanks" priority="457" id="{066F31D5-1A31-401A-B1AF-B542A4BB9DC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T38</xm:sqref>
        </x14:conditionalFormatting>
        <x14:conditionalFormatting xmlns:xm="http://schemas.microsoft.com/office/excel/2006/main">
          <x14:cfRule type="containsBlanks" priority="452" id="{FB9ED70D-E891-47BD-B6EF-14CF72ACD09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ontainsBlanks" priority="449" id="{37457451-2904-4B63-93F9-A09F9055C06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ontainsBlanks" priority="448" id="{B5A7F5F5-45FC-4F9E-8E9D-848B2A57B0C8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ontainsBlanks" priority="443" id="{BCA5F00F-CDC9-4977-92BC-AD462223F90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ontainsBlanks" priority="436" id="{9CD48795-55EE-45F5-8F6C-3EF9B7D834B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ontainsBlanks" priority="431" id="{08C61AD9-4692-4F1C-983B-637C16B5CF4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ontainsBlanks" priority="418" id="{FB760C76-FD50-4D9B-8ACE-6B7867A3593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Blanks" priority="415" id="{6FD4C408-5F05-43BE-B5CF-37B95C4ECCD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Blanks" priority="408" id="{46625CDF-1F92-41D6-A207-B1C4FFCD62B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K49</xm:sqref>
        </x14:conditionalFormatting>
        <x14:conditionalFormatting xmlns:xm="http://schemas.microsoft.com/office/excel/2006/main">
          <x14:cfRule type="containsBlanks" priority="405" id="{DA481660-F4B8-4AFD-9A07-382EED100CD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K49</xm:sqref>
        </x14:conditionalFormatting>
        <x14:conditionalFormatting xmlns:xm="http://schemas.microsoft.com/office/excel/2006/main">
          <x14:cfRule type="containsBlanks" priority="402" id="{79669F4B-1512-4491-9E2E-F5AD8BA2EA3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Q39</xm:sqref>
        </x14:conditionalFormatting>
        <x14:conditionalFormatting xmlns:xm="http://schemas.microsoft.com/office/excel/2006/main">
          <x14:cfRule type="containsBlanks" priority="395" id="{42921B68-9531-4995-991B-78158D4AA24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Q40</xm:sqref>
        </x14:conditionalFormatting>
        <x14:conditionalFormatting xmlns:xm="http://schemas.microsoft.com/office/excel/2006/main">
          <x14:cfRule type="containsBlanks" priority="392" id="{E19CF49E-8071-442A-8F49-C560FDA8C84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Q40</xm:sqref>
        </x14:conditionalFormatting>
        <x14:conditionalFormatting xmlns:xm="http://schemas.microsoft.com/office/excel/2006/main">
          <x14:cfRule type="containsBlanks" priority="391" id="{015456B4-B6DC-4C1B-93D1-9C63D5B7293B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Q40</xm:sqref>
        </x14:conditionalFormatting>
        <x14:conditionalFormatting xmlns:xm="http://schemas.microsoft.com/office/excel/2006/main">
          <x14:cfRule type="containsBlanks" priority="386" id="{AD168BF7-0AF3-4093-ADFD-DC4626EB5C9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Q40</xm:sqref>
        </x14:conditionalFormatting>
        <x14:conditionalFormatting xmlns:xm="http://schemas.microsoft.com/office/excel/2006/main">
          <x14:cfRule type="containsBlanks" priority="379" id="{FF610705-E810-47F8-9493-37328BE4307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Q40</xm:sqref>
        </x14:conditionalFormatting>
        <x14:conditionalFormatting xmlns:xm="http://schemas.microsoft.com/office/excel/2006/main">
          <x14:cfRule type="containsBlanks" priority="374" id="{537ACC37-82F6-4190-91CF-979273B68DC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Q40</xm:sqref>
        </x14:conditionalFormatting>
        <x14:conditionalFormatting xmlns:xm="http://schemas.microsoft.com/office/excel/2006/main">
          <x14:cfRule type="containsBlanks" priority="369" id="{7E047840-59F4-4C33-9306-CCFF298A2F8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ontainsBlanks" priority="366" id="{682834F5-088B-40E6-BE76-54FB82725E0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ontainsBlanks" priority="365" id="{A5587850-3B50-498F-8583-CF4BFAAA7CDD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ontainsBlanks" priority="360" id="{2E1C2C4F-E446-4841-841E-1FA5CA79779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ontainsBlanks" priority="353" id="{7B72F94B-D370-4664-8603-497142A5E7F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ontainsBlanks" priority="348" id="{6DC471A0-851A-4676-BA8F-0CB1E8AFE87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ontainsBlanks" priority="341" id="{0FB7DBDF-1A86-4D80-9594-E0999FA5928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T39</xm:sqref>
        </x14:conditionalFormatting>
        <x14:conditionalFormatting xmlns:xm="http://schemas.microsoft.com/office/excel/2006/main">
          <x14:cfRule type="containsBlanks" priority="338" id="{5FF2FFC4-C809-43CE-B4DE-EB62E4B3347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Blanks" priority="331" id="{F4DC8D97-9712-4FF3-9198-E0EF9C937C8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Blanks" priority="324" id="{8C48170F-C0F3-4042-AD11-D1874FE7791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T41</xm:sqref>
        </x14:conditionalFormatting>
        <x14:conditionalFormatting xmlns:xm="http://schemas.microsoft.com/office/excel/2006/main">
          <x14:cfRule type="containsBlanks" priority="321" id="{7926DAA7-AD06-4710-A9BA-9DADD6AD5E2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T42</xm:sqref>
        </x14:conditionalFormatting>
        <x14:conditionalFormatting xmlns:xm="http://schemas.microsoft.com/office/excel/2006/main">
          <x14:cfRule type="containsBlanks" priority="314" id="{6070A147-1EF2-4B39-BD49-5210744D916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K51</xm:sqref>
        </x14:conditionalFormatting>
        <x14:conditionalFormatting xmlns:xm="http://schemas.microsoft.com/office/excel/2006/main">
          <x14:cfRule type="containsBlanks" priority="311" id="{0255CDB7-5486-4184-AEB5-6149AD6222A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Q48</xm:sqref>
        </x14:conditionalFormatting>
        <x14:conditionalFormatting xmlns:xm="http://schemas.microsoft.com/office/excel/2006/main">
          <x14:cfRule type="containsBlanks" priority="304" id="{436BD0B5-3437-43C3-85AA-E2A1530CCEF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C58</xm:sqref>
        </x14:conditionalFormatting>
        <x14:conditionalFormatting xmlns:xm="http://schemas.microsoft.com/office/excel/2006/main">
          <x14:cfRule type="containsBlanks" priority="301" id="{EF707F6C-C426-4114-83F1-9298CDC73EA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C59</xm:sqref>
        </x14:conditionalFormatting>
        <x14:conditionalFormatting xmlns:xm="http://schemas.microsoft.com/office/excel/2006/main">
          <x14:cfRule type="containsBlanks" priority="298" id="{6DA986F8-499A-4933-ADBD-ED7F733AD6E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C59</xm:sqref>
        </x14:conditionalFormatting>
        <x14:conditionalFormatting xmlns:xm="http://schemas.microsoft.com/office/excel/2006/main">
          <x14:cfRule type="containsBlanks" priority="295" id="{7234217B-9963-4925-B4C0-6EAA2421B7F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C57</xm:sqref>
        </x14:conditionalFormatting>
        <x14:conditionalFormatting xmlns:xm="http://schemas.microsoft.com/office/excel/2006/main">
          <x14:cfRule type="containsBlanks" priority="292" id="{48F6BDAF-80C2-4AF7-B229-10B87E60A17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C58</xm:sqref>
        </x14:conditionalFormatting>
        <x14:conditionalFormatting xmlns:xm="http://schemas.microsoft.com/office/excel/2006/main">
          <x14:cfRule type="containsBlanks" priority="289" id="{EE6C08B5-E205-4574-8300-1F6E2B147D3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C58</xm:sqref>
        </x14:conditionalFormatting>
        <x14:conditionalFormatting xmlns:xm="http://schemas.microsoft.com/office/excel/2006/main">
          <x14:cfRule type="containsBlanks" priority="286" id="{D906DFA6-C41E-455C-94F7-8D549EFF577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C59</xm:sqref>
        </x14:conditionalFormatting>
        <x14:conditionalFormatting xmlns:xm="http://schemas.microsoft.com/office/excel/2006/main">
          <x14:cfRule type="containsBlanks" priority="283" id="{F1A2DA38-FBD1-412A-9A55-1939F4AE4C5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C60</xm:sqref>
        </x14:conditionalFormatting>
        <x14:conditionalFormatting xmlns:xm="http://schemas.microsoft.com/office/excel/2006/main">
          <x14:cfRule type="containsBlanks" priority="280" id="{AE5E87FF-037A-4831-A507-FA26863C294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containsBlanks" priority="277" id="{043243E6-A516-4835-8FB6-0339C6EAD7C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C56</xm:sqref>
        </x14:conditionalFormatting>
        <x14:conditionalFormatting xmlns:xm="http://schemas.microsoft.com/office/excel/2006/main">
          <x14:cfRule type="containsText" priority="274" operator="containsText" text="Salário" id="{3FB030CC-CCB7-4050-9D9F-9390BAA42CB8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AD4</xm:sqref>
        </x14:conditionalFormatting>
        <x14:conditionalFormatting xmlns:xm="http://schemas.microsoft.com/office/excel/2006/main">
          <x14:cfRule type="containsBlanks" priority="269" id="{7AFF7921-E5E7-44B3-838E-02EE204D907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</xm:sqref>
        </x14:conditionalFormatting>
        <x14:conditionalFormatting xmlns:xm="http://schemas.microsoft.com/office/excel/2006/main">
          <x14:cfRule type="containsBlanks" priority="265" id="{BD162D2F-6E0C-4334-91CA-B9B9F073B84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AD7:AD10</xm:sqref>
        </x14:conditionalFormatting>
        <x14:conditionalFormatting xmlns:xm="http://schemas.microsoft.com/office/excel/2006/main">
          <x14:cfRule type="containsText" priority="268" operator="containsText" text="Salário" id="{31F61045-8CF8-4EB1-9738-496517F11B92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AD5:AD6</xm:sqref>
        </x14:conditionalFormatting>
        <x14:conditionalFormatting xmlns:xm="http://schemas.microsoft.com/office/excel/2006/main">
          <x14:cfRule type="containsText" priority="262" operator="containsText" text="Salário" id="{85CAD613-2B00-4149-AB54-9D593A3646E4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AD11</xm:sqref>
        </x14:conditionalFormatting>
        <x14:conditionalFormatting xmlns:xm="http://schemas.microsoft.com/office/excel/2006/main">
          <x14:cfRule type="containsBlanks" priority="259" id="{1169C6B4-93AD-41D5-A609-961CA19D2F06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AD13</xm:sqref>
        </x14:conditionalFormatting>
        <x14:conditionalFormatting xmlns:xm="http://schemas.microsoft.com/office/excel/2006/main">
          <x14:cfRule type="containsBlanks" priority="253" id="{A3B89EC7-F09B-4A2B-BE37-F7815069969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AD18</xm:sqref>
        </x14:conditionalFormatting>
        <x14:conditionalFormatting xmlns:xm="http://schemas.microsoft.com/office/excel/2006/main">
          <x14:cfRule type="containsText" priority="256" operator="containsText" text="Salário" id="{4F4D675F-5454-4E31-8FC3-F222FE1E925B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AD14 AD17</xm:sqref>
        </x14:conditionalFormatting>
        <x14:conditionalFormatting xmlns:xm="http://schemas.microsoft.com/office/excel/2006/main">
          <x14:cfRule type="containsText" priority="250" operator="containsText" text="Salário" id="{0DEE6786-9C10-4D44-A1E7-05CEF3E7F342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AD16</xm:sqref>
        </x14:conditionalFormatting>
        <x14:conditionalFormatting xmlns:xm="http://schemas.microsoft.com/office/excel/2006/main">
          <x14:cfRule type="containsText" priority="247" operator="containsText" text="Salário" id="{8042A70B-2AC6-4343-AD33-05622913DA76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AD19</xm:sqref>
        </x14:conditionalFormatting>
        <x14:conditionalFormatting xmlns:xm="http://schemas.microsoft.com/office/excel/2006/main">
          <x14:cfRule type="containsText" priority="244" operator="containsText" text="Salário" id="{A773C6DF-B85B-4330-9627-60E06DC4CE97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AD20</xm:sqref>
        </x14:conditionalFormatting>
        <x14:conditionalFormatting xmlns:xm="http://schemas.microsoft.com/office/excel/2006/main">
          <x14:cfRule type="containsBlanks" priority="239" id="{859319EF-3085-4F26-8A51-4FDFC228F7F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AD26</xm:sqref>
        </x14:conditionalFormatting>
        <x14:conditionalFormatting xmlns:xm="http://schemas.microsoft.com/office/excel/2006/main">
          <x14:cfRule type="containsBlanks" priority="236" id="{19055247-8A23-4D88-A8AB-E22EA766A46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AD21</xm:sqref>
        </x14:conditionalFormatting>
        <x14:conditionalFormatting xmlns:xm="http://schemas.microsoft.com/office/excel/2006/main">
          <x14:cfRule type="containsBlanks" priority="233" id="{8CD34182-5166-4AF1-BA6D-2D39DFDBB1E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AD21</xm:sqref>
        </x14:conditionalFormatting>
        <x14:conditionalFormatting xmlns:xm="http://schemas.microsoft.com/office/excel/2006/main">
          <x14:cfRule type="containsBlanks" priority="228" id="{09AFC244-C6D6-42FD-B4AE-A932D101027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AD25</xm:sqref>
        </x14:conditionalFormatting>
        <x14:conditionalFormatting xmlns:xm="http://schemas.microsoft.com/office/excel/2006/main">
          <x14:cfRule type="containsBlanks" priority="225" id="{13B85CF0-7074-42C9-9140-8664F18A5F0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AD22</xm:sqref>
        </x14:conditionalFormatting>
        <x14:conditionalFormatting xmlns:xm="http://schemas.microsoft.com/office/excel/2006/main">
          <x14:cfRule type="containsBlanks" priority="220" id="{2AA86A5E-1A72-4131-AF11-660BB381B42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AD23</xm:sqref>
        </x14:conditionalFormatting>
        <x14:conditionalFormatting xmlns:xm="http://schemas.microsoft.com/office/excel/2006/main">
          <x14:cfRule type="containsBlanks" priority="215" id="{1BB816F1-47AA-42EE-9543-4A0B905A66F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AD24</xm:sqref>
        </x14:conditionalFormatting>
        <x14:conditionalFormatting xmlns:xm="http://schemas.microsoft.com/office/excel/2006/main">
          <x14:cfRule type="containsBlanks" priority="212" id="{E58611ED-E400-4CEF-BE82-21010489D0EC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AD27:AD30</xm:sqref>
        </x14:conditionalFormatting>
        <x14:conditionalFormatting xmlns:xm="http://schemas.microsoft.com/office/excel/2006/main">
          <x14:cfRule type="containsBlanks" priority="209" id="{473929BE-B264-4794-B57A-FAB5304EB5D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AD32</xm:sqref>
        </x14:conditionalFormatting>
        <x14:conditionalFormatting xmlns:xm="http://schemas.microsoft.com/office/excel/2006/main">
          <x14:cfRule type="containsBlanks" priority="200" id="{DDEA8EBE-C78F-43EE-A41C-7C568353AA0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AD35</xm:sqref>
        </x14:conditionalFormatting>
        <x14:conditionalFormatting xmlns:xm="http://schemas.microsoft.com/office/excel/2006/main">
          <x14:cfRule type="containsBlanks" priority="197" id="{3044ED28-861B-431B-9C44-DF1864D9CF4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AD36</xm:sqref>
        </x14:conditionalFormatting>
        <x14:conditionalFormatting xmlns:xm="http://schemas.microsoft.com/office/excel/2006/main">
          <x14:cfRule type="containsBlanks" priority="194" id="{F02117E8-673E-49A2-8C36-F6BEA25F61F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AD36</xm:sqref>
        </x14:conditionalFormatting>
        <x14:conditionalFormatting xmlns:xm="http://schemas.microsoft.com/office/excel/2006/main">
          <x14:cfRule type="containsBlanks" priority="191" id="{20E5BBEC-4101-4EE3-BBD9-C78432E6F088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AD37</xm:sqref>
        </x14:conditionalFormatting>
        <x14:conditionalFormatting xmlns:xm="http://schemas.microsoft.com/office/excel/2006/main">
          <x14:cfRule type="containsBlanks" priority="190" id="{50705B21-6BE8-43BC-89BD-B7CE32326372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AD38</xm:sqref>
        </x14:conditionalFormatting>
        <x14:conditionalFormatting xmlns:xm="http://schemas.microsoft.com/office/excel/2006/main">
          <x14:cfRule type="containsBlanks" priority="187" id="{0972C86F-48DB-4071-A378-A2B06CB02649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AD39</xm:sqref>
        </x14:conditionalFormatting>
        <x14:conditionalFormatting xmlns:xm="http://schemas.microsoft.com/office/excel/2006/main">
          <x14:cfRule type="containsBlanks" priority="178" id="{FA9C9886-5999-4BD3-B72A-43ABD8BA2A8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AD43</xm:sqref>
        </x14:conditionalFormatting>
        <x14:conditionalFormatting xmlns:xm="http://schemas.microsoft.com/office/excel/2006/main">
          <x14:cfRule type="containsBlanks" priority="175" id="{6532624D-579F-49E2-A500-0D2FA6F508E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AD43</xm:sqref>
        </x14:conditionalFormatting>
        <x14:conditionalFormatting xmlns:xm="http://schemas.microsoft.com/office/excel/2006/main">
          <x14:cfRule type="containsBlanks" priority="168" id="{1D70CD14-99F5-436A-AE24-EEE49C16618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AD45</xm:sqref>
        </x14:conditionalFormatting>
        <x14:conditionalFormatting xmlns:xm="http://schemas.microsoft.com/office/excel/2006/main">
          <x14:cfRule type="containsBlanks" priority="161" id="{186D3005-DE6D-4C10-97CC-84CDB70BC6F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AD46</xm:sqref>
        </x14:conditionalFormatting>
        <x14:conditionalFormatting xmlns:xm="http://schemas.microsoft.com/office/excel/2006/main">
          <x14:cfRule type="containsBlanks" priority="158" id="{79C04207-85C3-4353-802C-0A84F9BCDA2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AD46</xm:sqref>
        </x14:conditionalFormatting>
        <x14:conditionalFormatting xmlns:xm="http://schemas.microsoft.com/office/excel/2006/main">
          <x14:cfRule type="containsBlanks" priority="157" id="{E763C68D-85C4-4553-9E89-E295109CC286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AD46</xm:sqref>
        </x14:conditionalFormatting>
        <x14:conditionalFormatting xmlns:xm="http://schemas.microsoft.com/office/excel/2006/main">
          <x14:cfRule type="containsBlanks" priority="152" id="{BA99FFDB-2195-451D-BCAC-310619C1771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AD46</xm:sqref>
        </x14:conditionalFormatting>
        <x14:conditionalFormatting xmlns:xm="http://schemas.microsoft.com/office/excel/2006/main">
          <x14:cfRule type="containsBlanks" priority="145" id="{5907DE23-2832-42A8-960E-834BBB18E86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AD46</xm:sqref>
        </x14:conditionalFormatting>
        <x14:conditionalFormatting xmlns:xm="http://schemas.microsoft.com/office/excel/2006/main">
          <x14:cfRule type="containsBlanks" priority="140" id="{4C712B97-9A4E-4B21-97FE-74F3E912A47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AD46</xm:sqref>
        </x14:conditionalFormatting>
        <x14:conditionalFormatting xmlns:xm="http://schemas.microsoft.com/office/excel/2006/main">
          <x14:cfRule type="containsBlanks" priority="135" id="{4E560929-D8BB-4AFD-A808-EC6E7469DF4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AD47</xm:sqref>
        </x14:conditionalFormatting>
        <x14:conditionalFormatting xmlns:xm="http://schemas.microsoft.com/office/excel/2006/main">
          <x14:cfRule type="containsBlanks" priority="128" id="{09519F45-9767-4DCF-A7DA-641D75A6EF5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AD47</xm:sqref>
        </x14:conditionalFormatting>
        <x14:conditionalFormatting xmlns:xm="http://schemas.microsoft.com/office/excel/2006/main">
          <x14:cfRule type="containsBlanks" priority="125" id="{77AD6A10-9059-4471-B824-163F1D09163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AD49:AD50</xm:sqref>
        </x14:conditionalFormatting>
        <x14:conditionalFormatting xmlns:xm="http://schemas.microsoft.com/office/excel/2006/main">
          <x14:cfRule type="containsBlanks" priority="120" id="{64DEC36B-0939-496F-8AC3-81D15771E39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AD49</xm:sqref>
        </x14:conditionalFormatting>
        <x14:conditionalFormatting xmlns:xm="http://schemas.microsoft.com/office/excel/2006/main">
          <x14:cfRule type="containsBlanks" priority="117" id="{40E6FACC-18DB-4B5F-AC28-3B68329429E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AD49</xm:sqref>
        </x14:conditionalFormatting>
        <x14:conditionalFormatting xmlns:xm="http://schemas.microsoft.com/office/excel/2006/main">
          <x14:cfRule type="containsBlanks" priority="116" id="{2C301AEE-2971-4125-9D60-509580FD9777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AD49</xm:sqref>
        </x14:conditionalFormatting>
        <x14:conditionalFormatting xmlns:xm="http://schemas.microsoft.com/office/excel/2006/main">
          <x14:cfRule type="containsBlanks" priority="111" id="{A310E0B1-D0BF-41B2-AA31-0E8E2AF0EB9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AD49</xm:sqref>
        </x14:conditionalFormatting>
        <x14:conditionalFormatting xmlns:xm="http://schemas.microsoft.com/office/excel/2006/main">
          <x14:cfRule type="containsBlanks" priority="104" id="{2FC25750-86EA-40BC-B537-EEB594B36CA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AD49</xm:sqref>
        </x14:conditionalFormatting>
        <x14:conditionalFormatting xmlns:xm="http://schemas.microsoft.com/office/excel/2006/main">
          <x14:cfRule type="containsBlanks" priority="99" id="{13A1CF2E-F3A2-48A7-8C98-5190A16E47F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AD49</xm:sqref>
        </x14:conditionalFormatting>
        <x14:conditionalFormatting xmlns:xm="http://schemas.microsoft.com/office/excel/2006/main">
          <x14:cfRule type="containsBlanks" priority="94" id="{9816E0EA-8E92-4D39-9BF8-7F0FA17CB05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AD48</xm:sqref>
        </x14:conditionalFormatting>
        <x14:conditionalFormatting xmlns:xm="http://schemas.microsoft.com/office/excel/2006/main">
          <x14:cfRule type="containsBlanks" priority="91" id="{9DBE2485-7A9C-46E5-9DF0-AA1476EB61B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AD48</xm:sqref>
        </x14:conditionalFormatting>
        <x14:conditionalFormatting xmlns:xm="http://schemas.microsoft.com/office/excel/2006/main">
          <x14:cfRule type="containsBlanks" priority="90" id="{D167637F-B752-49AF-86CC-9CB714BA2ABB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AD48</xm:sqref>
        </x14:conditionalFormatting>
        <x14:conditionalFormatting xmlns:xm="http://schemas.microsoft.com/office/excel/2006/main">
          <x14:cfRule type="containsBlanks" priority="85" id="{B1B1F580-4C9E-423A-B732-92FD974F058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AD48</xm:sqref>
        </x14:conditionalFormatting>
        <x14:conditionalFormatting xmlns:xm="http://schemas.microsoft.com/office/excel/2006/main">
          <x14:cfRule type="containsBlanks" priority="78" id="{7F85E39F-41CC-4134-83DB-B09BFD62DB8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AD48</xm:sqref>
        </x14:conditionalFormatting>
        <x14:conditionalFormatting xmlns:xm="http://schemas.microsoft.com/office/excel/2006/main">
          <x14:cfRule type="containsBlanks" priority="73" id="{03FEEAAF-E9D4-46E1-80C9-435BB186331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AD48</xm:sqref>
        </x14:conditionalFormatting>
        <x14:conditionalFormatting xmlns:xm="http://schemas.microsoft.com/office/excel/2006/main">
          <x14:cfRule type="containsBlanks" priority="68" id="{2E60E5F5-E9FA-4E52-A2F1-CA54BEAD22B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AD48</xm:sqref>
        </x14:conditionalFormatting>
        <x14:conditionalFormatting xmlns:xm="http://schemas.microsoft.com/office/excel/2006/main">
          <x14:cfRule type="containsBlanks" priority="65" id="{462C4621-4679-4F5B-94AC-526B7E6FA6D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AD48</xm:sqref>
        </x14:conditionalFormatting>
        <x14:conditionalFormatting xmlns:xm="http://schemas.microsoft.com/office/excel/2006/main">
          <x14:cfRule type="containsBlanks" priority="64" id="{A3F5BF9D-E53A-4047-B612-40E3B58FD7DA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AD48</xm:sqref>
        </x14:conditionalFormatting>
        <x14:conditionalFormatting xmlns:xm="http://schemas.microsoft.com/office/excel/2006/main">
          <x14:cfRule type="containsBlanks" priority="59" id="{8E2C4BEB-350F-451D-A977-FD1D81D9504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AD48</xm:sqref>
        </x14:conditionalFormatting>
        <x14:conditionalFormatting xmlns:xm="http://schemas.microsoft.com/office/excel/2006/main">
          <x14:cfRule type="containsBlanks" priority="52" id="{3FE7F3F9-99AA-4017-8F51-E4BD5DDB706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AD48</xm:sqref>
        </x14:conditionalFormatting>
        <x14:conditionalFormatting xmlns:xm="http://schemas.microsoft.com/office/excel/2006/main">
          <x14:cfRule type="containsBlanks" priority="47" id="{8FDC1323-AAC0-4590-A61D-FD60BC1A33F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AD48</xm:sqref>
        </x14:conditionalFormatting>
        <x14:conditionalFormatting xmlns:xm="http://schemas.microsoft.com/office/excel/2006/main">
          <x14:cfRule type="containsBlanks" priority="40" id="{A0D6FB81-0589-4FED-BE65-F6BDDD85BB6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AD50</xm:sqref>
        </x14:conditionalFormatting>
        <x14:conditionalFormatting xmlns:xm="http://schemas.microsoft.com/office/excel/2006/main">
          <x14:cfRule type="containsBlanks" priority="33" id="{8DF76662-2CF4-4B15-A8C0-630F9420C79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AD52</xm:sqref>
        </x14:conditionalFormatting>
        <x14:conditionalFormatting xmlns:xm="http://schemas.microsoft.com/office/excel/2006/main">
          <x14:cfRule type="containsBlanks" priority="23" id="{7FC17153-B0B5-41A0-84C2-882793C7AC9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AD51</xm:sqref>
        </x14:conditionalFormatting>
        <x14:conditionalFormatting xmlns:xm="http://schemas.microsoft.com/office/excel/2006/main">
          <x14:cfRule type="containsBlanks" priority="20" id="{650DD2F5-F867-4BE9-B981-42C9D1816EB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AD52</xm:sqref>
        </x14:conditionalFormatting>
        <x14:conditionalFormatting xmlns:xm="http://schemas.microsoft.com/office/excel/2006/main">
          <x14:cfRule type="containsBlanks" priority="15" id="{2A4F3D86-BD8B-405D-8DD5-D285F777D3EF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AD53:AD55</xm:sqref>
        </x14:conditionalFormatting>
        <x14:conditionalFormatting xmlns:xm="http://schemas.microsoft.com/office/excel/2006/main">
          <x14:cfRule type="containsBlanks" priority="14" id="{CAAD9FE7-0A3D-4803-AA57-25348D9E1817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AD56:AD57</xm:sqref>
        </x14:conditionalFormatting>
        <x14:conditionalFormatting xmlns:xm="http://schemas.microsoft.com/office/excel/2006/main">
          <x14:cfRule type="containsBlanks" priority="3" id="{5703C24D-AE51-470A-8338-C668BD97CBE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AD60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7"/>
  <sheetViews>
    <sheetView showGridLines="0" topLeftCell="S1" zoomScale="70" zoomScaleNormal="70" workbookViewId="0">
      <selection activeCell="AG4" sqref="AG4"/>
    </sheetView>
  </sheetViews>
  <sheetFormatPr defaultRowHeight="15"/>
  <cols>
    <col min="1" max="1" width="20.28515625" customWidth="1"/>
    <col min="2" max="2" width="38.85546875" customWidth="1"/>
    <col min="3" max="3" width="19.42578125" customWidth="1"/>
    <col min="4" max="4" width="15.28515625" customWidth="1"/>
    <col min="5" max="5" width="9.140625" customWidth="1"/>
    <col min="6" max="6" width="16.42578125" customWidth="1"/>
    <col min="7" max="7" width="30.42578125" customWidth="1"/>
    <col min="8" max="8" width="13.7109375" customWidth="1"/>
    <col min="9" max="9" width="10.85546875" customWidth="1"/>
    <col min="10" max="10" width="35.28515625" customWidth="1"/>
    <col min="11" max="11" width="10.85546875" customWidth="1"/>
    <col min="12" max="12" width="12.140625" customWidth="1"/>
    <col min="13" max="13" width="33.5703125" customWidth="1"/>
    <col min="14" max="15" width="10.85546875" customWidth="1"/>
    <col min="16" max="16" width="27.28515625" customWidth="1"/>
    <col min="17" max="17" width="12.28515625" customWidth="1"/>
    <col min="18" max="18" width="10.85546875" customWidth="1"/>
    <col min="19" max="19" width="25.28515625" customWidth="1"/>
    <col min="20" max="21" width="10.85546875" customWidth="1"/>
    <col min="22" max="22" width="22.85546875" customWidth="1"/>
    <col min="23" max="24" width="10.85546875" customWidth="1"/>
    <col min="25" max="25" width="18.7109375" customWidth="1"/>
    <col min="26" max="26" width="10.85546875" customWidth="1"/>
    <col min="28" max="28" width="17.5703125" hidden="1" customWidth="1"/>
    <col min="29" max="29" width="22" hidden="1" customWidth="1"/>
    <col min="30" max="30" width="10.5703125" hidden="1" customWidth="1"/>
    <col min="32" max="32" width="24" customWidth="1"/>
    <col min="33" max="33" width="18.28515625" bestFit="1" customWidth="1"/>
  </cols>
  <sheetData>
    <row r="1" spans="1:39" ht="42.75" customHeight="1">
      <c r="A1" s="1"/>
      <c r="B1" s="1"/>
      <c r="C1" s="1"/>
      <c r="D1" s="1"/>
      <c r="E1" s="1"/>
      <c r="F1" s="370">
        <v>42125</v>
      </c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1"/>
      <c r="AB1" s="1"/>
      <c r="AC1" s="1"/>
      <c r="AD1" s="1"/>
      <c r="AE1" s="1"/>
      <c r="AF1" s="258" t="s">
        <v>7</v>
      </c>
      <c r="AG1" t="s">
        <v>65</v>
      </c>
      <c r="AH1" s="1"/>
      <c r="AI1" s="1"/>
      <c r="AJ1" s="1"/>
      <c r="AK1" s="1"/>
      <c r="AL1" s="1"/>
      <c r="AM1" s="1"/>
    </row>
    <row r="2" spans="1:39" ht="21" customHeight="1" thickBot="1">
      <c r="A2" s="2"/>
      <c r="B2" s="2"/>
      <c r="C2" s="2"/>
      <c r="D2" s="3"/>
      <c r="E2" s="1"/>
      <c r="F2" s="371" t="s">
        <v>0</v>
      </c>
      <c r="G2" s="371"/>
      <c r="H2" s="371"/>
      <c r="I2" s="371" t="s">
        <v>1</v>
      </c>
      <c r="J2" s="371"/>
      <c r="K2" s="371"/>
      <c r="L2" s="371" t="s">
        <v>2</v>
      </c>
      <c r="M2" s="371"/>
      <c r="N2" s="371"/>
      <c r="O2" s="371" t="s">
        <v>3</v>
      </c>
      <c r="P2" s="371"/>
      <c r="Q2" s="371"/>
      <c r="R2" s="371" t="s">
        <v>4</v>
      </c>
      <c r="S2" s="371"/>
      <c r="T2" s="371"/>
      <c r="U2" s="371" t="s">
        <v>5</v>
      </c>
      <c r="V2" s="371"/>
      <c r="W2" s="371"/>
      <c r="X2" s="371" t="s">
        <v>6</v>
      </c>
      <c r="Y2" s="371"/>
      <c r="Z2" s="37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2.5" customHeight="1" thickBot="1">
      <c r="A3" s="4"/>
      <c r="B3" s="4"/>
      <c r="C3" s="4"/>
      <c r="D3" s="3"/>
      <c r="E3" s="1"/>
      <c r="F3" s="5" t="s">
        <v>7</v>
      </c>
      <c r="G3" s="6" t="s">
        <v>8</v>
      </c>
      <c r="H3" s="7" t="s">
        <v>9</v>
      </c>
      <c r="I3" s="5" t="s">
        <v>7</v>
      </c>
      <c r="J3" s="6" t="s">
        <v>8</v>
      </c>
      <c r="K3" s="7" t="s">
        <v>9</v>
      </c>
      <c r="L3" s="5" t="s">
        <v>7</v>
      </c>
      <c r="M3" s="6" t="s">
        <v>8</v>
      </c>
      <c r="N3" s="7" t="s">
        <v>9</v>
      </c>
      <c r="O3" s="5" t="s">
        <v>7</v>
      </c>
      <c r="P3" s="6" t="s">
        <v>8</v>
      </c>
      <c r="Q3" s="7" t="s">
        <v>9</v>
      </c>
      <c r="R3" s="8" t="s">
        <v>7</v>
      </c>
      <c r="S3" s="9" t="s">
        <v>8</v>
      </c>
      <c r="T3" s="10" t="s">
        <v>9</v>
      </c>
      <c r="U3" s="8" t="s">
        <v>7</v>
      </c>
      <c r="V3" s="9" t="s">
        <v>8</v>
      </c>
      <c r="W3" s="10" t="s">
        <v>9</v>
      </c>
      <c r="X3" s="8" t="s">
        <v>7</v>
      </c>
      <c r="Y3" s="9" t="s">
        <v>8</v>
      </c>
      <c r="Z3" s="10" t="s">
        <v>9</v>
      </c>
      <c r="AA3" s="1"/>
      <c r="AB3" s="343" t="s">
        <v>7</v>
      </c>
      <c r="AC3" s="343" t="s">
        <v>8</v>
      </c>
      <c r="AD3" s="343" t="s">
        <v>9</v>
      </c>
      <c r="AE3" s="1"/>
      <c r="AF3" s="258" t="s">
        <v>183</v>
      </c>
      <c r="AG3" t="s">
        <v>182</v>
      </c>
      <c r="AI3" s="1"/>
      <c r="AJ3" s="1"/>
      <c r="AK3" s="1"/>
      <c r="AL3" s="1"/>
      <c r="AM3" s="1"/>
    </row>
    <row r="4" spans="1:39" ht="22.5" customHeight="1">
      <c r="A4" s="11" t="s">
        <v>10</v>
      </c>
      <c r="B4" s="12">
        <f>'Abril-15'!B11</f>
        <v>837.02999999999952</v>
      </c>
      <c r="C4" s="2"/>
      <c r="D4" s="3"/>
      <c r="E4" s="13"/>
      <c r="F4" s="14"/>
      <c r="G4" s="15"/>
      <c r="H4" s="15"/>
      <c r="I4" s="14"/>
      <c r="J4" s="15"/>
      <c r="K4" s="15"/>
      <c r="L4" s="120"/>
      <c r="M4" s="15"/>
      <c r="N4" s="121"/>
      <c r="O4" s="120"/>
      <c r="P4" s="15"/>
      <c r="Q4" s="121"/>
      <c r="R4" s="16">
        <v>1</v>
      </c>
      <c r="S4" s="17"/>
      <c r="T4" s="18"/>
      <c r="U4" s="14">
        <v>2</v>
      </c>
      <c r="V4" s="15"/>
      <c r="W4" s="15"/>
      <c r="X4" s="19">
        <v>3</v>
      </c>
      <c r="Y4" s="20"/>
      <c r="Z4" s="21"/>
      <c r="AA4" s="1"/>
      <c r="AB4" s="348" t="s">
        <v>18</v>
      </c>
      <c r="AC4" s="341" t="s">
        <v>19</v>
      </c>
      <c r="AD4" s="353">
        <f>D26</f>
        <v>-806.67</v>
      </c>
      <c r="AE4" s="1"/>
      <c r="AF4" s="260" t="s">
        <v>65</v>
      </c>
      <c r="AG4" s="308">
        <v>85.98</v>
      </c>
      <c r="AI4" s="1"/>
      <c r="AJ4" s="1"/>
      <c r="AK4" s="1"/>
      <c r="AL4" s="1"/>
      <c r="AM4" s="1"/>
    </row>
    <row r="5" spans="1:39" ht="22.5" customHeight="1">
      <c r="A5" s="22" t="s">
        <v>11</v>
      </c>
      <c r="B5" s="23">
        <f>SUM(H11,K11,N11,Q11,T11,W11,Z11)</f>
        <v>-261.03999999999996</v>
      </c>
      <c r="C5" s="24"/>
      <c r="D5" s="3"/>
      <c r="E5" s="13"/>
      <c r="F5" s="25"/>
      <c r="G5" s="26"/>
      <c r="H5" s="26"/>
      <c r="I5" s="25"/>
      <c r="J5" s="26"/>
      <c r="K5" s="26"/>
      <c r="L5" s="98"/>
      <c r="M5" s="99"/>
      <c r="N5" s="100"/>
      <c r="O5" s="98"/>
      <c r="P5" s="122"/>
      <c r="Q5" s="123"/>
      <c r="R5" s="27" t="s">
        <v>88</v>
      </c>
      <c r="S5" s="34">
        <v>33</v>
      </c>
      <c r="T5" s="35">
        <v>-160</v>
      </c>
      <c r="U5" s="27" t="s">
        <v>88</v>
      </c>
      <c r="V5" s="28" t="s">
        <v>292</v>
      </c>
      <c r="W5" s="29">
        <v>-55.6</v>
      </c>
      <c r="X5" s="31"/>
      <c r="Y5" s="32"/>
      <c r="Z5" s="33"/>
      <c r="AA5" s="1"/>
      <c r="AB5" s="348" t="s">
        <v>15</v>
      </c>
      <c r="AC5" s="341" t="s">
        <v>16</v>
      </c>
      <c r="AD5" s="353">
        <v>-403.7</v>
      </c>
      <c r="AE5" s="1"/>
      <c r="AF5" s="260" t="s">
        <v>337</v>
      </c>
      <c r="AG5" s="308">
        <v>-39.799999999999997</v>
      </c>
      <c r="AI5" s="1"/>
      <c r="AJ5" s="1"/>
      <c r="AK5" s="1"/>
      <c r="AL5" s="1"/>
      <c r="AM5" s="1"/>
    </row>
    <row r="6" spans="1:39" ht="22.5" customHeight="1">
      <c r="A6" s="22" t="s">
        <v>14</v>
      </c>
      <c r="B6" s="23">
        <f>SUM(H19+K19+N19+Q19+T19+W19+Z19)</f>
        <v>-162.70000000000005</v>
      </c>
      <c r="C6" s="24"/>
      <c r="D6" s="24"/>
      <c r="E6" s="13"/>
      <c r="F6" s="25"/>
      <c r="G6" s="26"/>
      <c r="H6" s="26"/>
      <c r="I6" s="25"/>
      <c r="J6" s="26"/>
      <c r="K6" s="26"/>
      <c r="L6" s="98"/>
      <c r="M6" s="99"/>
      <c r="N6" s="100"/>
      <c r="O6" s="98"/>
      <c r="P6" s="122"/>
      <c r="Q6" s="123"/>
      <c r="R6" s="30"/>
      <c r="S6" s="28"/>
      <c r="T6" s="29"/>
      <c r="U6" s="25" t="s">
        <v>88</v>
      </c>
      <c r="V6" s="26" t="s">
        <v>293</v>
      </c>
      <c r="W6" s="26">
        <v>-45.44</v>
      </c>
      <c r="X6" s="31"/>
      <c r="Y6" s="32"/>
      <c r="Z6" s="33"/>
      <c r="AA6" s="1"/>
      <c r="AB6" s="348" t="s">
        <v>100</v>
      </c>
      <c r="AC6" s="341" t="s">
        <v>223</v>
      </c>
      <c r="AD6" s="353">
        <v>-355</v>
      </c>
      <c r="AE6" s="1"/>
      <c r="AF6" s="260" t="s">
        <v>331</v>
      </c>
      <c r="AG6" s="308">
        <v>-55</v>
      </c>
      <c r="AI6" s="1"/>
      <c r="AJ6" s="1"/>
      <c r="AK6" s="1"/>
      <c r="AL6" s="1"/>
      <c r="AM6" s="1"/>
    </row>
    <row r="7" spans="1:39" ht="22.5" customHeight="1">
      <c r="A7" s="22" t="s">
        <v>17</v>
      </c>
      <c r="B7" s="23">
        <f>SUM(H30,K30,N30,Q30,T30,W30,Z30)</f>
        <v>180.19000000000005</v>
      </c>
      <c r="C7" s="24"/>
      <c r="D7" s="24"/>
      <c r="E7" s="13"/>
      <c r="F7" s="25"/>
      <c r="G7" s="26"/>
      <c r="H7" s="26"/>
      <c r="I7" s="25"/>
      <c r="J7" s="26"/>
      <c r="K7" s="26"/>
      <c r="L7" s="98"/>
      <c r="M7" s="99"/>
      <c r="N7" s="100"/>
      <c r="O7" s="98"/>
      <c r="P7" s="99"/>
      <c r="Q7" s="100"/>
      <c r="R7" s="30"/>
      <c r="S7" s="28"/>
      <c r="T7" s="29"/>
      <c r="U7" s="25"/>
      <c r="V7" s="26"/>
      <c r="W7" s="26"/>
      <c r="X7" s="31"/>
      <c r="Y7" s="32"/>
      <c r="Z7" s="33"/>
      <c r="AA7" s="1"/>
      <c r="AB7" s="344" t="s">
        <v>40</v>
      </c>
      <c r="AC7" s="340" t="s">
        <v>41</v>
      </c>
      <c r="AD7" s="353">
        <v>-225</v>
      </c>
      <c r="AE7" s="1"/>
      <c r="AF7" s="260" t="s">
        <v>312</v>
      </c>
      <c r="AG7" s="308">
        <v>-8</v>
      </c>
      <c r="AI7" s="1"/>
      <c r="AJ7" s="1"/>
      <c r="AK7" s="1"/>
      <c r="AL7" s="1"/>
      <c r="AM7" s="1"/>
    </row>
    <row r="8" spans="1:39" ht="22.5" customHeight="1">
      <c r="A8" s="22" t="s">
        <v>20</v>
      </c>
      <c r="B8" s="23">
        <f>SUM(H41,K41,N41,Q41,T41,W41,Z41)</f>
        <v>596</v>
      </c>
      <c r="C8" s="24"/>
      <c r="D8" s="24"/>
      <c r="E8" s="13"/>
      <c r="F8" s="25"/>
      <c r="G8" s="26"/>
      <c r="H8" s="26"/>
      <c r="I8" s="25"/>
      <c r="J8" s="26"/>
      <c r="K8" s="26"/>
      <c r="L8" s="98"/>
      <c r="M8" s="103"/>
      <c r="N8" s="104"/>
      <c r="O8" s="98"/>
      <c r="P8" s="99"/>
      <c r="Q8" s="100"/>
      <c r="R8" s="30"/>
      <c r="S8" s="36"/>
      <c r="T8" s="29"/>
      <c r="U8" s="25"/>
      <c r="V8" s="26"/>
      <c r="W8" s="26"/>
      <c r="X8" s="31"/>
      <c r="Y8" s="32"/>
      <c r="Z8" s="33"/>
      <c r="AA8" s="1"/>
      <c r="AB8" s="344" t="s">
        <v>88</v>
      </c>
      <c r="AC8" s="345">
        <v>33</v>
      </c>
      <c r="AD8" s="345">
        <v>-160</v>
      </c>
      <c r="AE8" s="1"/>
      <c r="AF8" s="260" t="s">
        <v>181</v>
      </c>
      <c r="AG8" s="308">
        <v>-16.819999999999993</v>
      </c>
      <c r="AI8" s="1"/>
      <c r="AJ8" s="1"/>
      <c r="AK8" s="1"/>
      <c r="AL8" s="1"/>
      <c r="AM8" s="1"/>
    </row>
    <row r="9" spans="1:39" ht="22.5" customHeight="1">
      <c r="A9" s="22" t="s">
        <v>23</v>
      </c>
      <c r="B9" s="23">
        <f>SUM(H49,K49,N49,Q49,T49,W49,Z49,)</f>
        <v>-180.26</v>
      </c>
      <c r="C9" s="24"/>
      <c r="D9" s="24"/>
      <c r="E9" s="13"/>
      <c r="F9" s="25"/>
      <c r="G9" s="26"/>
      <c r="H9" s="26"/>
      <c r="I9" s="25"/>
      <c r="J9" s="26"/>
      <c r="K9" s="26"/>
      <c r="L9" s="98"/>
      <c r="M9" s="103"/>
      <c r="N9" s="104"/>
      <c r="O9" s="98"/>
      <c r="P9" s="99"/>
      <c r="Q9" s="100"/>
      <c r="R9" s="30"/>
      <c r="S9" s="28"/>
      <c r="T9" s="29"/>
      <c r="U9" s="25"/>
      <c r="V9" s="26"/>
      <c r="W9" s="26"/>
      <c r="X9" s="31"/>
      <c r="Y9" s="32"/>
      <c r="Z9" s="33"/>
      <c r="AA9" s="1"/>
      <c r="AB9" s="344" t="s">
        <v>88</v>
      </c>
      <c r="AC9" s="341" t="s">
        <v>315</v>
      </c>
      <c r="AD9" s="353">
        <v>-146</v>
      </c>
      <c r="AE9" s="1"/>
      <c r="AI9" s="1"/>
      <c r="AJ9" s="1"/>
      <c r="AK9" s="1"/>
      <c r="AL9" s="1"/>
      <c r="AM9" s="1"/>
    </row>
    <row r="10" spans="1:39" ht="22.5" customHeight="1" thickBot="1">
      <c r="A10" s="37" t="s">
        <v>24</v>
      </c>
      <c r="B10" s="38">
        <f>SUM(B5:B9)</f>
        <v>172.19000000000005</v>
      </c>
      <c r="C10" s="39"/>
      <c r="D10" s="39"/>
      <c r="E10" s="13"/>
      <c r="F10" s="25"/>
      <c r="G10" s="26"/>
      <c r="H10" s="26"/>
      <c r="I10" s="25"/>
      <c r="J10" s="26"/>
      <c r="K10" s="26"/>
      <c r="L10" s="98"/>
      <c r="M10" s="103"/>
      <c r="N10" s="104"/>
      <c r="O10" s="98"/>
      <c r="P10" s="103"/>
      <c r="Q10" s="104"/>
      <c r="R10" s="27"/>
      <c r="S10" s="40"/>
      <c r="T10" s="41"/>
      <c r="U10" s="25"/>
      <c r="V10" s="26"/>
      <c r="W10" s="26"/>
      <c r="X10" s="31"/>
      <c r="Y10" s="42"/>
      <c r="Z10" s="33"/>
      <c r="AA10" s="1"/>
      <c r="AB10" s="349" t="s">
        <v>88</v>
      </c>
      <c r="AC10" s="350" t="s">
        <v>313</v>
      </c>
      <c r="AD10" s="350">
        <v>-101.48</v>
      </c>
      <c r="AE10" s="1"/>
      <c r="AI10" s="1"/>
      <c r="AJ10" s="1"/>
      <c r="AK10" s="1"/>
      <c r="AL10" s="1"/>
      <c r="AM10" s="1"/>
    </row>
    <row r="11" spans="1:39" ht="22.5" customHeight="1" thickBot="1">
      <c r="A11" s="43" t="s">
        <v>25</v>
      </c>
      <c r="B11" s="44">
        <f>B10+B4</f>
        <v>1009.2199999999996</v>
      </c>
      <c r="C11" s="39"/>
      <c r="D11" s="39"/>
      <c r="E11" s="13"/>
      <c r="F11" s="45"/>
      <c r="G11" s="46"/>
      <c r="H11" s="46"/>
      <c r="I11" s="45"/>
      <c r="J11" s="46"/>
      <c r="K11" s="46"/>
      <c r="L11" s="124"/>
      <c r="M11" s="125"/>
      <c r="N11" s="126"/>
      <c r="O11" s="124"/>
      <c r="P11" s="125"/>
      <c r="Q11" s="126"/>
      <c r="R11" s="47"/>
      <c r="S11" s="48"/>
      <c r="T11" s="49">
        <f>SUM(T5:T10)</f>
        <v>-160</v>
      </c>
      <c r="U11" s="45"/>
      <c r="V11" s="46"/>
      <c r="W11" s="46">
        <f>SUM(W5:W10)</f>
        <v>-101.03999999999999</v>
      </c>
      <c r="X11" s="50"/>
      <c r="Y11" s="51"/>
      <c r="Z11" s="52">
        <f>SUM(Z5:Z10)</f>
        <v>0</v>
      </c>
      <c r="AA11" s="1"/>
      <c r="AB11" s="351" t="s">
        <v>88</v>
      </c>
      <c r="AC11" s="352" t="s">
        <v>335</v>
      </c>
      <c r="AD11" s="352">
        <v>-90.6</v>
      </c>
      <c r="AE11" s="1"/>
      <c r="AI11" s="1"/>
      <c r="AJ11" s="1"/>
      <c r="AK11" s="1"/>
      <c r="AL11" s="1"/>
      <c r="AM11" s="1"/>
    </row>
    <row r="12" spans="1:39" ht="22.5" customHeight="1">
      <c r="A12" s="1"/>
      <c r="B12" s="1"/>
      <c r="C12" s="1"/>
      <c r="D12" s="1"/>
      <c r="E12" s="13"/>
      <c r="F12" s="53">
        <f>X4+1</f>
        <v>4</v>
      </c>
      <c r="G12" s="17"/>
      <c r="H12" s="18"/>
      <c r="I12" s="16">
        <v>5</v>
      </c>
      <c r="J12" s="17"/>
      <c r="K12" s="18"/>
      <c r="L12" s="16">
        <f>I12+1</f>
        <v>6</v>
      </c>
      <c r="M12" s="17"/>
      <c r="N12" s="18"/>
      <c r="O12" s="16">
        <f>L12+1</f>
        <v>7</v>
      </c>
      <c r="P12" s="17"/>
      <c r="Q12" s="18"/>
      <c r="R12" s="54">
        <f>O12+1</f>
        <v>8</v>
      </c>
      <c r="S12" s="55"/>
      <c r="T12" s="56"/>
      <c r="U12" s="57">
        <f>R12+1</f>
        <v>9</v>
      </c>
      <c r="V12" s="58"/>
      <c r="W12" s="59"/>
      <c r="X12" s="57">
        <f>U12+1</f>
        <v>10</v>
      </c>
      <c r="Y12" s="58"/>
      <c r="Z12" s="60"/>
      <c r="AA12" s="1"/>
      <c r="AB12" s="344" t="s">
        <v>38</v>
      </c>
      <c r="AC12" s="341" t="s">
        <v>39</v>
      </c>
      <c r="AD12" s="353">
        <v>-83</v>
      </c>
      <c r="AE12" s="1"/>
      <c r="AI12" s="1"/>
      <c r="AJ12" s="1"/>
      <c r="AK12" s="1"/>
      <c r="AL12" s="1"/>
      <c r="AM12" s="1"/>
    </row>
    <row r="13" spans="1:39" ht="22.5" customHeight="1">
      <c r="A13" s="368" t="s">
        <v>26</v>
      </c>
      <c r="B13" s="368"/>
      <c r="C13" s="368"/>
      <c r="D13" s="368"/>
      <c r="E13" s="13"/>
      <c r="F13" s="61" t="s">
        <v>21</v>
      </c>
      <c r="G13" s="28" t="s">
        <v>188</v>
      </c>
      <c r="H13" s="29">
        <v>-5.87</v>
      </c>
      <c r="I13" s="30" t="s">
        <v>88</v>
      </c>
      <c r="J13" s="28" t="s">
        <v>294</v>
      </c>
      <c r="K13" s="29">
        <v>-4.5</v>
      </c>
      <c r="L13" s="30" t="s">
        <v>12</v>
      </c>
      <c r="M13" s="28" t="s">
        <v>13</v>
      </c>
      <c r="N13" s="29">
        <v>679.31</v>
      </c>
      <c r="O13" s="30"/>
      <c r="P13" s="28"/>
      <c r="Q13" s="29"/>
      <c r="R13" s="73" t="s">
        <v>21</v>
      </c>
      <c r="S13" s="34" t="s">
        <v>235</v>
      </c>
      <c r="T13" s="41">
        <v>-5.94</v>
      </c>
      <c r="U13" s="31" t="s">
        <v>88</v>
      </c>
      <c r="V13" s="32" t="s">
        <v>166</v>
      </c>
      <c r="W13" s="62">
        <v>-15</v>
      </c>
      <c r="X13" s="31"/>
      <c r="Y13" s="32"/>
      <c r="Z13" s="33"/>
      <c r="AA13" s="1"/>
      <c r="AB13" s="348" t="s">
        <v>100</v>
      </c>
      <c r="AC13" s="345" t="s">
        <v>320</v>
      </c>
      <c r="AD13" s="345">
        <v>-80</v>
      </c>
      <c r="AE13" s="1"/>
      <c r="AI13" s="1"/>
      <c r="AJ13" s="1"/>
      <c r="AK13" s="1"/>
      <c r="AL13" s="1"/>
      <c r="AM13" s="1"/>
    </row>
    <row r="14" spans="1:39" ht="22.5" customHeight="1">
      <c r="A14" s="63" t="s">
        <v>27</v>
      </c>
      <c r="B14" s="63"/>
      <c r="C14" s="63" t="s">
        <v>28</v>
      </c>
      <c r="D14" s="63" t="s">
        <v>9</v>
      </c>
      <c r="E14" s="13"/>
      <c r="F14" s="64"/>
      <c r="G14" s="36"/>
      <c r="H14" s="29"/>
      <c r="I14" s="30" t="s">
        <v>21</v>
      </c>
      <c r="J14" s="36" t="s">
        <v>22</v>
      </c>
      <c r="K14" s="29">
        <v>-34</v>
      </c>
      <c r="L14" s="30" t="s">
        <v>15</v>
      </c>
      <c r="M14" s="28" t="s">
        <v>16</v>
      </c>
      <c r="N14" s="29">
        <v>-403.7</v>
      </c>
      <c r="O14" s="30"/>
      <c r="P14" s="28"/>
      <c r="Q14" s="29"/>
      <c r="R14" s="27"/>
      <c r="S14" s="40"/>
      <c r="T14" s="41"/>
      <c r="U14" s="31" t="s">
        <v>88</v>
      </c>
      <c r="V14" s="32" t="s">
        <v>304</v>
      </c>
      <c r="W14" s="62">
        <v>-10</v>
      </c>
      <c r="X14" s="31"/>
      <c r="Y14" s="32"/>
      <c r="Z14" s="33"/>
      <c r="AA14" s="1"/>
      <c r="AB14" s="344" t="s">
        <v>88</v>
      </c>
      <c r="AC14" s="341" t="s">
        <v>292</v>
      </c>
      <c r="AD14" s="353">
        <v>-55.6</v>
      </c>
      <c r="AE14" s="1"/>
      <c r="AI14" s="1"/>
      <c r="AJ14" s="1"/>
      <c r="AK14" s="1"/>
      <c r="AL14" s="1"/>
      <c r="AM14" s="1"/>
    </row>
    <row r="15" spans="1:39" ht="22.5" customHeight="1">
      <c r="A15" s="80">
        <v>42016</v>
      </c>
      <c r="B15" s="76" t="s">
        <v>141</v>
      </c>
      <c r="C15" s="77" t="s">
        <v>94</v>
      </c>
      <c r="D15" s="309">
        <v>-149.97999999999999</v>
      </c>
      <c r="E15" s="13"/>
      <c r="F15" s="61"/>
      <c r="G15" s="28"/>
      <c r="H15" s="29"/>
      <c r="I15" s="30"/>
      <c r="J15" s="28"/>
      <c r="K15" s="29"/>
      <c r="L15" s="30" t="s">
        <v>100</v>
      </c>
      <c r="M15" s="28" t="s">
        <v>223</v>
      </c>
      <c r="N15" s="29">
        <v>-355</v>
      </c>
      <c r="O15" s="30"/>
      <c r="P15" s="28"/>
      <c r="Q15" s="29"/>
      <c r="R15" s="30"/>
      <c r="S15" s="28"/>
      <c r="T15" s="29"/>
      <c r="U15" s="31"/>
      <c r="V15" s="32"/>
      <c r="W15" s="62"/>
      <c r="X15" s="31"/>
      <c r="Y15" s="32"/>
      <c r="Z15" s="33"/>
      <c r="AA15" s="1"/>
      <c r="AB15" s="349" t="s">
        <v>88</v>
      </c>
      <c r="AC15" s="350" t="s">
        <v>231</v>
      </c>
      <c r="AD15" s="350">
        <v>-55</v>
      </c>
      <c r="AE15" s="1"/>
      <c r="AI15" s="1"/>
      <c r="AJ15" s="1"/>
      <c r="AK15" s="1"/>
      <c r="AL15" s="1"/>
      <c r="AM15" s="1"/>
    </row>
    <row r="16" spans="1:39" ht="22.5" customHeight="1">
      <c r="A16" s="69">
        <v>41791</v>
      </c>
      <c r="B16" s="66" t="s">
        <v>30</v>
      </c>
      <c r="C16" s="67" t="s">
        <v>59</v>
      </c>
      <c r="D16" s="323">
        <v>-145.87</v>
      </c>
      <c r="E16" s="13"/>
      <c r="F16" s="64"/>
      <c r="G16" s="36"/>
      <c r="H16" s="29"/>
      <c r="I16" s="30"/>
      <c r="J16" s="36"/>
      <c r="K16" s="29"/>
      <c r="L16" s="30" t="s">
        <v>65</v>
      </c>
      <c r="M16" s="36" t="s">
        <v>312</v>
      </c>
      <c r="N16" s="29">
        <v>-8</v>
      </c>
      <c r="O16" s="30"/>
      <c r="P16" s="36"/>
      <c r="Q16" s="29"/>
      <c r="R16" s="27"/>
      <c r="S16" s="34"/>
      <c r="T16" s="35"/>
      <c r="U16" s="31"/>
      <c r="V16" s="32"/>
      <c r="W16" s="62"/>
      <c r="X16" s="31"/>
      <c r="Y16" s="32"/>
      <c r="Z16" s="33"/>
      <c r="AA16" s="1"/>
      <c r="AB16" s="344" t="s">
        <v>65</v>
      </c>
      <c r="AC16" s="345" t="s">
        <v>331</v>
      </c>
      <c r="AD16" s="345">
        <v>-55</v>
      </c>
      <c r="AE16" s="1"/>
      <c r="AI16" s="1"/>
      <c r="AJ16" s="1"/>
      <c r="AK16" s="1"/>
      <c r="AL16" s="1"/>
      <c r="AM16" s="1"/>
    </row>
    <row r="17" spans="1:39" ht="22.5" customHeight="1">
      <c r="A17" s="70">
        <v>41973</v>
      </c>
      <c r="B17" s="76" t="s">
        <v>71</v>
      </c>
      <c r="C17" s="77" t="s">
        <v>76</v>
      </c>
      <c r="D17" s="323">
        <v>-184.87</v>
      </c>
      <c r="E17" s="1"/>
      <c r="F17" s="73"/>
      <c r="G17" s="34"/>
      <c r="H17" s="35"/>
      <c r="I17" s="30"/>
      <c r="J17" s="28"/>
      <c r="K17" s="29"/>
      <c r="L17" s="27"/>
      <c r="M17" s="34"/>
      <c r="N17" s="35"/>
      <c r="O17" s="30"/>
      <c r="P17" s="28"/>
      <c r="Q17" s="29"/>
      <c r="R17" s="27"/>
      <c r="S17" s="34"/>
      <c r="T17" s="35"/>
      <c r="U17" s="31"/>
      <c r="V17" s="32"/>
      <c r="W17" s="62"/>
      <c r="X17" s="31"/>
      <c r="Y17" s="32"/>
      <c r="Z17" s="33"/>
      <c r="AA17" s="1"/>
      <c r="AB17" s="344" t="s">
        <v>88</v>
      </c>
      <c r="AC17" s="345" t="s">
        <v>308</v>
      </c>
      <c r="AD17" s="345">
        <v>-49.9</v>
      </c>
      <c r="AE17" s="1"/>
      <c r="AI17" s="1"/>
      <c r="AJ17" s="1"/>
      <c r="AK17" s="1"/>
      <c r="AL17" s="1"/>
      <c r="AM17" s="1"/>
    </row>
    <row r="18" spans="1:39" ht="22.5" customHeight="1">
      <c r="A18" s="119">
        <v>41979</v>
      </c>
      <c r="B18" s="76" t="s">
        <v>108</v>
      </c>
      <c r="C18" s="77"/>
      <c r="D18" s="323">
        <v>-49.9</v>
      </c>
      <c r="E18" s="1"/>
      <c r="F18" s="73"/>
      <c r="G18" s="40"/>
      <c r="H18" s="41"/>
      <c r="I18" s="27"/>
      <c r="J18" s="40"/>
      <c r="K18" s="41"/>
      <c r="L18" s="27"/>
      <c r="M18" s="40"/>
      <c r="N18" s="41"/>
      <c r="O18" s="27"/>
      <c r="P18" s="40"/>
      <c r="Q18" s="41"/>
      <c r="R18" s="27"/>
      <c r="S18" s="40"/>
      <c r="T18" s="41"/>
      <c r="U18" s="31"/>
      <c r="V18" s="74"/>
      <c r="W18" s="62"/>
      <c r="X18" s="31"/>
      <c r="Y18" s="42"/>
      <c r="Z18" s="33"/>
      <c r="AA18" s="1"/>
      <c r="AB18" s="346" t="s">
        <v>88</v>
      </c>
      <c r="AC18" s="347" t="s">
        <v>293</v>
      </c>
      <c r="AD18" s="347">
        <v>-45.44</v>
      </c>
      <c r="AE18" s="1"/>
      <c r="AI18" s="1"/>
      <c r="AJ18" s="1"/>
      <c r="AK18" s="1"/>
      <c r="AL18" s="1"/>
      <c r="AM18" s="1"/>
    </row>
    <row r="19" spans="1:39" ht="22.5" customHeight="1">
      <c r="A19" s="80">
        <v>42072</v>
      </c>
      <c r="B19" s="76" t="s">
        <v>233</v>
      </c>
      <c r="C19" s="77" t="s">
        <v>257</v>
      </c>
      <c r="D19" s="323">
        <v>-105</v>
      </c>
      <c r="E19" s="1"/>
      <c r="F19" s="78"/>
      <c r="G19" s="48"/>
      <c r="H19" s="49">
        <f>SUM(H13:H18)</f>
        <v>-5.87</v>
      </c>
      <c r="I19" s="47"/>
      <c r="J19" s="48"/>
      <c r="K19" s="49">
        <f>SUM(K13:K18)</f>
        <v>-38.5</v>
      </c>
      <c r="L19" s="47"/>
      <c r="M19" s="48"/>
      <c r="N19" s="49">
        <f>SUM(N13:N18)</f>
        <v>-87.390000000000043</v>
      </c>
      <c r="O19" s="47"/>
      <c r="P19" s="48"/>
      <c r="Q19" s="49">
        <f>SUM(Q13:Q18)</f>
        <v>0</v>
      </c>
      <c r="R19" s="47"/>
      <c r="S19" s="48"/>
      <c r="T19" s="49">
        <f>SUM(T13:T18)</f>
        <v>-5.94</v>
      </c>
      <c r="U19" s="50"/>
      <c r="V19" s="51"/>
      <c r="W19" s="79">
        <f>SUM(W13:W18)</f>
        <v>-25</v>
      </c>
      <c r="X19" s="50"/>
      <c r="Y19" s="51"/>
      <c r="Z19" s="52">
        <f>SUM(Z13:Z18)</f>
        <v>0</v>
      </c>
      <c r="AA19" s="1"/>
      <c r="AB19" s="351" t="s">
        <v>65</v>
      </c>
      <c r="AC19" s="352" t="s">
        <v>337</v>
      </c>
      <c r="AD19" s="352">
        <v>-39.799999999999997</v>
      </c>
      <c r="AE19" s="1"/>
      <c r="AI19" s="1"/>
      <c r="AJ19" s="1"/>
      <c r="AK19" s="1"/>
      <c r="AL19" s="1"/>
      <c r="AM19" s="1"/>
    </row>
    <row r="20" spans="1:39" ht="22.5" customHeight="1">
      <c r="A20" s="80"/>
      <c r="B20" s="76" t="s">
        <v>259</v>
      </c>
      <c r="C20" s="77" t="s">
        <v>263</v>
      </c>
      <c r="D20" s="323">
        <v>-26.9</v>
      </c>
      <c r="E20" s="1"/>
      <c r="F20" s="81">
        <f>X12+1</f>
        <v>11</v>
      </c>
      <c r="G20" s="55"/>
      <c r="H20" s="56"/>
      <c r="I20" s="54">
        <f>F20+1</f>
        <v>12</v>
      </c>
      <c r="J20" s="55"/>
      <c r="K20" s="56"/>
      <c r="L20" s="54">
        <f>I20+1</f>
        <v>13</v>
      </c>
      <c r="M20" s="55"/>
      <c r="N20" s="56"/>
      <c r="O20" s="54">
        <f>L20+1</f>
        <v>14</v>
      </c>
      <c r="P20" s="55"/>
      <c r="Q20" s="56"/>
      <c r="R20" s="54">
        <f>O20+1</f>
        <v>15</v>
      </c>
      <c r="S20" s="55"/>
      <c r="T20" s="56"/>
      <c r="U20" s="57">
        <f>R20+1</f>
        <v>16</v>
      </c>
      <c r="V20" s="58"/>
      <c r="W20" s="59"/>
      <c r="X20" s="57">
        <f>U20+1</f>
        <v>17</v>
      </c>
      <c r="Y20" s="58"/>
      <c r="Z20" s="60"/>
      <c r="AA20" s="1"/>
      <c r="AB20" s="348" t="s">
        <v>21</v>
      </c>
      <c r="AC20" s="341" t="s">
        <v>22</v>
      </c>
      <c r="AD20" s="353">
        <v>-34</v>
      </c>
      <c r="AE20" s="1"/>
      <c r="AI20" s="1"/>
      <c r="AJ20" s="1"/>
      <c r="AK20" s="1"/>
      <c r="AL20" s="1"/>
      <c r="AM20" s="1"/>
    </row>
    <row r="21" spans="1:39" ht="22.5" customHeight="1">
      <c r="A21" s="80"/>
      <c r="B21" s="76" t="s">
        <v>295</v>
      </c>
      <c r="C21" s="77"/>
      <c r="D21" s="323">
        <v>-2.5</v>
      </c>
      <c r="E21" s="1"/>
      <c r="F21" s="27" t="s">
        <v>36</v>
      </c>
      <c r="G21" s="40" t="s">
        <v>303</v>
      </c>
      <c r="H21" s="41">
        <v>150</v>
      </c>
      <c r="I21" s="27" t="s">
        <v>88</v>
      </c>
      <c r="J21" s="34" t="s">
        <v>308</v>
      </c>
      <c r="K21" s="35">
        <v>-49.9</v>
      </c>
      <c r="L21" s="27" t="s">
        <v>12</v>
      </c>
      <c r="M21" s="34" t="s">
        <v>61</v>
      </c>
      <c r="N21" s="35">
        <v>200</v>
      </c>
      <c r="O21" s="27" t="s">
        <v>88</v>
      </c>
      <c r="P21" s="34" t="s">
        <v>310</v>
      </c>
      <c r="Q21" s="35">
        <v>-5</v>
      </c>
      <c r="R21" s="27"/>
      <c r="S21" s="36"/>
      <c r="T21" s="29"/>
      <c r="U21" s="31" t="s">
        <v>88</v>
      </c>
      <c r="V21" s="32" t="s">
        <v>313</v>
      </c>
      <c r="W21" s="62">
        <v>-101.48</v>
      </c>
      <c r="X21" s="31"/>
      <c r="Y21" s="32"/>
      <c r="Z21" s="33"/>
      <c r="AA21" s="1"/>
      <c r="AB21" s="351" t="s">
        <v>88</v>
      </c>
      <c r="AC21" s="352" t="s">
        <v>334</v>
      </c>
      <c r="AD21" s="352">
        <v>-30.6</v>
      </c>
      <c r="AE21" s="1"/>
      <c r="AH21" s="1"/>
      <c r="AI21" s="1"/>
      <c r="AJ21" s="1"/>
      <c r="AK21" s="1"/>
      <c r="AL21" s="1"/>
      <c r="AM21" s="1"/>
    </row>
    <row r="22" spans="1:39" ht="22.5" customHeight="1">
      <c r="A22" s="76"/>
      <c r="B22" s="76" t="s">
        <v>297</v>
      </c>
      <c r="C22" s="77"/>
      <c r="D22" s="323">
        <v>-36.06</v>
      </c>
      <c r="E22" s="1"/>
      <c r="F22" s="30" t="s">
        <v>18</v>
      </c>
      <c r="G22" s="28" t="s">
        <v>19</v>
      </c>
      <c r="H22" s="29">
        <f>D26</f>
        <v>-806.67</v>
      </c>
      <c r="I22" s="27" t="s">
        <v>88</v>
      </c>
      <c r="J22" s="34" t="s">
        <v>309</v>
      </c>
      <c r="K22" s="35">
        <v>-4</v>
      </c>
      <c r="L22" s="27"/>
      <c r="M22" s="34"/>
      <c r="N22" s="35"/>
      <c r="O22" s="27" t="s">
        <v>36</v>
      </c>
      <c r="P22" s="40" t="s">
        <v>311</v>
      </c>
      <c r="Q22" s="41">
        <v>150</v>
      </c>
      <c r="R22" s="73"/>
      <c r="S22" s="34"/>
      <c r="T22" s="41"/>
      <c r="U22" s="31" t="s">
        <v>88</v>
      </c>
      <c r="V22" s="32" t="s">
        <v>314</v>
      </c>
      <c r="W22" s="62">
        <v>-12.76</v>
      </c>
      <c r="X22" s="31"/>
      <c r="Y22" s="32"/>
      <c r="Z22" s="33"/>
      <c r="AA22" s="1"/>
      <c r="AB22" s="344" t="s">
        <v>88</v>
      </c>
      <c r="AC22" s="345" t="s">
        <v>231</v>
      </c>
      <c r="AD22" s="345">
        <v>-30</v>
      </c>
      <c r="AE22" s="1"/>
      <c r="AH22" s="1"/>
      <c r="AI22" s="1"/>
      <c r="AJ22" s="1"/>
      <c r="AK22" s="1"/>
      <c r="AL22" s="1"/>
      <c r="AM22" s="1"/>
    </row>
    <row r="23" spans="1:39" ht="22.5" customHeight="1">
      <c r="A23" s="76"/>
      <c r="B23" s="76" t="s">
        <v>296</v>
      </c>
      <c r="C23" s="77"/>
      <c r="D23" s="323">
        <v>-55.59</v>
      </c>
      <c r="E23" s="1"/>
      <c r="F23" s="27" t="s">
        <v>12</v>
      </c>
      <c r="G23" s="34" t="s">
        <v>273</v>
      </c>
      <c r="H23" s="35">
        <v>500</v>
      </c>
      <c r="I23" s="27"/>
      <c r="J23" s="34"/>
      <c r="K23" s="35"/>
      <c r="L23" s="27"/>
      <c r="M23" s="40"/>
      <c r="N23" s="41"/>
      <c r="O23" s="27"/>
      <c r="P23" s="36"/>
      <c r="Q23" s="29"/>
      <c r="R23" s="27"/>
      <c r="S23" s="40"/>
      <c r="T23" s="41"/>
      <c r="U23" s="31"/>
      <c r="V23" s="32"/>
      <c r="W23" s="62"/>
      <c r="X23" s="31"/>
      <c r="Y23" s="32"/>
      <c r="Z23" s="33"/>
      <c r="AA23" s="1"/>
      <c r="AB23" s="351" t="s">
        <v>88</v>
      </c>
      <c r="AC23" s="342" t="s">
        <v>338</v>
      </c>
      <c r="AD23" s="354">
        <v>-21.24</v>
      </c>
      <c r="AE23" s="1"/>
      <c r="AH23" s="1"/>
      <c r="AI23" s="1"/>
      <c r="AJ23" s="1"/>
      <c r="AK23" s="1"/>
      <c r="AL23" s="1"/>
      <c r="AM23" s="1"/>
    </row>
    <row r="24" spans="1:39" ht="22.5" customHeight="1">
      <c r="A24" s="76"/>
      <c r="B24" s="76" t="s">
        <v>298</v>
      </c>
      <c r="C24" s="77"/>
      <c r="D24" s="323">
        <v>-20</v>
      </c>
      <c r="E24" s="1"/>
      <c r="F24" s="27" t="s">
        <v>139</v>
      </c>
      <c r="G24" s="34" t="s">
        <v>307</v>
      </c>
      <c r="H24" s="35">
        <v>160</v>
      </c>
      <c r="I24" s="27"/>
      <c r="J24" s="34"/>
      <c r="K24" s="35"/>
      <c r="L24" s="27"/>
      <c r="M24" s="34"/>
      <c r="N24" s="35"/>
      <c r="O24" s="27"/>
      <c r="P24" s="36"/>
      <c r="Q24" s="29"/>
      <c r="R24" s="27"/>
      <c r="S24" s="40"/>
      <c r="T24" s="41"/>
      <c r="U24" s="31"/>
      <c r="V24" s="32"/>
      <c r="W24" s="62"/>
      <c r="X24" s="31"/>
      <c r="Y24" s="32"/>
      <c r="Z24" s="33"/>
      <c r="AA24" s="1"/>
      <c r="AB24" s="344" t="s">
        <v>88</v>
      </c>
      <c r="AC24" s="345" t="s">
        <v>322</v>
      </c>
      <c r="AD24" s="345">
        <v>-20</v>
      </c>
      <c r="AE24" s="1"/>
      <c r="AH24" s="1"/>
      <c r="AI24" s="1"/>
      <c r="AJ24" s="1"/>
      <c r="AK24" s="1"/>
      <c r="AL24" s="1"/>
      <c r="AM24" s="1"/>
    </row>
    <row r="25" spans="1:39" ht="22.5" customHeight="1">
      <c r="A25" s="76"/>
      <c r="B25" s="76" t="s">
        <v>299</v>
      </c>
      <c r="C25" s="77"/>
      <c r="D25" s="323">
        <v>-30</v>
      </c>
      <c r="E25" s="1"/>
      <c r="F25" s="27"/>
      <c r="G25" s="40"/>
      <c r="H25" s="41"/>
      <c r="I25" s="27"/>
      <c r="J25" s="34"/>
      <c r="K25" s="35"/>
      <c r="L25" s="27"/>
      <c r="M25" s="34"/>
      <c r="N25" s="35"/>
      <c r="O25" s="27"/>
      <c r="P25" s="36"/>
      <c r="Q25" s="29"/>
      <c r="R25" s="27"/>
      <c r="S25" s="34"/>
      <c r="T25" s="35"/>
      <c r="U25" s="31"/>
      <c r="V25" s="32"/>
      <c r="W25" s="62"/>
      <c r="X25" s="31"/>
      <c r="Y25" s="32"/>
      <c r="Z25" s="33"/>
      <c r="AA25" s="1"/>
      <c r="AB25" s="349" t="s">
        <v>88</v>
      </c>
      <c r="AC25" s="350" t="s">
        <v>239</v>
      </c>
      <c r="AD25" s="350">
        <v>-18</v>
      </c>
      <c r="AE25" s="1"/>
      <c r="AH25" s="1"/>
      <c r="AI25" s="1"/>
      <c r="AJ25" s="1"/>
      <c r="AK25" s="1"/>
      <c r="AL25" s="1"/>
      <c r="AM25" s="1"/>
    </row>
    <row r="26" spans="1:39" ht="22.5" customHeight="1">
      <c r="A26" s="1"/>
      <c r="B26" s="1"/>
      <c r="C26" s="82" t="s">
        <v>32</v>
      </c>
      <c r="D26" s="83">
        <f>SUM(D15:D25)</f>
        <v>-806.67</v>
      </c>
      <c r="E26" s="1"/>
      <c r="F26" s="27"/>
      <c r="G26" s="34"/>
      <c r="H26" s="35"/>
      <c r="I26" s="27"/>
      <c r="J26" s="34"/>
      <c r="K26" s="35"/>
      <c r="L26" s="27"/>
      <c r="M26" s="34"/>
      <c r="N26" s="35"/>
      <c r="O26" s="27"/>
      <c r="P26" s="84"/>
      <c r="Q26" s="85"/>
      <c r="R26" s="27"/>
      <c r="S26" s="34"/>
      <c r="T26" s="35"/>
      <c r="U26" s="31"/>
      <c r="V26" s="32"/>
      <c r="W26" s="62"/>
      <c r="X26" s="31"/>
      <c r="Y26" s="32"/>
      <c r="Z26" s="33"/>
      <c r="AA26" s="1"/>
      <c r="AB26" s="349" t="s">
        <v>88</v>
      </c>
      <c r="AC26" s="350" t="s">
        <v>166</v>
      </c>
      <c r="AD26" s="350">
        <v>-15</v>
      </c>
      <c r="AE26" s="1"/>
      <c r="AH26" s="1"/>
      <c r="AI26" s="1"/>
      <c r="AJ26" s="1"/>
      <c r="AK26" s="1"/>
      <c r="AL26" s="1"/>
      <c r="AM26" s="1"/>
    </row>
    <row r="27" spans="1:39" ht="22.5" customHeight="1">
      <c r="A27" s="1"/>
      <c r="B27" s="1"/>
      <c r="C27" s="1"/>
      <c r="D27" s="1"/>
      <c r="E27" s="1"/>
      <c r="F27" s="73"/>
      <c r="G27" s="34"/>
      <c r="H27" s="35"/>
      <c r="I27" s="27"/>
      <c r="J27" s="34"/>
      <c r="K27" s="35"/>
      <c r="L27" s="27"/>
      <c r="M27" s="34"/>
      <c r="N27" s="35"/>
      <c r="O27" s="27"/>
      <c r="P27" s="34"/>
      <c r="Q27" s="35"/>
      <c r="R27" s="27"/>
      <c r="S27" s="34"/>
      <c r="T27" s="35"/>
      <c r="U27" s="31"/>
      <c r="V27" s="32"/>
      <c r="W27" s="62"/>
      <c r="X27" s="31"/>
      <c r="Y27" s="32"/>
      <c r="Z27" s="33"/>
      <c r="AA27" s="1"/>
      <c r="AB27" s="349" t="s">
        <v>88</v>
      </c>
      <c r="AC27" s="350" t="s">
        <v>314</v>
      </c>
      <c r="AD27" s="350">
        <v>-12.76</v>
      </c>
      <c r="AE27" s="1"/>
      <c r="AH27" s="1"/>
      <c r="AI27" s="1"/>
      <c r="AJ27" s="1"/>
      <c r="AK27" s="1"/>
      <c r="AL27" s="1"/>
      <c r="AM27" s="1"/>
    </row>
    <row r="28" spans="1:39" ht="22.5" customHeight="1">
      <c r="A28" s="369" t="s">
        <v>33</v>
      </c>
      <c r="B28" s="369"/>
      <c r="C28" s="369"/>
      <c r="D28" s="86"/>
      <c r="E28" s="1"/>
      <c r="F28" s="73"/>
      <c r="G28" s="34"/>
      <c r="H28" s="35"/>
      <c r="I28" s="27"/>
      <c r="J28" s="34"/>
      <c r="K28" s="35"/>
      <c r="L28" s="27"/>
      <c r="M28" s="34"/>
      <c r="N28" s="35"/>
      <c r="O28" s="27"/>
      <c r="P28" s="40"/>
      <c r="Q28" s="41"/>
      <c r="R28" s="27"/>
      <c r="S28" s="34"/>
      <c r="T28" s="35"/>
      <c r="U28" s="31"/>
      <c r="V28" s="32"/>
      <c r="W28" s="62"/>
      <c r="X28" s="31"/>
      <c r="Y28" s="32"/>
      <c r="Z28" s="33"/>
      <c r="AA28" s="1"/>
      <c r="AB28" s="351" t="s">
        <v>88</v>
      </c>
      <c r="AC28" s="352" t="s">
        <v>336</v>
      </c>
      <c r="AD28" s="352">
        <v>-12</v>
      </c>
      <c r="AE28" s="1"/>
      <c r="AH28" s="1"/>
      <c r="AI28" s="1"/>
      <c r="AJ28" s="1"/>
      <c r="AK28" s="1"/>
      <c r="AL28" s="1"/>
      <c r="AM28" s="1"/>
    </row>
    <row r="29" spans="1:39" ht="22.5" customHeight="1">
      <c r="A29" s="87" t="s">
        <v>34</v>
      </c>
      <c r="B29" s="87" t="s">
        <v>7</v>
      </c>
      <c r="C29" s="87" t="s">
        <v>9</v>
      </c>
      <c r="D29" s="88"/>
      <c r="E29" s="1"/>
      <c r="F29" s="73"/>
      <c r="G29" s="40"/>
      <c r="H29" s="41"/>
      <c r="I29" s="27"/>
      <c r="J29" s="40"/>
      <c r="K29" s="41"/>
      <c r="L29" s="27"/>
      <c r="M29" s="40"/>
      <c r="N29" s="41"/>
      <c r="O29" s="27"/>
      <c r="P29" s="40"/>
      <c r="Q29" s="41"/>
      <c r="R29" s="27"/>
      <c r="S29" s="40"/>
      <c r="T29" s="41"/>
      <c r="U29" s="31"/>
      <c r="V29" s="42"/>
      <c r="W29" s="62"/>
      <c r="X29" s="31"/>
      <c r="Y29" s="42"/>
      <c r="Z29" s="33"/>
      <c r="AA29" s="1"/>
      <c r="AB29" s="349" t="s">
        <v>88</v>
      </c>
      <c r="AC29" s="350" t="s">
        <v>304</v>
      </c>
      <c r="AD29" s="350">
        <v>-10</v>
      </c>
      <c r="AE29" s="1"/>
      <c r="AH29" s="1"/>
      <c r="AI29" s="1"/>
      <c r="AJ29" s="1"/>
      <c r="AK29" s="1"/>
      <c r="AL29" s="1"/>
      <c r="AM29" s="1"/>
    </row>
    <row r="30" spans="1:39" ht="22.5" customHeight="1">
      <c r="A30" s="89"/>
      <c r="B30" s="90"/>
      <c r="C30" s="90"/>
      <c r="D30" s="24"/>
      <c r="E30" s="1"/>
      <c r="F30" s="78"/>
      <c r="G30" s="48"/>
      <c r="H30" s="49">
        <f>SUM(H21:H29)</f>
        <v>3.3300000000000409</v>
      </c>
      <c r="I30" s="47"/>
      <c r="J30" s="48"/>
      <c r="K30" s="49">
        <f>SUM(K21:K29)</f>
        <v>-53.9</v>
      </c>
      <c r="L30" s="47"/>
      <c r="M30" s="48"/>
      <c r="N30" s="49">
        <f>SUM(N21:N29)</f>
        <v>200</v>
      </c>
      <c r="O30" s="47"/>
      <c r="P30" s="48"/>
      <c r="Q30" s="49">
        <f>SUM(Q21:Q29)</f>
        <v>145</v>
      </c>
      <c r="R30" s="47"/>
      <c r="S30" s="48"/>
      <c r="T30" s="49">
        <f>SUM(T21:T29)</f>
        <v>0</v>
      </c>
      <c r="U30" s="50"/>
      <c r="V30" s="51"/>
      <c r="W30" s="79">
        <f>SUM(W21:W29)</f>
        <v>-114.24000000000001</v>
      </c>
      <c r="X30" s="50"/>
      <c r="Y30" s="51"/>
      <c r="Z30" s="52">
        <f>SUM(Z21:Z29)</f>
        <v>0</v>
      </c>
      <c r="AA30" s="1"/>
      <c r="AB30" s="348" t="s">
        <v>65</v>
      </c>
      <c r="AC30" s="341" t="s">
        <v>312</v>
      </c>
      <c r="AD30" s="353">
        <v>-8</v>
      </c>
      <c r="AE30" s="1"/>
      <c r="AH30" s="1"/>
      <c r="AI30" s="1"/>
      <c r="AJ30" s="1"/>
      <c r="AK30" s="1"/>
      <c r="AL30" s="1"/>
      <c r="AM30" s="1"/>
    </row>
    <row r="31" spans="1:39" ht="22.5" customHeight="1">
      <c r="A31" s="89"/>
      <c r="B31" s="90"/>
      <c r="C31" s="90"/>
      <c r="D31" s="24"/>
      <c r="E31" s="1"/>
      <c r="F31" s="81">
        <f>X20+1</f>
        <v>18</v>
      </c>
      <c r="G31" s="55"/>
      <c r="H31" s="56"/>
      <c r="I31" s="54">
        <f>F31+1</f>
        <v>19</v>
      </c>
      <c r="J31" s="55"/>
      <c r="K31" s="56"/>
      <c r="L31" s="54">
        <f>I31+1</f>
        <v>20</v>
      </c>
      <c r="M31" s="55"/>
      <c r="N31" s="56"/>
      <c r="O31" s="54">
        <f>L31+1</f>
        <v>21</v>
      </c>
      <c r="P31" s="55"/>
      <c r="Q31" s="56"/>
      <c r="R31" s="54">
        <f>O31+1</f>
        <v>22</v>
      </c>
      <c r="S31" s="55"/>
      <c r="T31" s="56"/>
      <c r="U31" s="57">
        <f>R31+1</f>
        <v>23</v>
      </c>
      <c r="V31" s="58"/>
      <c r="W31" s="59"/>
      <c r="X31" s="57">
        <f>U31+1</f>
        <v>24</v>
      </c>
      <c r="Y31" s="58"/>
      <c r="Z31" s="60"/>
      <c r="AA31" s="1"/>
      <c r="AB31" s="344" t="s">
        <v>88</v>
      </c>
      <c r="AC31" s="345" t="s">
        <v>323</v>
      </c>
      <c r="AD31" s="345">
        <v>-7</v>
      </c>
      <c r="AE31" s="1"/>
      <c r="AH31" s="1"/>
      <c r="AI31" s="1"/>
      <c r="AJ31" s="1"/>
      <c r="AK31" s="1"/>
      <c r="AL31" s="1"/>
      <c r="AM31" s="1"/>
    </row>
    <row r="32" spans="1:39" ht="22.5" customHeight="1">
      <c r="A32" s="89"/>
      <c r="B32" s="90"/>
      <c r="C32" s="90"/>
      <c r="D32" s="24"/>
      <c r="E32" s="1"/>
      <c r="F32" s="27" t="s">
        <v>88</v>
      </c>
      <c r="G32" s="36" t="s">
        <v>315</v>
      </c>
      <c r="H32" s="29">
        <v>-146</v>
      </c>
      <c r="I32" s="27" t="s">
        <v>12</v>
      </c>
      <c r="J32" s="36" t="s">
        <v>37</v>
      </c>
      <c r="K32" s="29">
        <v>628</v>
      </c>
      <c r="L32" s="27"/>
      <c r="M32" s="36"/>
      <c r="N32" s="29"/>
      <c r="O32" s="27" t="s">
        <v>88</v>
      </c>
      <c r="P32" s="34" t="s">
        <v>231</v>
      </c>
      <c r="Q32" s="35">
        <v>-30</v>
      </c>
      <c r="R32" s="73" t="s">
        <v>36</v>
      </c>
      <c r="S32" s="34" t="s">
        <v>144</v>
      </c>
      <c r="T32" s="41">
        <v>25</v>
      </c>
      <c r="U32" s="31" t="s">
        <v>88</v>
      </c>
      <c r="V32" s="32" t="s">
        <v>239</v>
      </c>
      <c r="W32" s="62">
        <v>-18</v>
      </c>
      <c r="X32" s="31" t="s">
        <v>88</v>
      </c>
      <c r="Y32" s="32" t="s">
        <v>231</v>
      </c>
      <c r="Z32" s="33">
        <v>-55</v>
      </c>
      <c r="AA32" s="1"/>
      <c r="AB32" s="348" t="s">
        <v>21</v>
      </c>
      <c r="AC32" s="345" t="s">
        <v>235</v>
      </c>
      <c r="AD32" s="345">
        <v>-5.94</v>
      </c>
      <c r="AE32" s="1"/>
      <c r="AH32" s="1"/>
      <c r="AI32" s="1"/>
      <c r="AJ32" s="1"/>
      <c r="AK32" s="1"/>
      <c r="AL32" s="1"/>
      <c r="AM32" s="1"/>
    </row>
    <row r="33" spans="1:39" ht="22.5" customHeight="1">
      <c r="A33" s="89"/>
      <c r="B33" s="36"/>
      <c r="C33" s="90"/>
      <c r="D33" s="24"/>
      <c r="E33" s="1"/>
      <c r="F33" s="73"/>
      <c r="G33" s="34"/>
      <c r="H33" s="41"/>
      <c r="I33" s="27" t="s">
        <v>38</v>
      </c>
      <c r="J33" s="36" t="s">
        <v>39</v>
      </c>
      <c r="K33" s="29">
        <v>-83</v>
      </c>
      <c r="L33" s="73"/>
      <c r="M33" s="34"/>
      <c r="N33" s="41"/>
      <c r="O33" s="27"/>
      <c r="P33" s="34"/>
      <c r="Q33" s="35"/>
      <c r="R33" s="27" t="s">
        <v>36</v>
      </c>
      <c r="S33" s="40" t="s">
        <v>57</v>
      </c>
      <c r="T33" s="41">
        <v>145</v>
      </c>
      <c r="U33" s="31"/>
      <c r="V33" s="32"/>
      <c r="W33" s="62"/>
      <c r="X33" s="31"/>
      <c r="Y33" s="32"/>
      <c r="Z33" s="33"/>
      <c r="AA33" s="1"/>
      <c r="AB33" s="344" t="s">
        <v>21</v>
      </c>
      <c r="AC33" s="341" t="s">
        <v>188</v>
      </c>
      <c r="AD33" s="353">
        <v>-5.87</v>
      </c>
      <c r="AE33" s="1"/>
      <c r="AH33" s="1"/>
      <c r="AI33" s="1"/>
      <c r="AJ33" s="1"/>
      <c r="AK33" s="1"/>
      <c r="AL33" s="1"/>
      <c r="AM33" s="1"/>
    </row>
    <row r="34" spans="1:39" ht="22.5" customHeight="1">
      <c r="A34" s="89"/>
      <c r="B34" s="90"/>
      <c r="C34" s="90"/>
      <c r="D34" s="24"/>
      <c r="E34" s="1"/>
      <c r="F34" s="27"/>
      <c r="G34" s="40"/>
      <c r="H34" s="41"/>
      <c r="I34" s="27"/>
      <c r="J34" s="36"/>
      <c r="K34" s="29"/>
      <c r="L34" s="27"/>
      <c r="M34" s="36"/>
      <c r="N34" s="29"/>
      <c r="O34" s="27"/>
      <c r="P34" s="34"/>
      <c r="Q34" s="35"/>
      <c r="R34" s="27" t="s">
        <v>36</v>
      </c>
      <c r="S34" s="40" t="s">
        <v>302</v>
      </c>
      <c r="T34" s="41">
        <v>50</v>
      </c>
      <c r="U34" s="31"/>
      <c r="V34" s="32"/>
      <c r="W34" s="62"/>
      <c r="X34" s="31"/>
      <c r="Y34" s="32"/>
      <c r="Z34" s="33"/>
      <c r="AA34" s="1"/>
      <c r="AB34" s="344" t="s">
        <v>88</v>
      </c>
      <c r="AC34" s="345" t="s">
        <v>310</v>
      </c>
      <c r="AD34" s="345">
        <v>-5</v>
      </c>
      <c r="AE34" s="1"/>
      <c r="AH34" s="1"/>
      <c r="AI34" s="1"/>
      <c r="AJ34" s="1"/>
      <c r="AK34" s="1"/>
      <c r="AL34" s="1"/>
      <c r="AM34" s="1"/>
    </row>
    <row r="35" spans="1:39" ht="22.5" customHeight="1">
      <c r="A35" s="89"/>
      <c r="B35" s="90"/>
      <c r="C35" s="90"/>
      <c r="D35" s="24"/>
      <c r="E35" s="1"/>
      <c r="F35" s="27"/>
      <c r="G35" s="40"/>
      <c r="H35" s="41"/>
      <c r="I35" s="27"/>
      <c r="J35" s="91"/>
      <c r="K35" s="29"/>
      <c r="L35" s="27"/>
      <c r="M35" s="36"/>
      <c r="N35" s="29"/>
      <c r="O35" s="27"/>
      <c r="P35" s="34"/>
      <c r="Q35" s="35"/>
      <c r="R35" s="73" t="s">
        <v>36</v>
      </c>
      <c r="S35" s="34" t="s">
        <v>81</v>
      </c>
      <c r="T35" s="41">
        <v>80</v>
      </c>
      <c r="U35" s="31"/>
      <c r="V35" s="32"/>
      <c r="W35" s="62"/>
      <c r="X35" s="31"/>
      <c r="Y35" s="32"/>
      <c r="Z35" s="33"/>
      <c r="AA35" s="1"/>
      <c r="AB35" s="348" t="s">
        <v>88</v>
      </c>
      <c r="AC35" s="341" t="s">
        <v>294</v>
      </c>
      <c r="AD35" s="353">
        <v>-4.5</v>
      </c>
      <c r="AE35" s="1"/>
      <c r="AH35" s="1"/>
      <c r="AI35" s="1"/>
      <c r="AJ35" s="1"/>
      <c r="AK35" s="1"/>
      <c r="AL35" s="1"/>
      <c r="AM35" s="1"/>
    </row>
    <row r="36" spans="1:39" ht="22.5" customHeight="1">
      <c r="A36" s="89"/>
      <c r="B36" s="90"/>
      <c r="C36" s="90"/>
      <c r="D36" s="24"/>
      <c r="E36" s="1"/>
      <c r="F36" s="73"/>
      <c r="G36" s="34"/>
      <c r="H36" s="35"/>
      <c r="I36" s="27"/>
      <c r="J36" s="40"/>
      <c r="K36" s="41"/>
      <c r="L36" s="27"/>
      <c r="M36" s="247"/>
      <c r="N36" s="29"/>
      <c r="O36" s="27"/>
      <c r="P36" s="34"/>
      <c r="Q36" s="35"/>
      <c r="R36" s="73"/>
      <c r="S36" s="34"/>
      <c r="T36" s="41"/>
      <c r="U36" s="31"/>
      <c r="V36" s="32"/>
      <c r="W36" s="62"/>
      <c r="X36" s="31"/>
      <c r="Y36" s="32"/>
      <c r="Z36" s="33"/>
      <c r="AA36" s="1"/>
      <c r="AB36" s="344" t="s">
        <v>88</v>
      </c>
      <c r="AC36" s="345" t="s">
        <v>309</v>
      </c>
      <c r="AD36" s="345">
        <v>-4</v>
      </c>
      <c r="AE36" s="1"/>
      <c r="AH36" s="1"/>
      <c r="AI36" s="1"/>
      <c r="AJ36" s="1"/>
      <c r="AK36" s="1"/>
      <c r="AL36" s="1"/>
      <c r="AM36" s="1"/>
    </row>
    <row r="37" spans="1:39" ht="22.5" customHeight="1">
      <c r="A37" s="89"/>
      <c r="B37" s="90"/>
      <c r="C37" s="90"/>
      <c r="D37" s="24"/>
      <c r="E37" s="1"/>
      <c r="F37" s="73"/>
      <c r="G37" s="34"/>
      <c r="H37" s="35"/>
      <c r="I37" s="73"/>
      <c r="J37" s="34"/>
      <c r="K37" s="41"/>
      <c r="L37" s="27"/>
      <c r="M37" s="34"/>
      <c r="N37" s="35"/>
      <c r="O37" s="27"/>
      <c r="P37" s="34"/>
      <c r="Q37" s="35"/>
      <c r="R37" s="73"/>
      <c r="S37" s="34"/>
      <c r="T37" s="35"/>
      <c r="U37" s="31"/>
      <c r="V37" s="32"/>
      <c r="W37" s="62"/>
      <c r="X37" s="31"/>
      <c r="Y37" s="32"/>
      <c r="Z37" s="33"/>
      <c r="AA37" s="1"/>
      <c r="AB37" s="348" t="s">
        <v>36</v>
      </c>
      <c r="AC37" s="345" t="s">
        <v>319</v>
      </c>
      <c r="AD37" s="345">
        <v>5</v>
      </c>
      <c r="AE37" s="1"/>
      <c r="AH37" s="1"/>
      <c r="AI37" s="1"/>
      <c r="AJ37" s="1"/>
      <c r="AK37" s="1"/>
      <c r="AL37" s="1"/>
      <c r="AM37" s="1"/>
    </row>
    <row r="38" spans="1:39" ht="22.5" customHeight="1">
      <c r="A38" s="89"/>
      <c r="B38" s="90"/>
      <c r="C38" s="90"/>
      <c r="D38" s="24"/>
      <c r="E38" s="1"/>
      <c r="F38" s="73"/>
      <c r="G38" s="34"/>
      <c r="H38" s="35"/>
      <c r="I38" s="27"/>
      <c r="J38" s="36"/>
      <c r="K38" s="29"/>
      <c r="L38" s="27"/>
      <c r="M38" s="91"/>
      <c r="N38" s="29"/>
      <c r="O38" s="27"/>
      <c r="P38" s="34"/>
      <c r="Q38" s="35"/>
      <c r="R38" s="27"/>
      <c r="S38" s="34"/>
      <c r="T38" s="35"/>
      <c r="U38" s="31"/>
      <c r="V38" s="32"/>
      <c r="W38" s="62"/>
      <c r="X38" s="31"/>
      <c r="Y38" s="32"/>
      <c r="Z38" s="33"/>
      <c r="AA38" s="1"/>
      <c r="AB38" s="348" t="s">
        <v>36</v>
      </c>
      <c r="AC38" s="345" t="s">
        <v>321</v>
      </c>
      <c r="AD38" s="345">
        <v>15</v>
      </c>
      <c r="AE38" s="1"/>
      <c r="AH38" s="1"/>
      <c r="AI38" s="1"/>
      <c r="AJ38" s="1"/>
      <c r="AK38" s="1"/>
      <c r="AL38" s="1"/>
      <c r="AM38" s="1"/>
    </row>
    <row r="39" spans="1:39" ht="22.5" customHeight="1">
      <c r="A39" s="89"/>
      <c r="B39" s="90"/>
      <c r="C39" s="90"/>
      <c r="D39" s="24"/>
      <c r="E39" s="1"/>
      <c r="F39" s="73"/>
      <c r="G39" s="34"/>
      <c r="H39" s="35"/>
      <c r="I39" s="73"/>
      <c r="J39" s="34"/>
      <c r="K39" s="35"/>
      <c r="L39" s="27"/>
      <c r="M39" s="36"/>
      <c r="N39" s="29"/>
      <c r="O39" s="27"/>
      <c r="P39" s="34"/>
      <c r="Q39" s="35"/>
      <c r="R39" s="27"/>
      <c r="S39" s="34"/>
      <c r="T39" s="35"/>
      <c r="U39" s="31"/>
      <c r="V39" s="32"/>
      <c r="W39" s="62"/>
      <c r="X39" s="31"/>
      <c r="Y39" s="32"/>
      <c r="Z39" s="33"/>
      <c r="AA39" s="1"/>
      <c r="AB39" s="348" t="s">
        <v>36</v>
      </c>
      <c r="AC39" s="345" t="s">
        <v>144</v>
      </c>
      <c r="AD39" s="345">
        <v>25</v>
      </c>
      <c r="AE39" s="1"/>
      <c r="AH39" s="1"/>
      <c r="AI39" s="1"/>
      <c r="AJ39" s="1"/>
      <c r="AK39" s="1"/>
      <c r="AL39" s="1"/>
      <c r="AM39" s="1"/>
    </row>
    <row r="40" spans="1:39" ht="22.5" customHeight="1">
      <c r="A40" s="89"/>
      <c r="B40" s="90"/>
      <c r="C40" s="90"/>
      <c r="D40" s="24"/>
      <c r="E40" s="1"/>
      <c r="F40" s="73"/>
      <c r="G40" s="40"/>
      <c r="H40" s="41"/>
      <c r="I40" s="27"/>
      <c r="J40" s="40"/>
      <c r="K40" s="41"/>
      <c r="L40" s="27"/>
      <c r="M40" s="40"/>
      <c r="N40" s="41"/>
      <c r="O40" s="27"/>
      <c r="P40" s="40"/>
      <c r="Q40" s="41"/>
      <c r="R40" s="27"/>
      <c r="S40" s="40"/>
      <c r="T40" s="41"/>
      <c r="U40" s="31"/>
      <c r="V40" s="42"/>
      <c r="W40" s="62"/>
      <c r="X40" s="31"/>
      <c r="Y40" s="42"/>
      <c r="Z40" s="33"/>
      <c r="AA40" s="1"/>
      <c r="AB40" s="344" t="s">
        <v>36</v>
      </c>
      <c r="AC40" s="345" t="s">
        <v>302</v>
      </c>
      <c r="AD40" s="345">
        <v>50</v>
      </c>
      <c r="AE40" s="1"/>
      <c r="AH40" s="1"/>
      <c r="AI40" s="1"/>
      <c r="AJ40" s="1"/>
      <c r="AK40" s="1"/>
      <c r="AL40" s="1"/>
      <c r="AM40" s="1"/>
    </row>
    <row r="41" spans="1:39" ht="22.5" customHeight="1">
      <c r="A41" s="1"/>
      <c r="B41" s="82" t="s">
        <v>32</v>
      </c>
      <c r="C41" s="83">
        <f>SUM(C30:C40)</f>
        <v>0</v>
      </c>
      <c r="D41" s="92"/>
      <c r="E41" s="1"/>
      <c r="F41" s="78"/>
      <c r="G41" s="48"/>
      <c r="H41" s="49">
        <f>SUM(H32:H40)</f>
        <v>-146</v>
      </c>
      <c r="I41" s="47"/>
      <c r="J41" s="48"/>
      <c r="K41" s="49">
        <f>SUM(K32:K40)</f>
        <v>545</v>
      </c>
      <c r="L41" s="47"/>
      <c r="M41" s="48"/>
      <c r="N41" s="49">
        <f>SUM(N32:N40)</f>
        <v>0</v>
      </c>
      <c r="O41" s="27"/>
      <c r="P41" s="40"/>
      <c r="Q41" s="41">
        <f>SUM(Q32:Q40)</f>
        <v>-30</v>
      </c>
      <c r="R41" s="47"/>
      <c r="S41" s="48"/>
      <c r="T41" s="49">
        <f>SUM(T32:T40)</f>
        <v>300</v>
      </c>
      <c r="U41" s="50"/>
      <c r="V41" s="51"/>
      <c r="W41" s="79">
        <f>SUM(W32:W40)</f>
        <v>-18</v>
      </c>
      <c r="X41" s="50"/>
      <c r="Y41" s="51"/>
      <c r="Z41" s="52">
        <f>SUM(Z32:Z40)</f>
        <v>-55</v>
      </c>
      <c r="AA41" s="1"/>
      <c r="AB41" s="348" t="s">
        <v>36</v>
      </c>
      <c r="AC41" s="345" t="s">
        <v>317</v>
      </c>
      <c r="AD41" s="345">
        <v>55</v>
      </c>
      <c r="AE41" s="1"/>
      <c r="AH41" s="1"/>
      <c r="AI41" s="1"/>
      <c r="AJ41" s="1"/>
      <c r="AK41" s="1"/>
      <c r="AL41" s="1"/>
      <c r="AM41" s="1"/>
    </row>
    <row r="42" spans="1:39" ht="22.5" customHeight="1">
      <c r="A42" s="1"/>
      <c r="B42" s="1"/>
      <c r="C42" s="1"/>
      <c r="D42" s="39"/>
      <c r="E42" s="1"/>
      <c r="F42" s="81">
        <f>X31+1</f>
        <v>25</v>
      </c>
      <c r="G42" s="55"/>
      <c r="H42" s="56"/>
      <c r="I42" s="54">
        <f>F42+1</f>
        <v>26</v>
      </c>
      <c r="J42" s="55"/>
      <c r="K42" s="56"/>
      <c r="L42" s="54">
        <f>I42+1</f>
        <v>27</v>
      </c>
      <c r="M42" s="55"/>
      <c r="N42" s="56"/>
      <c r="O42" s="54">
        <f t="shared" ref="O42" si="0">L42+1</f>
        <v>28</v>
      </c>
      <c r="P42" s="55"/>
      <c r="Q42" s="56"/>
      <c r="R42" s="54">
        <f t="shared" ref="R42" si="1">O42+1</f>
        <v>29</v>
      </c>
      <c r="S42" s="55"/>
      <c r="T42" s="56"/>
      <c r="U42" s="324">
        <f t="shared" ref="U42" si="2">R42+1</f>
        <v>30</v>
      </c>
      <c r="V42" s="325"/>
      <c r="W42" s="326"/>
      <c r="X42" s="324">
        <f t="shared" ref="X42" si="3">U42+1</f>
        <v>31</v>
      </c>
      <c r="Y42" s="325"/>
      <c r="Z42" s="326"/>
      <c r="AA42" s="1"/>
      <c r="AB42" s="348" t="s">
        <v>36</v>
      </c>
      <c r="AC42" s="345" t="s">
        <v>81</v>
      </c>
      <c r="AD42" s="345">
        <v>80</v>
      </c>
      <c r="AE42" s="1"/>
      <c r="AH42" s="1"/>
      <c r="AI42" s="1"/>
      <c r="AJ42" s="1"/>
      <c r="AK42" s="1"/>
      <c r="AL42" s="1"/>
      <c r="AM42" s="1"/>
    </row>
    <row r="43" spans="1:39" ht="22.5" customHeight="1">
      <c r="A43" s="369" t="s">
        <v>12</v>
      </c>
      <c r="B43" s="369"/>
      <c r="C43" s="369"/>
      <c r="D43" s="1"/>
      <c r="E43" s="1"/>
      <c r="F43" s="73" t="s">
        <v>36</v>
      </c>
      <c r="G43" s="34" t="s">
        <v>317</v>
      </c>
      <c r="H43" s="41">
        <v>55</v>
      </c>
      <c r="I43" s="27" t="s">
        <v>88</v>
      </c>
      <c r="J43" s="34" t="s">
        <v>322</v>
      </c>
      <c r="K43" s="35">
        <v>-20</v>
      </c>
      <c r="L43" s="27"/>
      <c r="M43" s="34"/>
      <c r="N43" s="35"/>
      <c r="O43" s="27"/>
      <c r="P43" s="36"/>
      <c r="Q43" s="29"/>
      <c r="R43" s="27" t="s">
        <v>40</v>
      </c>
      <c r="S43" s="337" t="s">
        <v>41</v>
      </c>
      <c r="T43" s="29">
        <v>-225</v>
      </c>
      <c r="U43" s="327" t="s">
        <v>88</v>
      </c>
      <c r="V43" s="331" t="s">
        <v>334</v>
      </c>
      <c r="W43" s="332">
        <v>-30.6</v>
      </c>
      <c r="X43" s="327" t="s">
        <v>65</v>
      </c>
      <c r="Y43" s="331" t="s">
        <v>337</v>
      </c>
      <c r="Z43" s="332">
        <v>-39.799999999999997</v>
      </c>
      <c r="AA43" s="1"/>
      <c r="AB43" s="344" t="s">
        <v>65</v>
      </c>
      <c r="AC43" s="345" t="s">
        <v>65</v>
      </c>
      <c r="AD43" s="345">
        <v>85.98</v>
      </c>
      <c r="AE43" s="1"/>
      <c r="AH43" s="1"/>
      <c r="AI43" s="1"/>
      <c r="AJ43" s="1"/>
      <c r="AK43" s="1"/>
      <c r="AL43" s="1"/>
      <c r="AM43" s="1"/>
    </row>
    <row r="44" spans="1:39" ht="22.5" customHeight="1">
      <c r="A44" s="372" t="s">
        <v>193</v>
      </c>
      <c r="B44" s="373"/>
      <c r="C44" s="374"/>
      <c r="D44" s="1"/>
      <c r="E44" s="1"/>
      <c r="F44" s="73" t="s">
        <v>36</v>
      </c>
      <c r="G44" s="34" t="s">
        <v>319</v>
      </c>
      <c r="H44" s="35">
        <v>5</v>
      </c>
      <c r="I44" s="27" t="s">
        <v>88</v>
      </c>
      <c r="J44" s="34" t="s">
        <v>323</v>
      </c>
      <c r="K44" s="35">
        <v>-7</v>
      </c>
      <c r="L44" s="27"/>
      <c r="M44" s="36"/>
      <c r="N44" s="29"/>
      <c r="O44" s="27"/>
      <c r="P44" s="34"/>
      <c r="Q44" s="35"/>
      <c r="R44" s="27" t="s">
        <v>12</v>
      </c>
      <c r="S44" s="36" t="s">
        <v>42</v>
      </c>
      <c r="T44" s="29">
        <v>140</v>
      </c>
      <c r="U44" s="327" t="s">
        <v>88</v>
      </c>
      <c r="V44" s="331" t="s">
        <v>335</v>
      </c>
      <c r="W44" s="332">
        <v>-90.6</v>
      </c>
      <c r="X44" s="327" t="s">
        <v>88</v>
      </c>
      <c r="Y44" s="328" t="s">
        <v>338</v>
      </c>
      <c r="Z44" s="329">
        <v>-21.24</v>
      </c>
      <c r="AA44" s="1"/>
      <c r="AB44" s="344" t="s">
        <v>12</v>
      </c>
      <c r="AC44" s="345" t="s">
        <v>64</v>
      </c>
      <c r="AD44" s="345">
        <v>100</v>
      </c>
      <c r="AE44" s="1"/>
      <c r="AH44" s="1"/>
      <c r="AI44" s="1"/>
      <c r="AJ44" s="1"/>
      <c r="AK44" s="1"/>
      <c r="AL44" s="1"/>
      <c r="AM44" s="1"/>
    </row>
    <row r="45" spans="1:39" ht="22.5" customHeight="1">
      <c r="A45" s="261">
        <v>5</v>
      </c>
      <c r="B45" s="262" t="s">
        <v>12</v>
      </c>
      <c r="C45" s="262">
        <v>679.31</v>
      </c>
      <c r="D45" s="1"/>
      <c r="E45" s="1"/>
      <c r="F45" s="73" t="s">
        <v>100</v>
      </c>
      <c r="G45" s="34" t="s">
        <v>320</v>
      </c>
      <c r="H45" s="35">
        <v>-80</v>
      </c>
      <c r="I45" s="27"/>
      <c r="J45" s="34"/>
      <c r="K45" s="35"/>
      <c r="L45" s="27"/>
      <c r="M45" s="247"/>
      <c r="N45" s="29"/>
      <c r="O45" s="27"/>
      <c r="P45" s="34"/>
      <c r="Q45" s="35"/>
      <c r="R45" s="27" t="s">
        <v>12</v>
      </c>
      <c r="S45" s="34" t="s">
        <v>64</v>
      </c>
      <c r="T45" s="35">
        <v>100</v>
      </c>
      <c r="U45" s="327" t="s">
        <v>88</v>
      </c>
      <c r="V45" s="338" t="s">
        <v>336</v>
      </c>
      <c r="W45" s="339">
        <v>-12</v>
      </c>
      <c r="X45" s="327"/>
      <c r="Y45" s="330"/>
      <c r="Z45" s="329"/>
      <c r="AA45" s="1"/>
      <c r="AB45" s="344" t="s">
        <v>12</v>
      </c>
      <c r="AC45" s="341" t="s">
        <v>42</v>
      </c>
      <c r="AD45" s="353">
        <v>140</v>
      </c>
      <c r="AE45" s="1"/>
      <c r="AH45" s="1"/>
      <c r="AI45" s="1"/>
      <c r="AJ45" s="1"/>
      <c r="AK45" s="1"/>
      <c r="AL45" s="1"/>
      <c r="AM45" s="1"/>
    </row>
    <row r="46" spans="1:39" ht="22.5" customHeight="1">
      <c r="A46" s="89">
        <v>20</v>
      </c>
      <c r="B46" s="90" t="s">
        <v>328</v>
      </c>
      <c r="C46" s="90">
        <v>628</v>
      </c>
      <c r="D46" s="1"/>
      <c r="E46" s="1"/>
      <c r="F46" s="73" t="s">
        <v>36</v>
      </c>
      <c r="G46" s="34" t="s">
        <v>321</v>
      </c>
      <c r="H46" s="35">
        <v>15</v>
      </c>
      <c r="I46" s="27"/>
      <c r="J46" s="34"/>
      <c r="K46" s="35"/>
      <c r="L46" s="27"/>
      <c r="M46" s="34"/>
      <c r="N46" s="35"/>
      <c r="O46" s="27"/>
      <c r="P46" s="34"/>
      <c r="Q46" s="35"/>
      <c r="R46" s="27" t="s">
        <v>65</v>
      </c>
      <c r="S46" s="34" t="s">
        <v>65</v>
      </c>
      <c r="T46" s="35">
        <v>85.98</v>
      </c>
      <c r="U46" s="327"/>
      <c r="V46" s="338"/>
      <c r="W46" s="339"/>
      <c r="X46" s="327"/>
      <c r="Y46" s="331"/>
      <c r="Z46" s="332"/>
      <c r="AA46" s="1"/>
      <c r="AB46" s="344" t="s">
        <v>36</v>
      </c>
      <c r="AC46" s="345" t="s">
        <v>57</v>
      </c>
      <c r="AD46" s="345">
        <v>145</v>
      </c>
      <c r="AE46" s="1"/>
      <c r="AH46" s="1"/>
      <c r="AI46" s="1"/>
      <c r="AJ46" s="1"/>
      <c r="AK46" s="1"/>
      <c r="AL46" s="1"/>
      <c r="AM46" s="1"/>
    </row>
    <row r="47" spans="1:39" ht="22.5" customHeight="1">
      <c r="A47" s="89">
        <v>28</v>
      </c>
      <c r="B47" s="90" t="s">
        <v>329</v>
      </c>
      <c r="C47" s="90">
        <v>140</v>
      </c>
      <c r="D47" s="1"/>
      <c r="E47" s="1"/>
      <c r="F47" s="73"/>
      <c r="G47" s="34"/>
      <c r="H47" s="35"/>
      <c r="I47" s="27"/>
      <c r="J47" s="34"/>
      <c r="K47" s="35"/>
      <c r="L47" s="27"/>
      <c r="M47" s="91"/>
      <c r="N47" s="29"/>
      <c r="O47" s="27"/>
      <c r="P47" s="91"/>
      <c r="Q47" s="29"/>
      <c r="R47" s="27" t="s">
        <v>65</v>
      </c>
      <c r="S47" s="34" t="s">
        <v>331</v>
      </c>
      <c r="T47" s="35">
        <v>-55</v>
      </c>
      <c r="U47" s="327"/>
      <c r="V47" s="328"/>
      <c r="W47" s="329"/>
      <c r="X47" s="327"/>
      <c r="Y47" s="333"/>
      <c r="Z47" s="329"/>
      <c r="AA47" s="1"/>
      <c r="AB47" s="344" t="s">
        <v>36</v>
      </c>
      <c r="AC47" s="345" t="s">
        <v>303</v>
      </c>
      <c r="AD47" s="345">
        <v>150</v>
      </c>
      <c r="AE47" s="1"/>
      <c r="AH47" s="1"/>
      <c r="AI47" s="1"/>
      <c r="AJ47" s="1"/>
      <c r="AK47" s="1"/>
      <c r="AL47" s="1"/>
      <c r="AM47" s="1"/>
    </row>
    <row r="48" spans="1:39" ht="22.5" customHeight="1">
      <c r="A48" s="89"/>
      <c r="B48" s="36"/>
      <c r="C48" s="90">
        <f>SUM(C45:C47)</f>
        <v>1447.31</v>
      </c>
      <c r="D48" s="1"/>
      <c r="E48" s="1"/>
      <c r="F48" s="73"/>
      <c r="G48" s="40"/>
      <c r="H48" s="41"/>
      <c r="I48" s="27"/>
      <c r="J48" s="40"/>
      <c r="K48" s="41"/>
      <c r="L48" s="27"/>
      <c r="M48" s="36"/>
      <c r="N48" s="29"/>
      <c r="O48" s="27"/>
      <c r="P48" s="36"/>
      <c r="Q48" s="29"/>
      <c r="R48" s="27"/>
      <c r="S48" s="40"/>
      <c r="T48" s="41"/>
      <c r="U48" s="327"/>
      <c r="V48" s="331"/>
      <c r="W48" s="332"/>
      <c r="X48" s="327"/>
      <c r="Y48" s="328"/>
      <c r="Z48" s="329"/>
      <c r="AA48" s="1"/>
      <c r="AB48" s="344" t="s">
        <v>36</v>
      </c>
      <c r="AC48" s="345" t="s">
        <v>311</v>
      </c>
      <c r="AD48" s="345">
        <v>150</v>
      </c>
      <c r="AE48" s="1"/>
      <c r="AH48" s="1"/>
      <c r="AI48" s="1"/>
      <c r="AJ48" s="1"/>
      <c r="AK48" s="1"/>
      <c r="AL48" s="1"/>
      <c r="AM48" s="1"/>
    </row>
    <row r="49" spans="1:39" ht="22.5" customHeight="1" thickBot="1">
      <c r="A49" s="375" t="s">
        <v>195</v>
      </c>
      <c r="B49" s="376"/>
      <c r="C49" s="377"/>
      <c r="D49" s="1"/>
      <c r="E49" s="1"/>
      <c r="F49" s="106"/>
      <c r="G49" s="107"/>
      <c r="H49" s="108">
        <f>SUM(H43:H48)</f>
        <v>-5</v>
      </c>
      <c r="I49" s="109"/>
      <c r="J49" s="107"/>
      <c r="K49" s="108">
        <f>SUM(K43:K48)</f>
        <v>-27</v>
      </c>
      <c r="L49" s="109"/>
      <c r="M49" s="107"/>
      <c r="N49" s="108">
        <f>SUM(N43:N48)</f>
        <v>0</v>
      </c>
      <c r="O49" s="109"/>
      <c r="P49" s="107"/>
      <c r="Q49" s="108">
        <f t="shared" ref="Q49" si="4">SUM(Q43:Q48)</f>
        <v>0</v>
      </c>
      <c r="R49" s="109"/>
      <c r="S49" s="107"/>
      <c r="T49" s="108">
        <f t="shared" ref="T49" si="5">SUM(T43:T48)</f>
        <v>45.980000000000004</v>
      </c>
      <c r="U49" s="334"/>
      <c r="V49" s="335"/>
      <c r="W49" s="336">
        <f t="shared" ref="W49" si="6">SUM(W43:W48)</f>
        <v>-133.19999999999999</v>
      </c>
      <c r="X49" s="334"/>
      <c r="Y49" s="335"/>
      <c r="Z49" s="336">
        <f t="shared" ref="Z49" si="7">SUM(Z43:Z48)</f>
        <v>-61.039999999999992</v>
      </c>
      <c r="AA49" s="1"/>
      <c r="AB49" s="344" t="s">
        <v>139</v>
      </c>
      <c r="AC49" s="345" t="s">
        <v>307</v>
      </c>
      <c r="AD49" s="345">
        <v>160</v>
      </c>
      <c r="AE49" s="1"/>
      <c r="AH49" s="1"/>
      <c r="AI49" s="1"/>
      <c r="AJ49" s="1"/>
      <c r="AK49" s="1"/>
      <c r="AL49" s="1"/>
      <c r="AM49" s="1"/>
    </row>
    <row r="50" spans="1:39">
      <c r="A50" s="89">
        <v>11</v>
      </c>
      <c r="B50" s="90" t="s">
        <v>326</v>
      </c>
      <c r="C50" s="90">
        <v>500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344" t="s">
        <v>12</v>
      </c>
      <c r="AC50" s="345" t="s">
        <v>61</v>
      </c>
      <c r="AD50" s="345">
        <v>200</v>
      </c>
      <c r="AE50" s="1"/>
      <c r="AH50" s="1"/>
      <c r="AI50" s="1"/>
      <c r="AJ50" s="1"/>
      <c r="AK50" s="1"/>
      <c r="AL50" s="1"/>
      <c r="AM50" s="1"/>
    </row>
    <row r="51" spans="1:39">
      <c r="A51" s="89">
        <v>24</v>
      </c>
      <c r="B51" s="90" t="s">
        <v>327</v>
      </c>
      <c r="C51" s="90">
        <v>200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344" t="s">
        <v>12</v>
      </c>
      <c r="AC51" s="345" t="s">
        <v>273</v>
      </c>
      <c r="AD51" s="345">
        <v>500</v>
      </c>
      <c r="AE51" s="1"/>
      <c r="AH51" s="1"/>
      <c r="AI51" s="1"/>
      <c r="AJ51" s="1"/>
      <c r="AK51" s="1"/>
      <c r="AL51" s="1"/>
      <c r="AM51" s="1"/>
    </row>
    <row r="52" spans="1:39">
      <c r="A52" s="89">
        <v>24</v>
      </c>
      <c r="B52" s="90" t="s">
        <v>330</v>
      </c>
      <c r="C52" s="90">
        <v>100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344" t="s">
        <v>12</v>
      </c>
      <c r="AC52" s="341" t="s">
        <v>37</v>
      </c>
      <c r="AD52" s="353">
        <v>628</v>
      </c>
      <c r="AE52" s="1"/>
      <c r="AH52" s="1"/>
      <c r="AI52" s="1"/>
      <c r="AJ52" s="1"/>
      <c r="AK52" s="1"/>
      <c r="AL52" s="1"/>
      <c r="AM52" s="1"/>
    </row>
    <row r="53" spans="1:39">
      <c r="A53" s="89">
        <v>24</v>
      </c>
      <c r="B53" s="90"/>
      <c r="C53" s="9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3"/>
      <c r="Z53" s="3"/>
      <c r="AA53" s="1"/>
      <c r="AB53" s="348" t="s">
        <v>12</v>
      </c>
      <c r="AC53" s="341" t="s">
        <v>13</v>
      </c>
      <c r="AD53" s="353">
        <v>679.31</v>
      </c>
      <c r="AE53" s="1"/>
      <c r="AF53" s="1"/>
      <c r="AG53" s="1"/>
      <c r="AH53" s="1"/>
      <c r="AI53" s="1"/>
      <c r="AJ53" s="1"/>
      <c r="AK53" s="1"/>
      <c r="AL53" s="1"/>
      <c r="AM53" s="1"/>
    </row>
    <row r="54" spans="1:39">
      <c r="A54" s="89">
        <v>24</v>
      </c>
      <c r="B54" s="90"/>
      <c r="C54" s="9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>
      <c r="A55" s="264"/>
      <c r="B55" s="265"/>
      <c r="C55" s="265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>
      <c r="A56" s="264">
        <v>29</v>
      </c>
      <c r="B56" s="265"/>
      <c r="C56" s="265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>
      <c r="A57" s="263"/>
      <c r="B57" s="263"/>
      <c r="C57" s="263">
        <f>SUM(C50:C56)</f>
        <v>800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</sheetData>
  <sortState ref="AB4:AD53">
    <sortCondition ref="AD4:AD53"/>
  </sortState>
  <mergeCells count="13">
    <mergeCell ref="F1:Z1"/>
    <mergeCell ref="F2:H2"/>
    <mergeCell ref="I2:K2"/>
    <mergeCell ref="L2:N2"/>
    <mergeCell ref="O2:Q2"/>
    <mergeCell ref="R2:T2"/>
    <mergeCell ref="U2:W2"/>
    <mergeCell ref="X2:Z2"/>
    <mergeCell ref="A43:C43"/>
    <mergeCell ref="A44:C44"/>
    <mergeCell ref="A49:C49"/>
    <mergeCell ref="A13:D13"/>
    <mergeCell ref="A28:C28"/>
  </mergeCells>
  <conditionalFormatting sqref="Z13:Z18 Z21 Z32:Z40 Z5:Z10 Z25:Z29">
    <cfRule type="cellIs" dxfId="1358" priority="850" operator="lessThan">
      <formula>0</formula>
    </cfRule>
    <cfRule type="cellIs" dxfId="1357" priority="851" operator="greaterThan">
      <formula>0</formula>
    </cfRule>
  </conditionalFormatting>
  <conditionalFormatting sqref="Z11 Z19 Z30 Z41">
    <cfRule type="cellIs" dxfId="1356" priority="849" operator="equal">
      <formula>0</formula>
    </cfRule>
  </conditionalFormatting>
  <conditionalFormatting sqref="T19 K19 H19 Q19 N19 T30 T41 K30 K41 K49 H30 H41 H49 Q30 N30 N41 N49 N11 Q11 T11 Q49 T49 W49 Z49">
    <cfRule type="cellIs" dxfId="1355" priority="848" operator="equal">
      <formula>0</formula>
    </cfRule>
  </conditionalFormatting>
  <conditionalFormatting sqref="T16:T18 Q18 N17:N18 K18 H17:H18 H27:H29 K21 T37:T40 Q32:Q36 N40 Q27:Q29 H45:H48 H36:H40 T27:T29 N10 Q7:Q10 T10 K36:K37 N46 K44 K39:K40 N25:N29 K25:K29 K46:K48 Z46">
    <cfRule type="cellIs" dxfId="1354" priority="847" operator="greaterThan">
      <formula>0</formula>
    </cfRule>
  </conditionalFormatting>
  <conditionalFormatting sqref="T16:T18 Q18 N17:N18 K18 H17:H18 H27:H29 K21 T37:T40 Q32:Q36 N40 Q27:Q29 H45:H48 H36:H40 T27:T29 N10 Q7:Q10 T10 K36:K37 N46 K44 K39:K40 N25:N29 K25:K29 K46:K48 Z46">
    <cfRule type="cellIs" dxfId="1353" priority="846" operator="lessThan">
      <formula>0</formula>
    </cfRule>
  </conditionalFormatting>
  <conditionalFormatting sqref="W13:W18 W32:W40 W21 W25:W29">
    <cfRule type="cellIs" dxfId="1352" priority="843" operator="lessThan">
      <formula>0</formula>
    </cfRule>
    <cfRule type="cellIs" dxfId="1351" priority="844" operator="greaterThan">
      <formula>0</formula>
    </cfRule>
  </conditionalFormatting>
  <conditionalFormatting sqref="H13:H16 H45 K17 Q13:Q17 Q5:Q6 T6:T9 K32 N44:N46 Q25:Q27 K35:K37 Z44:Z46">
    <cfRule type="cellIs" dxfId="1350" priority="840" operator="lessThan">
      <formula>0</formula>
    </cfRule>
    <cfRule type="cellIs" dxfId="1349" priority="841" operator="greaterThan">
      <formula>0</formula>
    </cfRule>
  </conditionalFormatting>
  <conditionalFormatting sqref="Q26:Q27">
    <cfRule type="cellIs" dxfId="1348" priority="837" operator="lessThan">
      <formula>0</formula>
    </cfRule>
    <cfRule type="cellIs" dxfId="1347" priority="838" operator="greaterThan">
      <formula>0</formula>
    </cfRule>
  </conditionalFormatting>
  <conditionalFormatting sqref="B10">
    <cfRule type="cellIs" dxfId="1346" priority="835" operator="lessThan">
      <formula>0</formula>
    </cfRule>
    <cfRule type="cellIs" dxfId="1345" priority="836" operator="greaterThan">
      <formula>0</formula>
    </cfRule>
  </conditionalFormatting>
  <conditionalFormatting sqref="T13">
    <cfRule type="cellIs" dxfId="1344" priority="777" operator="greaterThan">
      <formula>0</formula>
    </cfRule>
  </conditionalFormatting>
  <conditionalFormatting sqref="T13">
    <cfRule type="cellIs" dxfId="1343" priority="776" operator="lessThan">
      <formula>0</formula>
    </cfRule>
  </conditionalFormatting>
  <conditionalFormatting sqref="T13">
    <cfRule type="cellIs" dxfId="1342" priority="774" operator="lessThan">
      <formula>0</formula>
    </cfRule>
    <cfRule type="cellIs" dxfId="1341" priority="775" operator="greaterThan">
      <formula>0</formula>
    </cfRule>
  </conditionalFormatting>
  <conditionalFormatting sqref="T14">
    <cfRule type="cellIs" dxfId="1340" priority="772" operator="greaterThan">
      <formula>0</formula>
    </cfRule>
  </conditionalFormatting>
  <conditionalFormatting sqref="T14">
    <cfRule type="cellIs" dxfId="1339" priority="771" operator="lessThan">
      <formula>0</formula>
    </cfRule>
  </conditionalFormatting>
  <conditionalFormatting sqref="T14">
    <cfRule type="cellIs" dxfId="1338" priority="768" operator="lessThan">
      <formula>0</formula>
    </cfRule>
    <cfRule type="cellIs" dxfId="1337" priority="769" operator="greaterThan">
      <formula>0</formula>
    </cfRule>
  </conditionalFormatting>
  <conditionalFormatting sqref="N5">
    <cfRule type="cellIs" dxfId="1336" priority="762" operator="greaterThan">
      <formula>0</formula>
    </cfRule>
  </conditionalFormatting>
  <conditionalFormatting sqref="N5">
    <cfRule type="cellIs" dxfId="1335" priority="761" operator="lessThan">
      <formula>0</formula>
    </cfRule>
  </conditionalFormatting>
  <conditionalFormatting sqref="N6">
    <cfRule type="cellIs" dxfId="1334" priority="759" operator="greaterThan">
      <formula>0</formula>
    </cfRule>
  </conditionalFormatting>
  <conditionalFormatting sqref="N6">
    <cfRule type="cellIs" dxfId="1333" priority="758" operator="lessThan">
      <formula>0</formula>
    </cfRule>
  </conditionalFormatting>
  <conditionalFormatting sqref="N6">
    <cfRule type="cellIs" dxfId="1332" priority="756" operator="greaterThan">
      <formula>0</formula>
    </cfRule>
  </conditionalFormatting>
  <conditionalFormatting sqref="N6">
    <cfRule type="cellIs" dxfId="1331" priority="755" operator="lessThan">
      <formula>0</formula>
    </cfRule>
  </conditionalFormatting>
  <conditionalFormatting sqref="N7">
    <cfRule type="cellIs" dxfId="1330" priority="750" operator="greaterThan">
      <formula>0</formula>
    </cfRule>
  </conditionalFormatting>
  <conditionalFormatting sqref="N7">
    <cfRule type="cellIs" dxfId="1329" priority="749" operator="lessThan">
      <formula>0</formula>
    </cfRule>
  </conditionalFormatting>
  <conditionalFormatting sqref="N8">
    <cfRule type="cellIs" dxfId="1328" priority="747" operator="greaterThan">
      <formula>0</formula>
    </cfRule>
  </conditionalFormatting>
  <conditionalFormatting sqref="N8">
    <cfRule type="cellIs" dxfId="1327" priority="746" operator="lessThan">
      <formula>0</formula>
    </cfRule>
  </conditionalFormatting>
  <conditionalFormatting sqref="N9">
    <cfRule type="cellIs" dxfId="1326" priority="742" operator="lessThan">
      <formula>0</formula>
    </cfRule>
    <cfRule type="cellIs" dxfId="1325" priority="743" operator="greaterThan">
      <formula>0</formula>
    </cfRule>
  </conditionalFormatting>
  <conditionalFormatting sqref="N9">
    <cfRule type="cellIs" dxfId="1324" priority="741" operator="greaterThan">
      <formula>0</formula>
    </cfRule>
  </conditionalFormatting>
  <conditionalFormatting sqref="N9">
    <cfRule type="cellIs" dxfId="1323" priority="740" operator="lessThan">
      <formula>0</formula>
    </cfRule>
  </conditionalFormatting>
  <conditionalFormatting sqref="K38">
    <cfRule type="cellIs" dxfId="1322" priority="738" operator="greaterThan">
      <formula>0</formula>
    </cfRule>
  </conditionalFormatting>
  <conditionalFormatting sqref="K38">
    <cfRule type="cellIs" dxfId="1321" priority="737" operator="lessThan">
      <formula>0</formula>
    </cfRule>
  </conditionalFormatting>
  <conditionalFormatting sqref="K38">
    <cfRule type="cellIs" dxfId="1320" priority="734" operator="lessThan">
      <formula>0</formula>
    </cfRule>
    <cfRule type="cellIs" dxfId="1319" priority="735" operator="greaterThan">
      <formula>0</formula>
    </cfRule>
  </conditionalFormatting>
  <conditionalFormatting sqref="N48 Q48 Z48">
    <cfRule type="cellIs" dxfId="1318" priority="732" operator="lessThan">
      <formula>0</formula>
    </cfRule>
    <cfRule type="cellIs" dxfId="1317" priority="733" operator="greaterThan">
      <formula>0</formula>
    </cfRule>
  </conditionalFormatting>
  <conditionalFormatting sqref="K13 K15:K16">
    <cfRule type="cellIs" dxfId="1316" priority="708" operator="lessThan">
      <formula>0</formula>
    </cfRule>
    <cfRule type="cellIs" dxfId="1315" priority="709" operator="greaterThan">
      <formula>0</formula>
    </cfRule>
  </conditionalFormatting>
  <conditionalFormatting sqref="T5">
    <cfRule type="cellIs" dxfId="1314" priority="707" operator="greaterThan">
      <formula>0</formula>
    </cfRule>
  </conditionalFormatting>
  <conditionalFormatting sqref="T5">
    <cfRule type="cellIs" dxfId="1313" priority="706" operator="lessThan">
      <formula>0</formula>
    </cfRule>
  </conditionalFormatting>
  <conditionalFormatting sqref="W5">
    <cfRule type="cellIs" dxfId="1312" priority="702" operator="lessThan">
      <formula>0</formula>
    </cfRule>
    <cfRule type="cellIs" dxfId="1311" priority="703" operator="greaterThan">
      <formula>0</formula>
    </cfRule>
  </conditionalFormatting>
  <conditionalFormatting sqref="N13:N16">
    <cfRule type="cellIs" dxfId="1310" priority="699" operator="lessThan">
      <formula>0</formula>
    </cfRule>
    <cfRule type="cellIs" dxfId="1309" priority="700" operator="greaterThan">
      <formula>0</formula>
    </cfRule>
  </conditionalFormatting>
  <conditionalFormatting sqref="K14">
    <cfRule type="cellIs" dxfId="1308" priority="696" operator="lessThan">
      <formula>0</formula>
    </cfRule>
    <cfRule type="cellIs" dxfId="1307" priority="697" operator="greaterThan">
      <formula>0</formula>
    </cfRule>
  </conditionalFormatting>
  <conditionalFormatting sqref="T15">
    <cfRule type="cellIs" dxfId="1306" priority="693" operator="lessThan">
      <formula>0</formula>
    </cfRule>
    <cfRule type="cellIs" dxfId="1305" priority="694" operator="greaterThan">
      <formula>0</formula>
    </cfRule>
  </conditionalFormatting>
  <conditionalFormatting sqref="Z22">
    <cfRule type="cellIs" dxfId="1304" priority="690" operator="lessThan">
      <formula>0</formula>
    </cfRule>
    <cfRule type="cellIs" dxfId="1303" priority="691" operator="greaterThan">
      <formula>0</formula>
    </cfRule>
  </conditionalFormatting>
  <conditionalFormatting sqref="N22 K22">
    <cfRule type="cellIs" dxfId="1302" priority="689" operator="greaterThan">
      <formula>0</formula>
    </cfRule>
  </conditionalFormatting>
  <conditionalFormatting sqref="N22 K22">
    <cfRule type="cellIs" dxfId="1301" priority="688" operator="lessThan">
      <formula>0</formula>
    </cfRule>
  </conditionalFormatting>
  <conditionalFormatting sqref="W22">
    <cfRule type="cellIs" dxfId="1300" priority="685" operator="lessThan">
      <formula>0</formula>
    </cfRule>
    <cfRule type="cellIs" dxfId="1299" priority="686" operator="greaterThan">
      <formula>0</formula>
    </cfRule>
  </conditionalFormatting>
  <conditionalFormatting sqref="Z23">
    <cfRule type="cellIs" dxfId="1298" priority="679" operator="lessThan">
      <formula>0</formula>
    </cfRule>
    <cfRule type="cellIs" dxfId="1297" priority="680" operator="greaterThan">
      <formula>0</formula>
    </cfRule>
  </conditionalFormatting>
  <conditionalFormatting sqref="K23">
    <cfRule type="cellIs" dxfId="1296" priority="678" operator="greaterThan">
      <formula>0</formula>
    </cfRule>
  </conditionalFormatting>
  <conditionalFormatting sqref="K23">
    <cfRule type="cellIs" dxfId="1295" priority="677" operator="lessThan">
      <formula>0</formula>
    </cfRule>
  </conditionalFormatting>
  <conditionalFormatting sqref="W23">
    <cfRule type="cellIs" dxfId="1294" priority="674" operator="lessThan">
      <formula>0</formula>
    </cfRule>
    <cfRule type="cellIs" dxfId="1293" priority="675" operator="greaterThan">
      <formula>0</formula>
    </cfRule>
  </conditionalFormatting>
  <conditionalFormatting sqref="Q23">
    <cfRule type="cellIs" dxfId="1292" priority="671" operator="lessThan">
      <formula>0</formula>
    </cfRule>
    <cfRule type="cellIs" dxfId="1291" priority="672" operator="greaterThan">
      <formula>0</formula>
    </cfRule>
  </conditionalFormatting>
  <conditionalFormatting sqref="Z24">
    <cfRule type="cellIs" dxfId="1290" priority="668" operator="lessThan">
      <formula>0</formula>
    </cfRule>
    <cfRule type="cellIs" dxfId="1289" priority="669" operator="greaterThan">
      <formula>0</formula>
    </cfRule>
  </conditionalFormatting>
  <conditionalFormatting sqref="N24 K24">
    <cfRule type="cellIs" dxfId="1288" priority="667" operator="greaterThan">
      <formula>0</formula>
    </cfRule>
  </conditionalFormatting>
  <conditionalFormatting sqref="N24 K24">
    <cfRule type="cellIs" dxfId="1287" priority="666" operator="lessThan">
      <formula>0</formula>
    </cfRule>
  </conditionalFormatting>
  <conditionalFormatting sqref="W24">
    <cfRule type="cellIs" dxfId="1286" priority="663" operator="lessThan">
      <formula>0</formula>
    </cfRule>
    <cfRule type="cellIs" dxfId="1285" priority="664" operator="greaterThan">
      <formula>0</formula>
    </cfRule>
  </conditionalFormatting>
  <conditionalFormatting sqref="Q24">
    <cfRule type="cellIs" dxfId="1284" priority="660" operator="lessThan">
      <formula>0</formula>
    </cfRule>
    <cfRule type="cellIs" dxfId="1283" priority="661" operator="greaterThan">
      <formula>0</formula>
    </cfRule>
  </conditionalFormatting>
  <conditionalFormatting sqref="H22">
    <cfRule type="cellIs" dxfId="1282" priority="657" operator="lessThan">
      <formula>0</formula>
    </cfRule>
    <cfRule type="cellIs" dxfId="1281" priority="658" operator="greaterThan">
      <formula>0</formula>
    </cfRule>
  </conditionalFormatting>
  <conditionalFormatting sqref="H25">
    <cfRule type="cellIs" dxfId="1280" priority="646" operator="greaterThan">
      <formula>0</formula>
    </cfRule>
  </conditionalFormatting>
  <conditionalFormatting sqref="H25">
    <cfRule type="cellIs" dxfId="1279" priority="645" operator="lessThan">
      <formula>0</formula>
    </cfRule>
  </conditionalFormatting>
  <conditionalFormatting sqref="H25">
    <cfRule type="cellIs" dxfId="1278" priority="642" operator="lessThan">
      <formula>0</formula>
    </cfRule>
    <cfRule type="cellIs" dxfId="1277" priority="643" operator="greaterThan">
      <formula>0</formula>
    </cfRule>
  </conditionalFormatting>
  <conditionalFormatting sqref="H26">
    <cfRule type="cellIs" dxfId="1276" priority="641" operator="greaterThan">
      <formula>0</formula>
    </cfRule>
  </conditionalFormatting>
  <conditionalFormatting sqref="H26">
    <cfRule type="cellIs" dxfId="1275" priority="640" operator="lessThan">
      <formula>0</formula>
    </cfRule>
  </conditionalFormatting>
  <conditionalFormatting sqref="H26">
    <cfRule type="cellIs" dxfId="1274" priority="638" operator="greaterThan">
      <formula>0</formula>
    </cfRule>
  </conditionalFormatting>
  <conditionalFormatting sqref="H26">
    <cfRule type="cellIs" dxfId="1273" priority="637" operator="lessThan">
      <formula>0</formula>
    </cfRule>
  </conditionalFormatting>
  <conditionalFormatting sqref="T21">
    <cfRule type="cellIs" dxfId="1272" priority="634" operator="lessThan">
      <formula>0</formula>
    </cfRule>
    <cfRule type="cellIs" dxfId="1271" priority="635" operator="greaterThan">
      <formula>0</formula>
    </cfRule>
  </conditionalFormatting>
  <conditionalFormatting sqref="T22">
    <cfRule type="cellIs" dxfId="1270" priority="631" operator="lessThan">
      <formula>0</formula>
    </cfRule>
    <cfRule type="cellIs" dxfId="1269" priority="632" operator="greaterThan">
      <formula>0</formula>
    </cfRule>
  </conditionalFormatting>
  <conditionalFormatting sqref="T23">
    <cfRule type="cellIs" dxfId="1268" priority="630" operator="greaterThan">
      <formula>0</formula>
    </cfRule>
  </conditionalFormatting>
  <conditionalFormatting sqref="T23">
    <cfRule type="cellIs" dxfId="1267" priority="629" operator="lessThan">
      <formula>0</formula>
    </cfRule>
  </conditionalFormatting>
  <conditionalFormatting sqref="T23">
    <cfRule type="cellIs" dxfId="1266" priority="627" operator="lessThan">
      <formula>0</formula>
    </cfRule>
    <cfRule type="cellIs" dxfId="1265" priority="628" operator="greaterThan">
      <formula>0</formula>
    </cfRule>
  </conditionalFormatting>
  <conditionalFormatting sqref="T24">
    <cfRule type="cellIs" dxfId="1264" priority="625" operator="greaterThan">
      <formula>0</formula>
    </cfRule>
  </conditionalFormatting>
  <conditionalFormatting sqref="T24">
    <cfRule type="cellIs" dxfId="1263" priority="624" operator="lessThan">
      <formula>0</formula>
    </cfRule>
  </conditionalFormatting>
  <conditionalFormatting sqref="T24">
    <cfRule type="cellIs" dxfId="1262" priority="621" operator="lessThan">
      <formula>0</formula>
    </cfRule>
    <cfRule type="cellIs" dxfId="1261" priority="622" operator="greaterThan">
      <formula>0</formula>
    </cfRule>
  </conditionalFormatting>
  <conditionalFormatting sqref="T25">
    <cfRule type="cellIs" dxfId="1260" priority="620" operator="greaterThan">
      <formula>0</formula>
    </cfRule>
  </conditionalFormatting>
  <conditionalFormatting sqref="T25">
    <cfRule type="cellIs" dxfId="1259" priority="619" operator="lessThan">
      <formula>0</formula>
    </cfRule>
  </conditionalFormatting>
  <conditionalFormatting sqref="T25">
    <cfRule type="cellIs" dxfId="1258" priority="616" operator="lessThan">
      <formula>0</formula>
    </cfRule>
    <cfRule type="cellIs" dxfId="1257" priority="617" operator="greaterThan">
      <formula>0</formula>
    </cfRule>
  </conditionalFormatting>
  <conditionalFormatting sqref="T26">
    <cfRule type="cellIs" dxfId="1256" priority="615" operator="greaterThan">
      <formula>0</formula>
    </cfRule>
  </conditionalFormatting>
  <conditionalFormatting sqref="T26">
    <cfRule type="cellIs" dxfId="1255" priority="614" operator="lessThan">
      <formula>0</formula>
    </cfRule>
  </conditionalFormatting>
  <conditionalFormatting sqref="T26">
    <cfRule type="cellIs" dxfId="1254" priority="612" operator="greaterThan">
      <formula>0</formula>
    </cfRule>
  </conditionalFormatting>
  <conditionalFormatting sqref="T26">
    <cfRule type="cellIs" dxfId="1253" priority="611" operator="lessThan">
      <formula>0</formula>
    </cfRule>
  </conditionalFormatting>
  <conditionalFormatting sqref="H21">
    <cfRule type="cellIs" dxfId="1252" priority="603" operator="greaterThan">
      <formula>0</formula>
    </cfRule>
  </conditionalFormatting>
  <conditionalFormatting sqref="H21">
    <cfRule type="cellIs" dxfId="1251" priority="602" operator="lessThan">
      <formula>0</formula>
    </cfRule>
  </conditionalFormatting>
  <conditionalFormatting sqref="H21">
    <cfRule type="cellIs" dxfId="1250" priority="599" operator="lessThan">
      <formula>0</formula>
    </cfRule>
    <cfRule type="cellIs" dxfId="1249" priority="600" operator="greaterThan">
      <formula>0</formula>
    </cfRule>
  </conditionalFormatting>
  <conditionalFormatting sqref="T22">
    <cfRule type="cellIs" dxfId="1248" priority="598" operator="greaterThan">
      <formula>0</formula>
    </cfRule>
  </conditionalFormatting>
  <conditionalFormatting sqref="T22">
    <cfRule type="cellIs" dxfId="1247" priority="597" operator="lessThan">
      <formula>0</formula>
    </cfRule>
  </conditionalFormatting>
  <conditionalFormatting sqref="T22">
    <cfRule type="cellIs" dxfId="1246" priority="595" operator="lessThan">
      <formula>0</formula>
    </cfRule>
    <cfRule type="cellIs" dxfId="1245" priority="596" operator="greaterThan">
      <formula>0</formula>
    </cfRule>
  </conditionalFormatting>
  <conditionalFormatting sqref="T23">
    <cfRule type="cellIs" dxfId="1244" priority="593" operator="greaterThan">
      <formula>0</formula>
    </cfRule>
  </conditionalFormatting>
  <conditionalFormatting sqref="T23">
    <cfRule type="cellIs" dxfId="1243" priority="592" operator="lessThan">
      <formula>0</formula>
    </cfRule>
  </conditionalFormatting>
  <conditionalFormatting sqref="T23">
    <cfRule type="cellIs" dxfId="1242" priority="589" operator="lessThan">
      <formula>0</formula>
    </cfRule>
    <cfRule type="cellIs" dxfId="1241" priority="590" operator="greaterThan">
      <formula>0</formula>
    </cfRule>
  </conditionalFormatting>
  <conditionalFormatting sqref="T24">
    <cfRule type="cellIs" dxfId="1240" priority="588" operator="greaterThan">
      <formula>0</formula>
    </cfRule>
  </conditionalFormatting>
  <conditionalFormatting sqref="T24">
    <cfRule type="cellIs" dxfId="1239" priority="587" operator="lessThan">
      <formula>0</formula>
    </cfRule>
  </conditionalFormatting>
  <conditionalFormatting sqref="T24">
    <cfRule type="cellIs" dxfId="1238" priority="584" operator="lessThan">
      <formula>0</formula>
    </cfRule>
    <cfRule type="cellIs" dxfId="1237" priority="585" operator="greaterThan">
      <formula>0</formula>
    </cfRule>
  </conditionalFormatting>
  <conditionalFormatting sqref="T25">
    <cfRule type="cellIs" dxfId="1236" priority="583" operator="greaterThan">
      <formula>0</formula>
    </cfRule>
  </conditionalFormatting>
  <conditionalFormatting sqref="T25">
    <cfRule type="cellIs" dxfId="1235" priority="582" operator="lessThan">
      <formula>0</formula>
    </cfRule>
  </conditionalFormatting>
  <conditionalFormatting sqref="T25">
    <cfRule type="cellIs" dxfId="1234" priority="580" operator="greaterThan">
      <formula>0</formula>
    </cfRule>
  </conditionalFormatting>
  <conditionalFormatting sqref="T25">
    <cfRule type="cellIs" dxfId="1233" priority="579" operator="lessThan">
      <formula>0</formula>
    </cfRule>
  </conditionalFormatting>
  <conditionalFormatting sqref="H23">
    <cfRule type="cellIs" dxfId="1232" priority="577" operator="greaterThan">
      <formula>0</formula>
    </cfRule>
  </conditionalFormatting>
  <conditionalFormatting sqref="H23">
    <cfRule type="cellIs" dxfId="1231" priority="576" operator="lessThan">
      <formula>0</formula>
    </cfRule>
  </conditionalFormatting>
  <conditionalFormatting sqref="H24">
    <cfRule type="cellIs" dxfId="1230" priority="574" operator="greaterThan">
      <formula>0</formula>
    </cfRule>
  </conditionalFormatting>
  <conditionalFormatting sqref="H24">
    <cfRule type="cellIs" dxfId="1229" priority="573" operator="lessThan">
      <formula>0</formula>
    </cfRule>
  </conditionalFormatting>
  <conditionalFormatting sqref="H24">
    <cfRule type="cellIs" dxfId="1228" priority="570" operator="lessThan">
      <formula>0</formula>
    </cfRule>
    <cfRule type="cellIs" dxfId="1227" priority="571" operator="greaterThan">
      <formula>0</formula>
    </cfRule>
  </conditionalFormatting>
  <conditionalFormatting sqref="H24">
    <cfRule type="cellIs" dxfId="1226" priority="569" operator="greaterThan">
      <formula>0</formula>
    </cfRule>
  </conditionalFormatting>
  <conditionalFormatting sqref="H24">
    <cfRule type="cellIs" dxfId="1225" priority="568" operator="lessThan">
      <formula>0</formula>
    </cfRule>
  </conditionalFormatting>
  <conditionalFormatting sqref="H24">
    <cfRule type="cellIs" dxfId="1224" priority="566" operator="greaterThan">
      <formula>0</formula>
    </cfRule>
  </conditionalFormatting>
  <conditionalFormatting sqref="H24">
    <cfRule type="cellIs" dxfId="1223" priority="565" operator="lessThan">
      <formula>0</formula>
    </cfRule>
  </conditionalFormatting>
  <conditionalFormatting sqref="K45">
    <cfRule type="cellIs" dxfId="1222" priority="563" operator="greaterThan">
      <formula>0</formula>
    </cfRule>
  </conditionalFormatting>
  <conditionalFormatting sqref="K45">
    <cfRule type="cellIs" dxfId="1221" priority="562" operator="lessThan">
      <formula>0</formula>
    </cfRule>
  </conditionalFormatting>
  <conditionalFormatting sqref="N21">
    <cfRule type="cellIs" dxfId="1220" priority="560" operator="greaterThan">
      <formula>0</formula>
    </cfRule>
  </conditionalFormatting>
  <conditionalFormatting sqref="N21">
    <cfRule type="cellIs" dxfId="1219" priority="559" operator="lessThan">
      <formula>0</formula>
    </cfRule>
  </conditionalFormatting>
  <conditionalFormatting sqref="N23">
    <cfRule type="cellIs" dxfId="1218" priority="557" operator="greaterThan">
      <formula>0</formula>
    </cfRule>
  </conditionalFormatting>
  <conditionalFormatting sqref="N23">
    <cfRule type="cellIs" dxfId="1217" priority="556" operator="lessThan">
      <formula>0</formula>
    </cfRule>
  </conditionalFormatting>
  <conditionalFormatting sqref="N23">
    <cfRule type="cellIs" dxfId="1216" priority="553" operator="lessThan">
      <formula>0</formula>
    </cfRule>
    <cfRule type="cellIs" dxfId="1215" priority="554" operator="greaterThan">
      <formula>0</formula>
    </cfRule>
  </conditionalFormatting>
  <conditionalFormatting sqref="N23">
    <cfRule type="cellIs" dxfId="1214" priority="552" operator="greaterThan">
      <formula>0</formula>
    </cfRule>
  </conditionalFormatting>
  <conditionalFormatting sqref="N23">
    <cfRule type="cellIs" dxfId="1213" priority="551" operator="lessThan">
      <formula>0</formula>
    </cfRule>
  </conditionalFormatting>
  <conditionalFormatting sqref="N23">
    <cfRule type="cellIs" dxfId="1212" priority="548" operator="lessThan">
      <formula>0</formula>
    </cfRule>
    <cfRule type="cellIs" dxfId="1211" priority="549" operator="greaterThan">
      <formula>0</formula>
    </cfRule>
  </conditionalFormatting>
  <conditionalFormatting sqref="Q21">
    <cfRule type="cellIs" dxfId="1210" priority="547" operator="greaterThan">
      <formula>0</formula>
    </cfRule>
  </conditionalFormatting>
  <conditionalFormatting sqref="Q21">
    <cfRule type="cellIs" dxfId="1209" priority="546" operator="lessThan">
      <formula>0</formula>
    </cfRule>
  </conditionalFormatting>
  <conditionalFormatting sqref="Q22">
    <cfRule type="cellIs" dxfId="1208" priority="544" operator="greaterThan">
      <formula>0</formula>
    </cfRule>
  </conditionalFormatting>
  <conditionalFormatting sqref="Q22">
    <cfRule type="cellIs" dxfId="1207" priority="543" operator="lessThan">
      <formula>0</formula>
    </cfRule>
  </conditionalFormatting>
  <conditionalFormatting sqref="Q22">
    <cfRule type="cellIs" dxfId="1206" priority="540" operator="lessThan">
      <formula>0</formula>
    </cfRule>
    <cfRule type="cellIs" dxfId="1205" priority="541" operator="greaterThan">
      <formula>0</formula>
    </cfRule>
  </conditionalFormatting>
  <conditionalFormatting sqref="Q22">
    <cfRule type="cellIs" dxfId="1204" priority="539" operator="greaterThan">
      <formula>0</formula>
    </cfRule>
  </conditionalFormatting>
  <conditionalFormatting sqref="Q22">
    <cfRule type="cellIs" dxfId="1203" priority="538" operator="lessThan">
      <formula>0</formula>
    </cfRule>
  </conditionalFormatting>
  <conditionalFormatting sqref="Q22">
    <cfRule type="cellIs" dxfId="1202" priority="535" operator="lessThan">
      <formula>0</formula>
    </cfRule>
    <cfRule type="cellIs" dxfId="1201" priority="536" operator="greaterThan">
      <formula>0</formula>
    </cfRule>
  </conditionalFormatting>
  <conditionalFormatting sqref="H32">
    <cfRule type="cellIs" dxfId="1200" priority="533" operator="lessThan">
      <formula>0</formula>
    </cfRule>
    <cfRule type="cellIs" dxfId="1199" priority="534" operator="greaterThan">
      <formula>0</formula>
    </cfRule>
  </conditionalFormatting>
  <conditionalFormatting sqref="H33">
    <cfRule type="cellIs" dxfId="1198" priority="530" operator="lessThan">
      <formula>0</formula>
    </cfRule>
    <cfRule type="cellIs" dxfId="1197" priority="531" operator="greaterThan">
      <formula>0</formula>
    </cfRule>
  </conditionalFormatting>
  <conditionalFormatting sqref="H34">
    <cfRule type="cellIs" dxfId="1196" priority="529" operator="greaterThan">
      <formula>0</formula>
    </cfRule>
  </conditionalFormatting>
  <conditionalFormatting sqref="H34">
    <cfRule type="cellIs" dxfId="1195" priority="528" operator="lessThan">
      <formula>0</formula>
    </cfRule>
  </conditionalFormatting>
  <conditionalFormatting sqref="H34">
    <cfRule type="cellIs" dxfId="1194" priority="526" operator="lessThan">
      <formula>0</formula>
    </cfRule>
    <cfRule type="cellIs" dxfId="1193" priority="527" operator="greaterThan">
      <formula>0</formula>
    </cfRule>
  </conditionalFormatting>
  <conditionalFormatting sqref="H35">
    <cfRule type="cellIs" dxfId="1192" priority="524" operator="greaterThan">
      <formula>0</formula>
    </cfRule>
  </conditionalFormatting>
  <conditionalFormatting sqref="H35">
    <cfRule type="cellIs" dxfId="1191" priority="523" operator="lessThan">
      <formula>0</formula>
    </cfRule>
  </conditionalFormatting>
  <conditionalFormatting sqref="H35">
    <cfRule type="cellIs" dxfId="1190" priority="520" operator="lessThan">
      <formula>0</formula>
    </cfRule>
    <cfRule type="cellIs" dxfId="1189" priority="521" operator="greaterThan">
      <formula>0</formula>
    </cfRule>
  </conditionalFormatting>
  <conditionalFormatting sqref="H33">
    <cfRule type="cellIs" dxfId="1188" priority="519" operator="greaterThan">
      <formula>0</formula>
    </cfRule>
  </conditionalFormatting>
  <conditionalFormatting sqref="H33">
    <cfRule type="cellIs" dxfId="1187" priority="518" operator="lessThan">
      <formula>0</formula>
    </cfRule>
  </conditionalFormatting>
  <conditionalFormatting sqref="H33">
    <cfRule type="cellIs" dxfId="1186" priority="516" operator="lessThan">
      <formula>0</formula>
    </cfRule>
    <cfRule type="cellIs" dxfId="1185" priority="517" operator="greaterThan">
      <formula>0</formula>
    </cfRule>
  </conditionalFormatting>
  <conditionalFormatting sqref="H34">
    <cfRule type="cellIs" dxfId="1184" priority="514" operator="greaterThan">
      <formula>0</formula>
    </cfRule>
  </conditionalFormatting>
  <conditionalFormatting sqref="H34">
    <cfRule type="cellIs" dxfId="1183" priority="513" operator="lessThan">
      <formula>0</formula>
    </cfRule>
  </conditionalFormatting>
  <conditionalFormatting sqref="H34">
    <cfRule type="cellIs" dxfId="1182" priority="510" operator="lessThan">
      <formula>0</formula>
    </cfRule>
    <cfRule type="cellIs" dxfId="1181" priority="511" operator="greaterThan">
      <formula>0</formula>
    </cfRule>
  </conditionalFormatting>
  <conditionalFormatting sqref="H35">
    <cfRule type="cellIs" dxfId="1180" priority="509" operator="greaterThan">
      <formula>0</formula>
    </cfRule>
  </conditionalFormatting>
  <conditionalFormatting sqref="H35">
    <cfRule type="cellIs" dxfId="1179" priority="508" operator="lessThan">
      <formula>0</formula>
    </cfRule>
  </conditionalFormatting>
  <conditionalFormatting sqref="H35">
    <cfRule type="cellIs" dxfId="1178" priority="505" operator="lessThan">
      <formula>0</formula>
    </cfRule>
    <cfRule type="cellIs" dxfId="1177" priority="506" operator="greaterThan">
      <formula>0</formula>
    </cfRule>
  </conditionalFormatting>
  <conditionalFormatting sqref="N32">
    <cfRule type="cellIs" dxfId="1176" priority="503" operator="lessThan">
      <formula>0</formula>
    </cfRule>
    <cfRule type="cellIs" dxfId="1175" priority="504" operator="greaterThan">
      <formula>0</formula>
    </cfRule>
  </conditionalFormatting>
  <conditionalFormatting sqref="N33">
    <cfRule type="cellIs" dxfId="1174" priority="500" operator="lessThan">
      <formula>0</formula>
    </cfRule>
    <cfRule type="cellIs" dxfId="1173" priority="501" operator="greaterThan">
      <formula>0</formula>
    </cfRule>
  </conditionalFormatting>
  <conditionalFormatting sqref="N33">
    <cfRule type="cellIs" dxfId="1172" priority="489" operator="greaterThan">
      <formula>0</formula>
    </cfRule>
  </conditionalFormatting>
  <conditionalFormatting sqref="N33">
    <cfRule type="cellIs" dxfId="1171" priority="488" operator="lessThan">
      <formula>0</formula>
    </cfRule>
  </conditionalFormatting>
  <conditionalFormatting sqref="N33">
    <cfRule type="cellIs" dxfId="1170" priority="486" operator="lessThan">
      <formula>0</formula>
    </cfRule>
    <cfRule type="cellIs" dxfId="1169" priority="487" operator="greaterThan">
      <formula>0</formula>
    </cfRule>
  </conditionalFormatting>
  <conditionalFormatting sqref="K34">
    <cfRule type="cellIs" dxfId="1168" priority="473" operator="lessThan">
      <formula>0</formula>
    </cfRule>
    <cfRule type="cellIs" dxfId="1167" priority="474" operator="greaterThan">
      <formula>0</formula>
    </cfRule>
  </conditionalFormatting>
  <conditionalFormatting sqref="N47 Q47 Z47">
    <cfRule type="cellIs" dxfId="1166" priority="471" operator="lessThan">
      <formula>0</formula>
    </cfRule>
    <cfRule type="cellIs" dxfId="1165" priority="472" operator="greaterThan">
      <formula>0</formula>
    </cfRule>
  </conditionalFormatting>
  <conditionalFormatting sqref="K33">
    <cfRule type="cellIs" dxfId="1164" priority="469" operator="lessThan">
      <formula>0</formula>
    </cfRule>
    <cfRule type="cellIs" dxfId="1163" priority="470" operator="greaterThan">
      <formula>0</formula>
    </cfRule>
  </conditionalFormatting>
  <conditionalFormatting sqref="T32">
    <cfRule type="cellIs" dxfId="1162" priority="428" operator="lessThan">
      <formula>0</formula>
    </cfRule>
    <cfRule type="cellIs" dxfId="1161" priority="429" operator="greaterThan">
      <formula>0</formula>
    </cfRule>
  </conditionalFormatting>
  <conditionalFormatting sqref="T33">
    <cfRule type="cellIs" dxfId="1160" priority="427" operator="greaterThan">
      <formula>0</formula>
    </cfRule>
  </conditionalFormatting>
  <conditionalFormatting sqref="T33">
    <cfRule type="cellIs" dxfId="1159" priority="426" operator="lessThan">
      <formula>0</formula>
    </cfRule>
  </conditionalFormatting>
  <conditionalFormatting sqref="T33">
    <cfRule type="cellIs" dxfId="1158" priority="424" operator="lessThan">
      <formula>0</formula>
    </cfRule>
    <cfRule type="cellIs" dxfId="1157" priority="425" operator="greaterThan">
      <formula>0</formula>
    </cfRule>
  </conditionalFormatting>
  <conditionalFormatting sqref="T34">
    <cfRule type="cellIs" dxfId="1156" priority="422" operator="greaterThan">
      <formula>0</formula>
    </cfRule>
  </conditionalFormatting>
  <conditionalFormatting sqref="T34">
    <cfRule type="cellIs" dxfId="1155" priority="421" operator="lessThan">
      <formula>0</formula>
    </cfRule>
  </conditionalFormatting>
  <conditionalFormatting sqref="T34">
    <cfRule type="cellIs" dxfId="1154" priority="418" operator="lessThan">
      <formula>0</formula>
    </cfRule>
    <cfRule type="cellIs" dxfId="1153" priority="419" operator="greaterThan">
      <formula>0</formula>
    </cfRule>
  </conditionalFormatting>
  <conditionalFormatting sqref="T32">
    <cfRule type="cellIs" dxfId="1152" priority="417" operator="greaterThan">
      <formula>0</formula>
    </cfRule>
  </conditionalFormatting>
  <conditionalFormatting sqref="T32">
    <cfRule type="cellIs" dxfId="1151" priority="416" operator="lessThan">
      <formula>0</formula>
    </cfRule>
  </conditionalFormatting>
  <conditionalFormatting sqref="T32">
    <cfRule type="cellIs" dxfId="1150" priority="414" operator="lessThan">
      <formula>0</formula>
    </cfRule>
    <cfRule type="cellIs" dxfId="1149" priority="415" operator="greaterThan">
      <formula>0</formula>
    </cfRule>
  </conditionalFormatting>
  <conditionalFormatting sqref="T33">
    <cfRule type="cellIs" dxfId="1148" priority="412" operator="greaterThan">
      <formula>0</formula>
    </cfRule>
  </conditionalFormatting>
  <conditionalFormatting sqref="T33">
    <cfRule type="cellIs" dxfId="1147" priority="411" operator="lessThan">
      <formula>0</formula>
    </cfRule>
  </conditionalFormatting>
  <conditionalFormatting sqref="T33">
    <cfRule type="cellIs" dxfId="1146" priority="408" operator="lessThan">
      <formula>0</formula>
    </cfRule>
    <cfRule type="cellIs" dxfId="1145" priority="409" operator="greaterThan">
      <formula>0</formula>
    </cfRule>
  </conditionalFormatting>
  <conditionalFormatting sqref="T34">
    <cfRule type="cellIs" dxfId="1144" priority="407" operator="greaterThan">
      <formula>0</formula>
    </cfRule>
  </conditionalFormatting>
  <conditionalFormatting sqref="T34">
    <cfRule type="cellIs" dxfId="1143" priority="406" operator="lessThan">
      <formula>0</formula>
    </cfRule>
  </conditionalFormatting>
  <conditionalFormatting sqref="T34">
    <cfRule type="cellIs" dxfId="1142" priority="403" operator="lessThan">
      <formula>0</formula>
    </cfRule>
    <cfRule type="cellIs" dxfId="1141" priority="404" operator="greaterThan">
      <formula>0</formula>
    </cfRule>
  </conditionalFormatting>
  <conditionalFormatting sqref="T35">
    <cfRule type="cellIs" dxfId="1140" priority="402" operator="greaterThan">
      <formula>0</formula>
    </cfRule>
  </conditionalFormatting>
  <conditionalFormatting sqref="T35">
    <cfRule type="cellIs" dxfId="1139" priority="401" operator="lessThan">
      <formula>0</formula>
    </cfRule>
  </conditionalFormatting>
  <conditionalFormatting sqref="T35">
    <cfRule type="cellIs" dxfId="1138" priority="398" operator="lessThan">
      <formula>0</formula>
    </cfRule>
    <cfRule type="cellIs" dxfId="1137" priority="399" operator="greaterThan">
      <formula>0</formula>
    </cfRule>
  </conditionalFormatting>
  <conditionalFormatting sqref="T36">
    <cfRule type="cellIs" dxfId="1136" priority="397" operator="greaterThan">
      <formula>0</formula>
    </cfRule>
  </conditionalFormatting>
  <conditionalFormatting sqref="T36">
    <cfRule type="cellIs" dxfId="1135" priority="396" operator="lessThan">
      <formula>0</formula>
    </cfRule>
  </conditionalFormatting>
  <conditionalFormatting sqref="T36">
    <cfRule type="cellIs" dxfId="1134" priority="393" operator="lessThan">
      <formula>0</formula>
    </cfRule>
    <cfRule type="cellIs" dxfId="1133" priority="394" operator="greaterThan">
      <formula>0</formula>
    </cfRule>
  </conditionalFormatting>
  <conditionalFormatting sqref="T36">
    <cfRule type="cellIs" dxfId="1132" priority="392" operator="greaterThan">
      <formula>0</formula>
    </cfRule>
  </conditionalFormatting>
  <conditionalFormatting sqref="T36">
    <cfRule type="cellIs" dxfId="1131" priority="391" operator="lessThan">
      <formula>0</formula>
    </cfRule>
  </conditionalFormatting>
  <conditionalFormatting sqref="T36">
    <cfRule type="cellIs" dxfId="1130" priority="389" operator="greaterThan">
      <formula>0</formula>
    </cfRule>
  </conditionalFormatting>
  <conditionalFormatting sqref="T36">
    <cfRule type="cellIs" dxfId="1129" priority="388" operator="lessThan">
      <formula>0</formula>
    </cfRule>
  </conditionalFormatting>
  <conditionalFormatting sqref="T36">
    <cfRule type="cellIs" dxfId="1128" priority="384" operator="lessThan">
      <formula>0</formula>
    </cfRule>
    <cfRule type="cellIs" dxfId="1127" priority="385" operator="greaterThan">
      <formula>0</formula>
    </cfRule>
  </conditionalFormatting>
  <conditionalFormatting sqref="T36">
    <cfRule type="cellIs" dxfId="1126" priority="383" operator="greaterThan">
      <formula>0</formula>
    </cfRule>
  </conditionalFormatting>
  <conditionalFormatting sqref="T36">
    <cfRule type="cellIs" dxfId="1125" priority="382" operator="lessThan">
      <formula>0</formula>
    </cfRule>
  </conditionalFormatting>
  <conditionalFormatting sqref="T36">
    <cfRule type="cellIs" dxfId="1124" priority="379" operator="lessThan">
      <formula>0</formula>
    </cfRule>
    <cfRule type="cellIs" dxfId="1123" priority="380" operator="greaterThan">
      <formula>0</formula>
    </cfRule>
  </conditionalFormatting>
  <conditionalFormatting sqref="T36">
    <cfRule type="cellIs" dxfId="1122" priority="377" operator="lessThan">
      <formula>0</formula>
    </cfRule>
    <cfRule type="cellIs" dxfId="1121" priority="378" operator="greaterThan">
      <formula>0</formula>
    </cfRule>
  </conditionalFormatting>
  <conditionalFormatting sqref="T36">
    <cfRule type="cellIs" dxfId="1120" priority="376" operator="greaterThan">
      <formula>0</formula>
    </cfRule>
  </conditionalFormatting>
  <conditionalFormatting sqref="T36">
    <cfRule type="cellIs" dxfId="1119" priority="375" operator="lessThan">
      <formula>0</formula>
    </cfRule>
  </conditionalFormatting>
  <conditionalFormatting sqref="T36">
    <cfRule type="cellIs" dxfId="1118" priority="372" operator="lessThan">
      <formula>0</formula>
    </cfRule>
    <cfRule type="cellIs" dxfId="1117" priority="373" operator="greaterThan">
      <formula>0</formula>
    </cfRule>
  </conditionalFormatting>
  <conditionalFormatting sqref="T36">
    <cfRule type="cellIs" dxfId="1116" priority="371" operator="greaterThan">
      <formula>0</formula>
    </cfRule>
  </conditionalFormatting>
  <conditionalFormatting sqref="T36">
    <cfRule type="cellIs" dxfId="1115" priority="370" operator="lessThan">
      <formula>0</formula>
    </cfRule>
  </conditionalFormatting>
  <conditionalFormatting sqref="T36">
    <cfRule type="cellIs" dxfId="1114" priority="367" operator="lessThan">
      <formula>0</formula>
    </cfRule>
    <cfRule type="cellIs" dxfId="1113" priority="368" operator="greaterThan">
      <formula>0</formula>
    </cfRule>
  </conditionalFormatting>
  <conditionalFormatting sqref="H44">
    <cfRule type="cellIs" dxfId="1112" priority="366" operator="greaterThan">
      <formula>0</formula>
    </cfRule>
  </conditionalFormatting>
  <conditionalFormatting sqref="H44">
    <cfRule type="cellIs" dxfId="1111" priority="365" operator="lessThan">
      <formula>0</formula>
    </cfRule>
  </conditionalFormatting>
  <conditionalFormatting sqref="H43">
    <cfRule type="cellIs" dxfId="1110" priority="363" operator="greaterThan">
      <formula>0</formula>
    </cfRule>
  </conditionalFormatting>
  <conditionalFormatting sqref="H43">
    <cfRule type="cellIs" dxfId="1109" priority="362" operator="lessThan">
      <formula>0</formula>
    </cfRule>
  </conditionalFormatting>
  <conditionalFormatting sqref="H43">
    <cfRule type="cellIs" dxfId="1108" priority="359" operator="lessThan">
      <formula>0</formula>
    </cfRule>
    <cfRule type="cellIs" dxfId="1107" priority="360" operator="greaterThan">
      <formula>0</formula>
    </cfRule>
  </conditionalFormatting>
  <conditionalFormatting sqref="H43">
    <cfRule type="cellIs" dxfId="1106" priority="358" operator="greaterThan">
      <formula>0</formula>
    </cfRule>
  </conditionalFormatting>
  <conditionalFormatting sqref="H43">
    <cfRule type="cellIs" dxfId="1105" priority="357" operator="lessThan">
      <formula>0</formula>
    </cfRule>
  </conditionalFormatting>
  <conditionalFormatting sqref="H43">
    <cfRule type="cellIs" dxfId="1104" priority="355" operator="greaterThan">
      <formula>0</formula>
    </cfRule>
  </conditionalFormatting>
  <conditionalFormatting sqref="H43">
    <cfRule type="cellIs" dxfId="1103" priority="354" operator="lessThan">
      <formula>0</formula>
    </cfRule>
  </conditionalFormatting>
  <conditionalFormatting sqref="H43">
    <cfRule type="cellIs" dxfId="1102" priority="350" operator="lessThan">
      <formula>0</formula>
    </cfRule>
    <cfRule type="cellIs" dxfId="1101" priority="351" operator="greaterThan">
      <formula>0</formula>
    </cfRule>
  </conditionalFormatting>
  <conditionalFormatting sqref="H43">
    <cfRule type="cellIs" dxfId="1100" priority="349" operator="greaterThan">
      <formula>0</formula>
    </cfRule>
  </conditionalFormatting>
  <conditionalFormatting sqref="H43">
    <cfRule type="cellIs" dxfId="1099" priority="348" operator="lessThan">
      <formula>0</formula>
    </cfRule>
  </conditionalFormatting>
  <conditionalFormatting sqref="H43">
    <cfRule type="cellIs" dxfId="1098" priority="345" operator="lessThan">
      <formula>0</formula>
    </cfRule>
    <cfRule type="cellIs" dxfId="1097" priority="346" operator="greaterThan">
      <formula>0</formula>
    </cfRule>
  </conditionalFormatting>
  <conditionalFormatting sqref="H43">
    <cfRule type="cellIs" dxfId="1096" priority="343" operator="lessThan">
      <formula>0</formula>
    </cfRule>
    <cfRule type="cellIs" dxfId="1095" priority="344" operator="greaterThan">
      <formula>0</formula>
    </cfRule>
  </conditionalFormatting>
  <conditionalFormatting sqref="H43">
    <cfRule type="cellIs" dxfId="1094" priority="342" operator="greaterThan">
      <formula>0</formula>
    </cfRule>
  </conditionalFormatting>
  <conditionalFormatting sqref="H43">
    <cfRule type="cellIs" dxfId="1093" priority="341" operator="lessThan">
      <formula>0</formula>
    </cfRule>
  </conditionalFormatting>
  <conditionalFormatting sqref="H43">
    <cfRule type="cellIs" dxfId="1092" priority="338" operator="lessThan">
      <formula>0</formula>
    </cfRule>
    <cfRule type="cellIs" dxfId="1091" priority="339" operator="greaterThan">
      <formula>0</formula>
    </cfRule>
  </conditionalFormatting>
  <conditionalFormatting sqref="H43">
    <cfRule type="cellIs" dxfId="1090" priority="337" operator="greaterThan">
      <formula>0</formula>
    </cfRule>
  </conditionalFormatting>
  <conditionalFormatting sqref="H43">
    <cfRule type="cellIs" dxfId="1089" priority="336" operator="lessThan">
      <formula>0</formula>
    </cfRule>
  </conditionalFormatting>
  <conditionalFormatting sqref="H43">
    <cfRule type="cellIs" dxfId="1088" priority="333" operator="lessThan">
      <formula>0</formula>
    </cfRule>
    <cfRule type="cellIs" dxfId="1087" priority="334" operator="greaterThan">
      <formula>0</formula>
    </cfRule>
  </conditionalFormatting>
  <conditionalFormatting sqref="Q37">
    <cfRule type="cellIs" dxfId="1086" priority="332" operator="greaterThan">
      <formula>0</formula>
    </cfRule>
  </conditionalFormatting>
  <conditionalFormatting sqref="Q37">
    <cfRule type="cellIs" dxfId="1085" priority="331" operator="lessThan">
      <formula>0</formula>
    </cfRule>
  </conditionalFormatting>
  <conditionalFormatting sqref="Q38">
    <cfRule type="cellIs" dxfId="1084" priority="329" operator="greaterThan">
      <formula>0</formula>
    </cfRule>
  </conditionalFormatting>
  <conditionalFormatting sqref="Q38">
    <cfRule type="cellIs" dxfId="1083" priority="328" operator="lessThan">
      <formula>0</formula>
    </cfRule>
  </conditionalFormatting>
  <conditionalFormatting sqref="Q38">
    <cfRule type="cellIs" dxfId="1082" priority="326" operator="greaterThan">
      <formula>0</formula>
    </cfRule>
  </conditionalFormatting>
  <conditionalFormatting sqref="Q38">
    <cfRule type="cellIs" dxfId="1081" priority="325" operator="lessThan">
      <formula>0</formula>
    </cfRule>
  </conditionalFormatting>
  <conditionalFormatting sqref="Q39">
    <cfRule type="cellIs" dxfId="1080" priority="323" operator="greaterThan">
      <formula>0</formula>
    </cfRule>
  </conditionalFormatting>
  <conditionalFormatting sqref="Q39">
    <cfRule type="cellIs" dxfId="1079" priority="322" operator="lessThan">
      <formula>0</formula>
    </cfRule>
  </conditionalFormatting>
  <conditionalFormatting sqref="Q40">
    <cfRule type="cellIs" dxfId="1078" priority="320" operator="greaterThan">
      <formula>0</formula>
    </cfRule>
  </conditionalFormatting>
  <conditionalFormatting sqref="Q40">
    <cfRule type="cellIs" dxfId="1077" priority="319" operator="lessThan">
      <formula>0</formula>
    </cfRule>
  </conditionalFormatting>
  <conditionalFormatting sqref="Q41">
    <cfRule type="cellIs" dxfId="1076" priority="315" operator="lessThan">
      <formula>0</formula>
    </cfRule>
    <cfRule type="cellIs" dxfId="1075" priority="316" operator="greaterThan">
      <formula>0</formula>
    </cfRule>
  </conditionalFormatting>
  <conditionalFormatting sqref="Q41">
    <cfRule type="cellIs" dxfId="1074" priority="314" operator="greaterThan">
      <formula>0</formula>
    </cfRule>
  </conditionalFormatting>
  <conditionalFormatting sqref="Q41">
    <cfRule type="cellIs" dxfId="1073" priority="313" operator="lessThan">
      <formula>0</formula>
    </cfRule>
  </conditionalFormatting>
  <conditionalFormatting sqref="N37">
    <cfRule type="cellIs" dxfId="1072" priority="311" operator="greaterThan">
      <formula>0</formula>
    </cfRule>
  </conditionalFormatting>
  <conditionalFormatting sqref="N37">
    <cfRule type="cellIs" dxfId="1071" priority="310" operator="lessThan">
      <formula>0</formula>
    </cfRule>
  </conditionalFormatting>
  <conditionalFormatting sqref="N34:N37">
    <cfRule type="cellIs" dxfId="1070" priority="307" operator="lessThan">
      <formula>0</formula>
    </cfRule>
    <cfRule type="cellIs" dxfId="1069" priority="308" operator="greaterThan">
      <formula>0</formula>
    </cfRule>
  </conditionalFormatting>
  <conditionalFormatting sqref="N39">
    <cfRule type="cellIs" dxfId="1068" priority="305" operator="lessThan">
      <formula>0</formula>
    </cfRule>
    <cfRule type="cellIs" dxfId="1067" priority="306" operator="greaterThan">
      <formula>0</formula>
    </cfRule>
  </conditionalFormatting>
  <conditionalFormatting sqref="N38">
    <cfRule type="cellIs" dxfId="1066" priority="303" operator="lessThan">
      <formula>0</formula>
    </cfRule>
    <cfRule type="cellIs" dxfId="1065" priority="304" operator="greaterThan">
      <formula>0</formula>
    </cfRule>
  </conditionalFormatting>
  <conditionalFormatting sqref="Q43">
    <cfRule type="cellIs" dxfId="1064" priority="301" operator="lessThan">
      <formula>0</formula>
    </cfRule>
    <cfRule type="cellIs" dxfId="1063" priority="302" operator="greaterThan">
      <formula>0</formula>
    </cfRule>
  </conditionalFormatting>
  <conditionalFormatting sqref="T44">
    <cfRule type="cellIs" dxfId="1062" priority="299" operator="lessThan">
      <formula>0</formula>
    </cfRule>
    <cfRule type="cellIs" dxfId="1061" priority="300" operator="greaterThan">
      <formula>0</formula>
    </cfRule>
  </conditionalFormatting>
  <conditionalFormatting sqref="T43">
    <cfRule type="cellIs" dxfId="1060" priority="297" operator="lessThan">
      <formula>0</formula>
    </cfRule>
    <cfRule type="cellIs" dxfId="1059" priority="298" operator="greaterThan">
      <formula>0</formula>
    </cfRule>
  </conditionalFormatting>
  <conditionalFormatting sqref="Q45">
    <cfRule type="cellIs" dxfId="1058" priority="296" operator="greaterThan">
      <formula>0</formula>
    </cfRule>
  </conditionalFormatting>
  <conditionalFormatting sqref="Q45">
    <cfRule type="cellIs" dxfId="1057" priority="295" operator="lessThan">
      <formula>0</formula>
    </cfRule>
  </conditionalFormatting>
  <conditionalFormatting sqref="Q46">
    <cfRule type="cellIs" dxfId="1056" priority="291" operator="greaterThan">
      <formula>0</formula>
    </cfRule>
  </conditionalFormatting>
  <conditionalFormatting sqref="Q46">
    <cfRule type="cellIs" dxfId="1055" priority="290" operator="lessThan">
      <formula>0</formula>
    </cfRule>
  </conditionalFormatting>
  <conditionalFormatting sqref="K43">
    <cfRule type="cellIs" dxfId="1054" priority="288" operator="greaterThan">
      <formula>0</formula>
    </cfRule>
  </conditionalFormatting>
  <conditionalFormatting sqref="K43">
    <cfRule type="cellIs" dxfId="1053" priority="287" operator="lessThan">
      <formula>0</formula>
    </cfRule>
  </conditionalFormatting>
  <conditionalFormatting sqref="T48">
    <cfRule type="cellIs" dxfId="1052" priority="271" operator="lessThan">
      <formula>0</formula>
    </cfRule>
    <cfRule type="cellIs" dxfId="1051" priority="272" operator="greaterThan">
      <formula>0</formula>
    </cfRule>
  </conditionalFormatting>
  <conditionalFormatting sqref="T48">
    <cfRule type="cellIs" dxfId="1050" priority="270" operator="greaterThan">
      <formula>0</formula>
    </cfRule>
  </conditionalFormatting>
  <conditionalFormatting sqref="T48">
    <cfRule type="cellIs" dxfId="1049" priority="269" operator="lessThan">
      <formula>0</formula>
    </cfRule>
  </conditionalFormatting>
  <conditionalFormatting sqref="W43">
    <cfRule type="cellIs" dxfId="1048" priority="267" operator="greaterThan">
      <formula>0</formula>
    </cfRule>
  </conditionalFormatting>
  <conditionalFormatting sqref="W43">
    <cfRule type="cellIs" dxfId="1047" priority="266" operator="lessThan">
      <formula>0</formula>
    </cfRule>
  </conditionalFormatting>
  <conditionalFormatting sqref="W44">
    <cfRule type="cellIs" dxfId="1046" priority="264" operator="greaterThan">
      <formula>0</formula>
    </cfRule>
  </conditionalFormatting>
  <conditionalFormatting sqref="W44">
    <cfRule type="cellIs" dxfId="1045" priority="263" operator="lessThan">
      <formula>0</formula>
    </cfRule>
  </conditionalFormatting>
  <conditionalFormatting sqref="W44">
    <cfRule type="cellIs" dxfId="1044" priority="261" operator="greaterThan">
      <formula>0</formula>
    </cfRule>
  </conditionalFormatting>
  <conditionalFormatting sqref="W44">
    <cfRule type="cellIs" dxfId="1043" priority="260" operator="lessThan">
      <formula>0</formula>
    </cfRule>
  </conditionalFormatting>
  <conditionalFormatting sqref="W45">
    <cfRule type="cellIs" dxfId="1042" priority="258" operator="greaterThan">
      <formula>0</formula>
    </cfRule>
  </conditionalFormatting>
  <conditionalFormatting sqref="W45">
    <cfRule type="cellIs" dxfId="1041" priority="257" operator="lessThan">
      <formula>0</formula>
    </cfRule>
  </conditionalFormatting>
  <conditionalFormatting sqref="W46">
    <cfRule type="cellIs" dxfId="1040" priority="253" operator="lessThan">
      <formula>0</formula>
    </cfRule>
    <cfRule type="cellIs" dxfId="1039" priority="254" operator="greaterThan">
      <formula>0</formula>
    </cfRule>
  </conditionalFormatting>
  <conditionalFormatting sqref="W46">
    <cfRule type="cellIs" dxfId="1038" priority="252" operator="greaterThan">
      <formula>0</formula>
    </cfRule>
  </conditionalFormatting>
  <conditionalFormatting sqref="W46">
    <cfRule type="cellIs" dxfId="1037" priority="251" operator="lessThan">
      <formula>0</formula>
    </cfRule>
  </conditionalFormatting>
  <conditionalFormatting sqref="N43">
    <cfRule type="cellIs" dxfId="1036" priority="249" operator="greaterThan">
      <formula>0</formula>
    </cfRule>
  </conditionalFormatting>
  <conditionalFormatting sqref="N43">
    <cfRule type="cellIs" dxfId="1035" priority="248" operator="lessThan">
      <formula>0</formula>
    </cfRule>
  </conditionalFormatting>
  <conditionalFormatting sqref="T45">
    <cfRule type="cellIs" dxfId="1034" priority="246" operator="greaterThan">
      <formula>0</formula>
    </cfRule>
  </conditionalFormatting>
  <conditionalFormatting sqref="T45">
    <cfRule type="cellIs" dxfId="1033" priority="245" operator="lessThan">
      <formula>0</formula>
    </cfRule>
  </conditionalFormatting>
  <conditionalFormatting sqref="W48">
    <cfRule type="cellIs" dxfId="1032" priority="243" operator="greaterThan">
      <formula>0</formula>
    </cfRule>
  </conditionalFormatting>
  <conditionalFormatting sqref="W48">
    <cfRule type="cellIs" dxfId="1031" priority="242" operator="lessThan">
      <formula>0</formula>
    </cfRule>
  </conditionalFormatting>
  <conditionalFormatting sqref="W47">
    <cfRule type="cellIs" dxfId="1030" priority="239" operator="lessThan">
      <formula>0</formula>
    </cfRule>
    <cfRule type="cellIs" dxfId="1029" priority="240" operator="greaterThan">
      <formula>0</formula>
    </cfRule>
  </conditionalFormatting>
  <conditionalFormatting sqref="Q44">
    <cfRule type="cellIs" dxfId="1028" priority="238" operator="greaterThan">
      <formula>0</formula>
    </cfRule>
  </conditionalFormatting>
  <conditionalFormatting sqref="Q44">
    <cfRule type="cellIs" dxfId="1027" priority="237" operator="lessThan">
      <formula>0</formula>
    </cfRule>
  </conditionalFormatting>
  <conditionalFormatting sqref="T46">
    <cfRule type="cellIs" dxfId="1026" priority="234" operator="lessThan">
      <formula>0</formula>
    </cfRule>
    <cfRule type="cellIs" dxfId="1025" priority="235" operator="greaterThan">
      <formula>0</formula>
    </cfRule>
  </conditionalFormatting>
  <conditionalFormatting sqref="T47">
    <cfRule type="cellIs" dxfId="1024" priority="233" operator="greaterThan">
      <formula>0</formula>
    </cfRule>
  </conditionalFormatting>
  <conditionalFormatting sqref="T47">
    <cfRule type="cellIs" dxfId="1023" priority="232" operator="lessThan">
      <formula>0</formula>
    </cfRule>
  </conditionalFormatting>
  <conditionalFormatting sqref="Z43">
    <cfRule type="cellIs" dxfId="1022" priority="230" operator="greaterThan">
      <formula>0</formula>
    </cfRule>
  </conditionalFormatting>
  <conditionalFormatting sqref="Z43">
    <cfRule type="cellIs" dxfId="1021" priority="229" operator="lessThan">
      <formula>0</formula>
    </cfRule>
  </conditionalFormatting>
  <conditionalFormatting sqref="T45">
    <cfRule type="cellIs" dxfId="1020" priority="226" operator="lessThan">
      <formula>0</formula>
    </cfRule>
    <cfRule type="cellIs" dxfId="1019" priority="227" operator="greaterThan">
      <formula>0</formula>
    </cfRule>
  </conditionalFormatting>
  <conditionalFormatting sqref="T46">
    <cfRule type="cellIs" dxfId="1018" priority="225" operator="greaterThan">
      <formula>0</formula>
    </cfRule>
  </conditionalFormatting>
  <conditionalFormatting sqref="T46">
    <cfRule type="cellIs" dxfId="1017" priority="224" operator="lessThan">
      <formula>0</formula>
    </cfRule>
  </conditionalFormatting>
  <conditionalFormatting sqref="T44">
    <cfRule type="cellIs" dxfId="1016" priority="222" operator="greaterThan">
      <formula>0</formula>
    </cfRule>
  </conditionalFormatting>
  <conditionalFormatting sqref="T44">
    <cfRule type="cellIs" dxfId="1015" priority="221" operator="lessThan">
      <formula>0</formula>
    </cfRule>
  </conditionalFormatting>
  <conditionalFormatting sqref="T45">
    <cfRule type="cellIs" dxfId="1014" priority="218" operator="lessThan">
      <formula>0</formula>
    </cfRule>
    <cfRule type="cellIs" dxfId="1013" priority="219" operator="greaterThan">
      <formula>0</formula>
    </cfRule>
  </conditionalFormatting>
  <conditionalFormatting sqref="T44">
    <cfRule type="cellIs" dxfId="1012" priority="216" operator="lessThan">
      <formula>0</formula>
    </cfRule>
    <cfRule type="cellIs" dxfId="1011" priority="217" operator="greaterThan">
      <formula>0</formula>
    </cfRule>
  </conditionalFormatting>
  <conditionalFormatting sqref="T45">
    <cfRule type="cellIs" dxfId="1010" priority="215" operator="greaterThan">
      <formula>0</formula>
    </cfRule>
  </conditionalFormatting>
  <conditionalFormatting sqref="T45">
    <cfRule type="cellIs" dxfId="1009" priority="214" operator="lessThan">
      <formula>0</formula>
    </cfRule>
  </conditionalFormatting>
  <conditionalFormatting sqref="AD4">
    <cfRule type="cellIs" dxfId="1008" priority="212" operator="greaterThan">
      <formula>0</formula>
    </cfRule>
  </conditionalFormatting>
  <conditionalFormatting sqref="AD4">
    <cfRule type="cellIs" dxfId="1007" priority="211" operator="lessThan">
      <formula>0</formula>
    </cfRule>
  </conditionalFormatting>
  <conditionalFormatting sqref="AD5">
    <cfRule type="cellIs" dxfId="1006" priority="207" operator="lessThan">
      <formula>0</formula>
    </cfRule>
    <cfRule type="cellIs" dxfId="1005" priority="208" operator="greaterThan">
      <formula>0</formula>
    </cfRule>
  </conditionalFormatting>
  <conditionalFormatting sqref="AD7">
    <cfRule type="cellIs" dxfId="1004" priority="204" operator="lessThan">
      <formula>0</formula>
    </cfRule>
    <cfRule type="cellIs" dxfId="1003" priority="205" operator="greaterThan">
      <formula>0</formula>
    </cfRule>
  </conditionalFormatting>
  <conditionalFormatting sqref="AD8">
    <cfRule type="cellIs" dxfId="1002" priority="202" operator="lessThan">
      <formula>0</formula>
    </cfRule>
    <cfRule type="cellIs" dxfId="1001" priority="203" operator="greaterThan">
      <formula>0</formula>
    </cfRule>
  </conditionalFormatting>
  <conditionalFormatting sqref="AD9">
    <cfRule type="cellIs" dxfId="1000" priority="199" operator="lessThan">
      <formula>0</formula>
    </cfRule>
    <cfRule type="cellIs" dxfId="999" priority="200" operator="greaterThan">
      <formula>0</formula>
    </cfRule>
  </conditionalFormatting>
  <conditionalFormatting sqref="AD10:AD13">
    <cfRule type="cellIs" dxfId="998" priority="196" operator="lessThan">
      <formula>0</formula>
    </cfRule>
    <cfRule type="cellIs" dxfId="997" priority="197" operator="greaterThan">
      <formula>0</formula>
    </cfRule>
  </conditionalFormatting>
  <conditionalFormatting sqref="AD14">
    <cfRule type="cellIs" dxfId="996" priority="195" operator="greaterThan">
      <formula>0</formula>
    </cfRule>
  </conditionalFormatting>
  <conditionalFormatting sqref="AD14">
    <cfRule type="cellIs" dxfId="995" priority="194" operator="lessThan">
      <formula>0</formula>
    </cfRule>
  </conditionalFormatting>
  <conditionalFormatting sqref="AD14">
    <cfRule type="cellIs" dxfId="994" priority="192" operator="lessThan">
      <formula>0</formula>
    </cfRule>
    <cfRule type="cellIs" dxfId="993" priority="193" operator="greaterThan">
      <formula>0</formula>
    </cfRule>
  </conditionalFormatting>
  <conditionalFormatting sqref="AD15:AD16">
    <cfRule type="cellIs" dxfId="992" priority="189" operator="lessThan">
      <formula>0</formula>
    </cfRule>
    <cfRule type="cellIs" dxfId="991" priority="190" operator="greaterThan">
      <formula>0</formula>
    </cfRule>
  </conditionalFormatting>
  <conditionalFormatting sqref="AD18">
    <cfRule type="cellIs" dxfId="990" priority="185" operator="lessThan">
      <formula>0</formula>
    </cfRule>
    <cfRule type="cellIs" dxfId="989" priority="186" operator="greaterThan">
      <formula>0</formula>
    </cfRule>
  </conditionalFormatting>
  <conditionalFormatting sqref="AD17">
    <cfRule type="cellIs" dxfId="988" priority="184" operator="greaterThan">
      <formula>0</formula>
    </cfRule>
  </conditionalFormatting>
  <conditionalFormatting sqref="AD17">
    <cfRule type="cellIs" dxfId="987" priority="183" operator="lessThan">
      <formula>0</formula>
    </cfRule>
  </conditionalFormatting>
  <conditionalFormatting sqref="AD17">
    <cfRule type="cellIs" dxfId="986" priority="180" operator="lessThan">
      <formula>0</formula>
    </cfRule>
    <cfRule type="cellIs" dxfId="985" priority="181" operator="greaterThan">
      <formula>0</formula>
    </cfRule>
  </conditionalFormatting>
  <conditionalFormatting sqref="AD19">
    <cfRule type="cellIs" dxfId="984" priority="179" operator="greaterThan">
      <formula>0</formula>
    </cfRule>
  </conditionalFormatting>
  <conditionalFormatting sqref="AD19">
    <cfRule type="cellIs" dxfId="983" priority="178" operator="lessThan">
      <formula>0</formula>
    </cfRule>
  </conditionalFormatting>
  <conditionalFormatting sqref="AD20">
    <cfRule type="cellIs" dxfId="982" priority="176" operator="greaterThan">
      <formula>0</formula>
    </cfRule>
  </conditionalFormatting>
  <conditionalFormatting sqref="AD20">
    <cfRule type="cellIs" dxfId="981" priority="175" operator="lessThan">
      <formula>0</formula>
    </cfRule>
  </conditionalFormatting>
  <conditionalFormatting sqref="AD20">
    <cfRule type="cellIs" dxfId="980" priority="172" operator="lessThan">
      <formula>0</formula>
    </cfRule>
    <cfRule type="cellIs" dxfId="979" priority="173" operator="greaterThan">
      <formula>0</formula>
    </cfRule>
  </conditionalFormatting>
  <conditionalFormatting sqref="AD20">
    <cfRule type="cellIs" dxfId="978" priority="171" operator="greaterThan">
      <formula>0</formula>
    </cfRule>
  </conditionalFormatting>
  <conditionalFormatting sqref="AD20">
    <cfRule type="cellIs" dxfId="977" priority="170" operator="lessThan">
      <formula>0</formula>
    </cfRule>
  </conditionalFormatting>
  <conditionalFormatting sqref="AD20">
    <cfRule type="cellIs" dxfId="976" priority="168" operator="greaterThan">
      <formula>0</formula>
    </cfRule>
  </conditionalFormatting>
  <conditionalFormatting sqref="AD20">
    <cfRule type="cellIs" dxfId="975" priority="167" operator="lessThan">
      <formula>0</formula>
    </cfRule>
  </conditionalFormatting>
  <conditionalFormatting sqref="AD21">
    <cfRule type="cellIs" dxfId="974" priority="165" operator="greaterThan">
      <formula>0</formula>
    </cfRule>
  </conditionalFormatting>
  <conditionalFormatting sqref="AD21">
    <cfRule type="cellIs" dxfId="973" priority="164" operator="lessThan">
      <formula>0</formula>
    </cfRule>
  </conditionalFormatting>
  <conditionalFormatting sqref="AD22">
    <cfRule type="cellIs" dxfId="972" priority="162" operator="greaterThan">
      <formula>0</formula>
    </cfRule>
  </conditionalFormatting>
  <conditionalFormatting sqref="AD22">
    <cfRule type="cellIs" dxfId="971" priority="161" operator="lessThan">
      <formula>0</formula>
    </cfRule>
  </conditionalFormatting>
  <conditionalFormatting sqref="AD23">
    <cfRule type="cellIs" dxfId="970" priority="159" operator="greaterThan">
      <formula>0</formula>
    </cfRule>
  </conditionalFormatting>
  <conditionalFormatting sqref="AD23">
    <cfRule type="cellIs" dxfId="969" priority="158" operator="lessThan">
      <formula>0</formula>
    </cfRule>
  </conditionalFormatting>
  <conditionalFormatting sqref="AD24">
    <cfRule type="cellIs" dxfId="968" priority="156" operator="greaterThan">
      <formula>0</formula>
    </cfRule>
  </conditionalFormatting>
  <conditionalFormatting sqref="AD24">
    <cfRule type="cellIs" dxfId="967" priority="155" operator="lessThan">
      <formula>0</formula>
    </cfRule>
  </conditionalFormatting>
  <conditionalFormatting sqref="AD25">
    <cfRule type="cellIs" dxfId="966" priority="153" operator="greaterThan">
      <formula>0</formula>
    </cfRule>
  </conditionalFormatting>
  <conditionalFormatting sqref="AD25">
    <cfRule type="cellIs" dxfId="965" priority="152" operator="lessThan">
      <formula>0</formula>
    </cfRule>
  </conditionalFormatting>
  <conditionalFormatting sqref="AD25">
    <cfRule type="cellIs" dxfId="964" priority="149" operator="lessThan">
      <formula>0</formula>
    </cfRule>
    <cfRule type="cellIs" dxfId="963" priority="150" operator="greaterThan">
      <formula>0</formula>
    </cfRule>
  </conditionalFormatting>
  <conditionalFormatting sqref="AD25">
    <cfRule type="cellIs" dxfId="962" priority="148" operator="greaterThan">
      <formula>0</formula>
    </cfRule>
  </conditionalFormatting>
  <conditionalFormatting sqref="AD25">
    <cfRule type="cellIs" dxfId="961" priority="147" operator="lessThan">
      <formula>0</formula>
    </cfRule>
  </conditionalFormatting>
  <conditionalFormatting sqref="AD25">
    <cfRule type="cellIs" dxfId="960" priority="144" operator="lessThan">
      <formula>0</formula>
    </cfRule>
    <cfRule type="cellIs" dxfId="959" priority="145" operator="greaterThan">
      <formula>0</formula>
    </cfRule>
  </conditionalFormatting>
  <conditionalFormatting sqref="AD26">
    <cfRule type="cellIs" dxfId="958" priority="142" operator="lessThan">
      <formula>0</formula>
    </cfRule>
    <cfRule type="cellIs" dxfId="957" priority="143" operator="greaterThan">
      <formula>0</formula>
    </cfRule>
  </conditionalFormatting>
  <conditionalFormatting sqref="AD27">
    <cfRule type="cellIs" dxfId="956" priority="139" operator="lessThan">
      <formula>0</formula>
    </cfRule>
    <cfRule type="cellIs" dxfId="955" priority="140" operator="greaterThan">
      <formula>0</formula>
    </cfRule>
  </conditionalFormatting>
  <conditionalFormatting sqref="AD28">
    <cfRule type="cellIs" dxfId="954" priority="136" operator="lessThan">
      <formula>0</formula>
    </cfRule>
    <cfRule type="cellIs" dxfId="953" priority="137" operator="greaterThan">
      <formula>0</formula>
    </cfRule>
  </conditionalFormatting>
  <conditionalFormatting sqref="AD29">
    <cfRule type="cellIs" dxfId="952" priority="134" operator="lessThan">
      <formula>0</formula>
    </cfRule>
    <cfRule type="cellIs" dxfId="951" priority="135" operator="greaterThan">
      <formula>0</formula>
    </cfRule>
  </conditionalFormatting>
  <conditionalFormatting sqref="AD30">
    <cfRule type="cellIs" dxfId="950" priority="132" operator="lessThan">
      <formula>0</formula>
    </cfRule>
    <cfRule type="cellIs" dxfId="949" priority="133" operator="greaterThan">
      <formula>0</formula>
    </cfRule>
  </conditionalFormatting>
  <conditionalFormatting sqref="AD31">
    <cfRule type="cellIs" dxfId="948" priority="131" operator="greaterThan">
      <formula>0</formula>
    </cfRule>
  </conditionalFormatting>
  <conditionalFormatting sqref="AD31">
    <cfRule type="cellIs" dxfId="947" priority="130" operator="lessThan">
      <formula>0</formula>
    </cfRule>
  </conditionalFormatting>
  <conditionalFormatting sqref="AD32">
    <cfRule type="cellIs" dxfId="946" priority="126" operator="lessThan">
      <formula>0</formula>
    </cfRule>
    <cfRule type="cellIs" dxfId="945" priority="127" operator="greaterThan">
      <formula>0</formula>
    </cfRule>
  </conditionalFormatting>
  <conditionalFormatting sqref="AD33">
    <cfRule type="cellIs" dxfId="944" priority="125" operator="greaterThan">
      <formula>0</formula>
    </cfRule>
  </conditionalFormatting>
  <conditionalFormatting sqref="AD33">
    <cfRule type="cellIs" dxfId="943" priority="124" operator="lessThan">
      <formula>0</formula>
    </cfRule>
  </conditionalFormatting>
  <conditionalFormatting sqref="AD33">
    <cfRule type="cellIs" dxfId="942" priority="122" operator="lessThan">
      <formula>0</formula>
    </cfRule>
    <cfRule type="cellIs" dxfId="941" priority="123" operator="greaterThan">
      <formula>0</formula>
    </cfRule>
  </conditionalFormatting>
  <conditionalFormatting sqref="AD34">
    <cfRule type="cellIs" dxfId="940" priority="120" operator="greaterThan">
      <formula>0</formula>
    </cfRule>
  </conditionalFormatting>
  <conditionalFormatting sqref="AD34">
    <cfRule type="cellIs" dxfId="939" priority="119" operator="lessThan">
      <formula>0</formula>
    </cfRule>
  </conditionalFormatting>
  <conditionalFormatting sqref="AD34">
    <cfRule type="cellIs" dxfId="938" priority="116" operator="lessThan">
      <formula>0</formula>
    </cfRule>
    <cfRule type="cellIs" dxfId="937" priority="117" operator="greaterThan">
      <formula>0</formula>
    </cfRule>
  </conditionalFormatting>
  <conditionalFormatting sqref="AD32">
    <cfRule type="cellIs" dxfId="936" priority="115" operator="greaterThan">
      <formula>0</formula>
    </cfRule>
  </conditionalFormatting>
  <conditionalFormatting sqref="AD32">
    <cfRule type="cellIs" dxfId="935" priority="114" operator="lessThan">
      <formula>0</formula>
    </cfRule>
  </conditionalFormatting>
  <conditionalFormatting sqref="AD32">
    <cfRule type="cellIs" dxfId="934" priority="112" operator="lessThan">
      <formula>0</formula>
    </cfRule>
    <cfRule type="cellIs" dxfId="933" priority="113" operator="greaterThan">
      <formula>0</formula>
    </cfRule>
  </conditionalFormatting>
  <conditionalFormatting sqref="AD33">
    <cfRule type="cellIs" dxfId="932" priority="110" operator="greaterThan">
      <formula>0</formula>
    </cfRule>
  </conditionalFormatting>
  <conditionalFormatting sqref="AD33">
    <cfRule type="cellIs" dxfId="931" priority="109" operator="lessThan">
      <formula>0</formula>
    </cfRule>
  </conditionalFormatting>
  <conditionalFormatting sqref="AD33">
    <cfRule type="cellIs" dxfId="930" priority="106" operator="lessThan">
      <formula>0</formula>
    </cfRule>
    <cfRule type="cellIs" dxfId="929" priority="107" operator="greaterThan">
      <formula>0</formula>
    </cfRule>
  </conditionalFormatting>
  <conditionalFormatting sqref="AD34">
    <cfRule type="cellIs" dxfId="928" priority="105" operator="greaterThan">
      <formula>0</formula>
    </cfRule>
  </conditionalFormatting>
  <conditionalFormatting sqref="AD34">
    <cfRule type="cellIs" dxfId="927" priority="104" operator="lessThan">
      <formula>0</formula>
    </cfRule>
  </conditionalFormatting>
  <conditionalFormatting sqref="AD34">
    <cfRule type="cellIs" dxfId="926" priority="101" operator="lessThan">
      <formula>0</formula>
    </cfRule>
    <cfRule type="cellIs" dxfId="925" priority="102" operator="greaterThan">
      <formula>0</formula>
    </cfRule>
  </conditionalFormatting>
  <conditionalFormatting sqref="AD35">
    <cfRule type="cellIs" dxfId="924" priority="100" operator="greaterThan">
      <formula>0</formula>
    </cfRule>
  </conditionalFormatting>
  <conditionalFormatting sqref="AD35">
    <cfRule type="cellIs" dxfId="923" priority="99" operator="lessThan">
      <formula>0</formula>
    </cfRule>
  </conditionalFormatting>
  <conditionalFormatting sqref="AD35">
    <cfRule type="cellIs" dxfId="922" priority="96" operator="lessThan">
      <formula>0</formula>
    </cfRule>
    <cfRule type="cellIs" dxfId="921" priority="97" operator="greaterThan">
      <formula>0</formula>
    </cfRule>
  </conditionalFormatting>
  <conditionalFormatting sqref="AD36">
    <cfRule type="cellIs" dxfId="920" priority="94" operator="lessThan">
      <formula>0</formula>
    </cfRule>
    <cfRule type="cellIs" dxfId="919" priority="95" operator="greaterThan">
      <formula>0</formula>
    </cfRule>
  </conditionalFormatting>
  <conditionalFormatting sqref="AD37">
    <cfRule type="cellIs" dxfId="918" priority="90" operator="lessThan">
      <formula>0</formula>
    </cfRule>
    <cfRule type="cellIs" dxfId="917" priority="91" operator="greaterThan">
      <formula>0</formula>
    </cfRule>
  </conditionalFormatting>
  <conditionalFormatting sqref="AD40:AD41">
    <cfRule type="cellIs" dxfId="916" priority="89" operator="greaterThan">
      <formula>0</formula>
    </cfRule>
  </conditionalFormatting>
  <conditionalFormatting sqref="AD40:AD41">
    <cfRule type="cellIs" dxfId="915" priority="88" operator="lessThan">
      <formula>0</formula>
    </cfRule>
  </conditionalFormatting>
  <conditionalFormatting sqref="AD40">
    <cfRule type="cellIs" dxfId="914" priority="85" operator="lessThan">
      <formula>0</formula>
    </cfRule>
    <cfRule type="cellIs" dxfId="913" priority="86" operator="greaterThan">
      <formula>0</formula>
    </cfRule>
  </conditionalFormatting>
  <conditionalFormatting sqref="AD39">
    <cfRule type="cellIs" dxfId="912" priority="84" operator="greaterThan">
      <formula>0</formula>
    </cfRule>
  </conditionalFormatting>
  <conditionalFormatting sqref="AD39">
    <cfRule type="cellIs" dxfId="911" priority="83" operator="lessThan">
      <formula>0</formula>
    </cfRule>
  </conditionalFormatting>
  <conditionalFormatting sqref="AD38">
    <cfRule type="cellIs" dxfId="910" priority="81" operator="greaterThan">
      <formula>0</formula>
    </cfRule>
  </conditionalFormatting>
  <conditionalFormatting sqref="AD38">
    <cfRule type="cellIs" dxfId="909" priority="80" operator="lessThan">
      <formula>0</formula>
    </cfRule>
  </conditionalFormatting>
  <conditionalFormatting sqref="AD38">
    <cfRule type="cellIs" dxfId="908" priority="77" operator="lessThan">
      <formula>0</formula>
    </cfRule>
    <cfRule type="cellIs" dxfId="907" priority="78" operator="greaterThan">
      <formula>0</formula>
    </cfRule>
  </conditionalFormatting>
  <conditionalFormatting sqref="AD38">
    <cfRule type="cellIs" dxfId="906" priority="76" operator="greaterThan">
      <formula>0</formula>
    </cfRule>
  </conditionalFormatting>
  <conditionalFormatting sqref="AD38">
    <cfRule type="cellIs" dxfId="905" priority="75" operator="lessThan">
      <formula>0</formula>
    </cfRule>
  </conditionalFormatting>
  <conditionalFormatting sqref="AD38">
    <cfRule type="cellIs" dxfId="904" priority="73" operator="greaterThan">
      <formula>0</formula>
    </cfRule>
  </conditionalFormatting>
  <conditionalFormatting sqref="AD38">
    <cfRule type="cellIs" dxfId="903" priority="72" operator="lessThan">
      <formula>0</formula>
    </cfRule>
  </conditionalFormatting>
  <conditionalFormatting sqref="AD38">
    <cfRule type="cellIs" dxfId="902" priority="68" operator="lessThan">
      <formula>0</formula>
    </cfRule>
    <cfRule type="cellIs" dxfId="901" priority="69" operator="greaterThan">
      <formula>0</formula>
    </cfRule>
  </conditionalFormatting>
  <conditionalFormatting sqref="AD38">
    <cfRule type="cellIs" dxfId="900" priority="67" operator="greaterThan">
      <formula>0</formula>
    </cfRule>
  </conditionalFormatting>
  <conditionalFormatting sqref="AD38">
    <cfRule type="cellIs" dxfId="899" priority="66" operator="lessThan">
      <formula>0</formula>
    </cfRule>
  </conditionalFormatting>
  <conditionalFormatting sqref="AD38">
    <cfRule type="cellIs" dxfId="898" priority="63" operator="lessThan">
      <formula>0</formula>
    </cfRule>
    <cfRule type="cellIs" dxfId="897" priority="64" operator="greaterThan">
      <formula>0</formula>
    </cfRule>
  </conditionalFormatting>
  <conditionalFormatting sqref="AD38">
    <cfRule type="cellIs" dxfId="896" priority="61" operator="lessThan">
      <formula>0</formula>
    </cfRule>
    <cfRule type="cellIs" dxfId="895" priority="62" operator="greaterThan">
      <formula>0</formula>
    </cfRule>
  </conditionalFormatting>
  <conditionalFormatting sqref="AD38">
    <cfRule type="cellIs" dxfId="894" priority="60" operator="greaterThan">
      <formula>0</formula>
    </cfRule>
  </conditionalFormatting>
  <conditionalFormatting sqref="AD38">
    <cfRule type="cellIs" dxfId="893" priority="59" operator="lessThan">
      <formula>0</formula>
    </cfRule>
  </conditionalFormatting>
  <conditionalFormatting sqref="AD38">
    <cfRule type="cellIs" dxfId="892" priority="56" operator="lessThan">
      <formula>0</formula>
    </cfRule>
    <cfRule type="cellIs" dxfId="891" priority="57" operator="greaterThan">
      <formula>0</formula>
    </cfRule>
  </conditionalFormatting>
  <conditionalFormatting sqref="AD38">
    <cfRule type="cellIs" dxfId="890" priority="55" operator="greaterThan">
      <formula>0</formula>
    </cfRule>
  </conditionalFormatting>
  <conditionalFormatting sqref="AD38">
    <cfRule type="cellIs" dxfId="889" priority="54" operator="lessThan">
      <formula>0</formula>
    </cfRule>
  </conditionalFormatting>
  <conditionalFormatting sqref="AD38">
    <cfRule type="cellIs" dxfId="888" priority="51" operator="lessThan">
      <formula>0</formula>
    </cfRule>
    <cfRule type="cellIs" dxfId="887" priority="52" operator="greaterThan">
      <formula>0</formula>
    </cfRule>
  </conditionalFormatting>
  <conditionalFormatting sqref="AD43">
    <cfRule type="cellIs" dxfId="886" priority="50" operator="greaterThan">
      <formula>0</formula>
    </cfRule>
  </conditionalFormatting>
  <conditionalFormatting sqref="AD43">
    <cfRule type="cellIs" dxfId="885" priority="49" operator="lessThan">
      <formula>0</formula>
    </cfRule>
  </conditionalFormatting>
  <conditionalFormatting sqref="AD42">
    <cfRule type="cellIs" dxfId="884" priority="47" operator="greaterThan">
      <formula>0</formula>
    </cfRule>
  </conditionalFormatting>
  <conditionalFormatting sqref="AD42">
    <cfRule type="cellIs" dxfId="883" priority="46" operator="lessThan">
      <formula>0</formula>
    </cfRule>
  </conditionalFormatting>
  <conditionalFormatting sqref="AD45">
    <cfRule type="cellIs" dxfId="882" priority="43" operator="lessThan">
      <formula>0</formula>
    </cfRule>
    <cfRule type="cellIs" dxfId="881" priority="44" operator="greaterThan">
      <formula>0</formula>
    </cfRule>
  </conditionalFormatting>
  <conditionalFormatting sqref="AD44">
    <cfRule type="cellIs" dxfId="880" priority="41" operator="lessThan">
      <formula>0</formula>
    </cfRule>
    <cfRule type="cellIs" dxfId="879" priority="42" operator="greaterThan">
      <formula>0</formula>
    </cfRule>
  </conditionalFormatting>
  <conditionalFormatting sqref="AD46">
    <cfRule type="cellIs" dxfId="878" priority="40" operator="greaterThan">
      <formula>0</formula>
    </cfRule>
  </conditionalFormatting>
  <conditionalFormatting sqref="AD46">
    <cfRule type="cellIs" dxfId="877" priority="39" operator="lessThan">
      <formula>0</formula>
    </cfRule>
  </conditionalFormatting>
  <conditionalFormatting sqref="AD47">
    <cfRule type="cellIs" dxfId="876" priority="36" operator="lessThan">
      <formula>0</formula>
    </cfRule>
    <cfRule type="cellIs" dxfId="875" priority="37" operator="greaterThan">
      <formula>0</formula>
    </cfRule>
  </conditionalFormatting>
  <conditionalFormatting sqref="AD48">
    <cfRule type="cellIs" dxfId="874" priority="35" operator="greaterThan">
      <formula>0</formula>
    </cfRule>
  </conditionalFormatting>
  <conditionalFormatting sqref="AD48">
    <cfRule type="cellIs" dxfId="873" priority="34" operator="lessThan">
      <formula>0</formula>
    </cfRule>
  </conditionalFormatting>
  <conditionalFormatting sqref="AD46">
    <cfRule type="cellIs" dxfId="872" priority="31" operator="lessThan">
      <formula>0</formula>
    </cfRule>
    <cfRule type="cellIs" dxfId="871" priority="32" operator="greaterThan">
      <formula>0</formula>
    </cfRule>
  </conditionalFormatting>
  <conditionalFormatting sqref="AD47">
    <cfRule type="cellIs" dxfId="870" priority="30" operator="greaterThan">
      <formula>0</formula>
    </cfRule>
  </conditionalFormatting>
  <conditionalFormatting sqref="AD47">
    <cfRule type="cellIs" dxfId="869" priority="29" operator="lessThan">
      <formula>0</formula>
    </cfRule>
  </conditionalFormatting>
  <conditionalFormatting sqref="AD45">
    <cfRule type="cellIs" dxfId="868" priority="27" operator="greaterThan">
      <formula>0</formula>
    </cfRule>
  </conditionalFormatting>
  <conditionalFormatting sqref="AD45">
    <cfRule type="cellIs" dxfId="867" priority="26" operator="lessThan">
      <formula>0</formula>
    </cfRule>
  </conditionalFormatting>
  <conditionalFormatting sqref="AD46">
    <cfRule type="cellIs" dxfId="866" priority="23" operator="lessThan">
      <formula>0</formula>
    </cfRule>
    <cfRule type="cellIs" dxfId="865" priority="24" operator="greaterThan">
      <formula>0</formula>
    </cfRule>
  </conditionalFormatting>
  <conditionalFormatting sqref="AD45">
    <cfRule type="cellIs" dxfId="864" priority="21" operator="lessThan">
      <formula>0</formula>
    </cfRule>
    <cfRule type="cellIs" dxfId="863" priority="22" operator="greaterThan">
      <formula>0</formula>
    </cfRule>
  </conditionalFormatting>
  <conditionalFormatting sqref="AD46">
    <cfRule type="cellIs" dxfId="862" priority="20" operator="greaterThan">
      <formula>0</formula>
    </cfRule>
  </conditionalFormatting>
  <conditionalFormatting sqref="AD46">
    <cfRule type="cellIs" dxfId="861" priority="19" operator="lessThan">
      <formula>0</formula>
    </cfRule>
  </conditionalFormatting>
  <conditionalFormatting sqref="AD49">
    <cfRule type="cellIs" dxfId="860" priority="17" operator="greaterThan">
      <formula>0</formula>
    </cfRule>
  </conditionalFormatting>
  <conditionalFormatting sqref="AD49">
    <cfRule type="cellIs" dxfId="859" priority="16" operator="lessThan">
      <formula>0</formula>
    </cfRule>
  </conditionalFormatting>
  <conditionalFormatting sqref="AD50">
    <cfRule type="cellIs" dxfId="858" priority="14" operator="greaterThan">
      <formula>0</formula>
    </cfRule>
  </conditionalFormatting>
  <conditionalFormatting sqref="AD50">
    <cfRule type="cellIs" dxfId="857" priority="13" operator="lessThan">
      <formula>0</formula>
    </cfRule>
  </conditionalFormatting>
  <conditionalFormatting sqref="AD50">
    <cfRule type="cellIs" dxfId="856" priority="11" operator="greaterThan">
      <formula>0</formula>
    </cfRule>
  </conditionalFormatting>
  <conditionalFormatting sqref="AD50">
    <cfRule type="cellIs" dxfId="855" priority="10" operator="lessThan">
      <formula>0</formula>
    </cfRule>
  </conditionalFormatting>
  <conditionalFormatting sqref="AD51">
    <cfRule type="cellIs" dxfId="854" priority="8" operator="greaterThan">
      <formula>0</formula>
    </cfRule>
  </conditionalFormatting>
  <conditionalFormatting sqref="AD51">
    <cfRule type="cellIs" dxfId="853" priority="7" operator="lessThan">
      <formula>0</formula>
    </cfRule>
  </conditionalFormatting>
  <conditionalFormatting sqref="AD53">
    <cfRule type="cellIs" dxfId="852" priority="4" operator="lessThan">
      <formula>0</formula>
    </cfRule>
    <cfRule type="cellIs" dxfId="851" priority="5" operator="greaterThan">
      <formula>0</formula>
    </cfRule>
  </conditionalFormatting>
  <conditionalFormatting sqref="AD52">
    <cfRule type="cellIs" dxfId="850" priority="3" operator="greaterThan">
      <formula>0</formula>
    </cfRule>
  </conditionalFormatting>
  <conditionalFormatting sqref="AD52">
    <cfRule type="cellIs" dxfId="849" priority="2" operator="lessThan">
      <formula>0</formula>
    </cfRule>
  </conditionalFormatting>
  <dataValidations count="5">
    <dataValidation type="list" errorStyle="warning" allowBlank="1" showInputMessage="1" showErrorMessage="1" errorTitle="Categoria Invalida" error="Categoria não cadastrada" sqref="L44:L45 R21 F32 L32 U47 L35:L36 X44:X45 AB28 AB53">
      <formula1>"Cartão,Taxas,Ajuste,Estudo,Lazer,Salário,Mari Cred,Mari Deb, Poupança , Presente,Dizimo , Celular,Compras,"</formula1>
    </dataValidation>
    <dataValidation type="list" errorStyle="warning" allowBlank="1" showInputMessage="1" showErrorMessage="1" errorTitle="Categoria Invalida" error="Categoria não cadastrada" sqref="R43:R44 L8:L9 L38 L47 L13:L16 R6:R9 R15 O6 F22 I32:I35 I13:I17 O13:O17 U21 O40:O41 L34 X47 O47 O43 U45:U46 R48 AB8:AB13 AB18 AB26 AB29:AB30 AB44:AB45 AB51">
      <formula1>"Cartão,Taxas,Ajuste,Estudo,Lazer,Salário,Mari Cred,Mari Deb,Poupança , Presente,Dizimo , Celular,Compras,"</formula1>
    </dataValidation>
    <dataValidation type="list" allowBlank="1" showInputMessage="1" showErrorMessage="1" sqref="F16 F14">
      <formula1>"Site,Taxas,Ajuste,Estudo,Lazer,Bonetti,Mari Cred,Mari Deb, Poupança , Presente,Dizimo , Celular"</formula1>
    </dataValidation>
    <dataValidation type="list" errorStyle="warning" allowBlank="1" showInputMessage="1" showErrorMessage="1" errorTitle="Categoria Invalida" error="Categoria não cadastrada" sqref="O32:O39 R5 L5:L7 L33 R13:R14 I39:I40 O5 L10 R16:R18 I5:I10 X13:X18 F17:F18 U13:U18 F15 L17:L18 R29 X32:X40 F21 U5:U10 L40 R32:R40 O21:O29 L46 F43:F48 L37 F33:F40 R10 U32:U40 X46 O18 X5:X10 I18 F5:F10 F13 O7:O10 F23:F29 I36:I37 X21:X29 U22:U29 L21:L29 I43:I48 I21:I29 R22:R26 O44:O46 L43 U43:U44 U48 X43 R45:R47 AB4:AB7 AB14:AB17 AB19:AB25 AB27 AB31:AB43 AB46:AB50 AB52">
      <formula1>"Outros,Taxas,Ajuste,Estudo,Lazer,Salário,Mari Cred,Mari Deb, Poupança , Presente,Dizimo , Celular,Compras,"</formula1>
    </dataValidation>
    <dataValidation type="list" errorStyle="warning" allowBlank="1" showInputMessage="1" showErrorMessage="1" errorTitle="Categoria Invalida" error="Categoria não cadastrada" sqref="L48 I38 R27:R28 L39 O48 X48">
      <formula1>"Cartão,Taxas,Ajuste,Estudo,Lazer,Salário,Mari Cred,Mari Deb, Poupança, Presente,Dizimo , Celular,Compras,"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852" id="{6197A4DE-D316-41C4-83F2-F6F9D5CC70F6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Z21 Z32:Z40 Z13:Z18 Z5:Z10 Z25:Z29</xm:sqref>
        </x14:conditionalFormatting>
        <x14:conditionalFormatting xmlns:xm="http://schemas.microsoft.com/office/excel/2006/main">
          <x14:cfRule type="containsBlanks" priority="845" id="{53EB9458-D090-4C31-923E-03FEEC2B024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Q18 K18 H27:H29 K21 T37:T40 Q32:Q36 N40 Q27:Q29 H45:H48 H36:H40 T27:T29 T10 T16:T18 N17:N18 H17:H18 N10 Q7:Q10 K36:K37 N46 K44 K39:K40 N25:N29 K25:K29 K46:K48 Z46</xm:sqref>
        </x14:conditionalFormatting>
        <x14:conditionalFormatting xmlns:xm="http://schemas.microsoft.com/office/excel/2006/main">
          <x14:cfRule type="containsBlanks" priority="842" id="{6228BB80-CC0D-4A96-B5D1-0D3672AEA9CD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W32:W40 W21 W13:W18 W25:W29</xm:sqref>
        </x14:conditionalFormatting>
        <x14:conditionalFormatting xmlns:xm="http://schemas.microsoft.com/office/excel/2006/main">
          <x14:cfRule type="containsText" priority="855" operator="containsText" text="Salário" id="{82E919AA-E07C-41BF-9506-AFCB6AB25047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H13:H16 K17 Q14:Q17 Q5:Q6 T6:T9</xm:sqref>
        </x14:conditionalFormatting>
        <x14:conditionalFormatting xmlns:xm="http://schemas.microsoft.com/office/excel/2006/main">
          <x14:cfRule type="containsBlanks" priority="773" id="{F34989DF-34F5-4E4D-90C5-AB51B823B7E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ontainsBlanks" priority="770" id="{661E9B76-1EA9-48F2-ACAD-C7E96658E10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T14</xm:sqref>
        </x14:conditionalFormatting>
        <x14:conditionalFormatting xmlns:xm="http://schemas.microsoft.com/office/excel/2006/main">
          <x14:cfRule type="containsBlanks" priority="760" id="{7C099593-3066-48CB-BC19-8D2076E3D8C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containsBlanks" priority="757" id="{139807D0-AA31-4F10-B35B-064C90DFEFA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Blanks" priority="754" id="{E5B0470D-E452-4D47-A0C3-3FCD3391384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N6</xm:sqref>
        </x14:conditionalFormatting>
        <x14:conditionalFormatting xmlns:xm="http://schemas.microsoft.com/office/excel/2006/main">
          <x14:cfRule type="containsBlanks" priority="748" id="{01192B29-54E1-4461-824D-EC05ABB8790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Blanks" priority="745" id="{2F2AD00C-C19B-46EE-9BCF-4082ADC48AA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N8</xm:sqref>
        </x14:conditionalFormatting>
        <x14:conditionalFormatting xmlns:xm="http://schemas.microsoft.com/office/excel/2006/main">
          <x14:cfRule type="containsText" priority="744" operator="containsText" text="Salário" id="{CC3FEB91-1DC1-4B35-AB02-862DF03A0A73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Blanks" priority="739" id="{CD3A8FFB-653F-4FAF-A387-D5D5A7DF970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containsBlanks" priority="736" id="{A97A3A06-F3E8-4C0B-A228-47F5B027DC6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K38</xm:sqref>
        </x14:conditionalFormatting>
        <x14:conditionalFormatting xmlns:xm="http://schemas.microsoft.com/office/excel/2006/main">
          <x14:cfRule type="containsText" priority="710" operator="containsText" text="Salário" id="{16DE6D5A-0B36-4474-9F10-E2F5F9A9E6C7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K15:K16</xm:sqref>
        </x14:conditionalFormatting>
        <x14:conditionalFormatting xmlns:xm="http://schemas.microsoft.com/office/excel/2006/main">
          <x14:cfRule type="containsBlanks" priority="705" id="{C561366F-C13F-4A14-9BF4-3CF73FC6FE4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Text" priority="704" operator="containsText" text="Salário" id="{96F3C66C-07A5-4564-9A0E-74AF0533B236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W5</xm:sqref>
        </x14:conditionalFormatting>
        <x14:conditionalFormatting xmlns:xm="http://schemas.microsoft.com/office/excel/2006/main">
          <x14:cfRule type="containsText" priority="701" operator="containsText" text="Salário" id="{278DF7AC-978B-43A7-A32B-FCCBC2993E43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N14:N16</xm:sqref>
        </x14:conditionalFormatting>
        <x14:conditionalFormatting xmlns:xm="http://schemas.microsoft.com/office/excel/2006/main">
          <x14:cfRule type="containsText" priority="698" operator="containsText" text="Salário" id="{91D04A94-5882-4FAC-B157-1EBD0EBF0E77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695" operator="containsText" text="Salário" id="{DCC6D75E-73F7-41B7-AFE5-E24B8BE20865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type="containsBlanks" priority="692" id="{AF69C038-7646-4E87-8438-964FE3355B5A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Z22</xm:sqref>
        </x14:conditionalFormatting>
        <x14:conditionalFormatting xmlns:xm="http://schemas.microsoft.com/office/excel/2006/main">
          <x14:cfRule type="containsBlanks" priority="687" id="{78F72321-7008-4A66-84D1-49CF8E92844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N22 K22</xm:sqref>
        </x14:conditionalFormatting>
        <x14:conditionalFormatting xmlns:xm="http://schemas.microsoft.com/office/excel/2006/main">
          <x14:cfRule type="containsBlanks" priority="684" id="{A4917420-CDEA-46B5-9D9B-86E3F9CAEB7B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W22</xm:sqref>
        </x14:conditionalFormatting>
        <x14:conditionalFormatting xmlns:xm="http://schemas.microsoft.com/office/excel/2006/main">
          <x14:cfRule type="containsBlanks" priority="681" id="{91D9710D-AA1B-44DC-A8BF-E53C129F4A7D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Z23</xm:sqref>
        </x14:conditionalFormatting>
        <x14:conditionalFormatting xmlns:xm="http://schemas.microsoft.com/office/excel/2006/main">
          <x14:cfRule type="containsBlanks" priority="676" id="{0EC9DEC5-A72F-421F-B60A-06D6DC44EF3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K23</xm:sqref>
        </x14:conditionalFormatting>
        <x14:conditionalFormatting xmlns:xm="http://schemas.microsoft.com/office/excel/2006/main">
          <x14:cfRule type="containsBlanks" priority="673" id="{CFF9BF3F-4929-4F77-BA06-77B8D9F9852F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W23</xm:sqref>
        </x14:conditionalFormatting>
        <x14:conditionalFormatting xmlns:xm="http://schemas.microsoft.com/office/excel/2006/main">
          <x14:cfRule type="containsBlanks" priority="670" id="{8F9AFA11-1CEC-4BA2-9F62-5F8533C61319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Z24</xm:sqref>
        </x14:conditionalFormatting>
        <x14:conditionalFormatting xmlns:xm="http://schemas.microsoft.com/office/excel/2006/main">
          <x14:cfRule type="containsBlanks" priority="665" id="{7D419B79-CE3B-4980-95EA-22CCBABD970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N24 K24</xm:sqref>
        </x14:conditionalFormatting>
        <x14:conditionalFormatting xmlns:xm="http://schemas.microsoft.com/office/excel/2006/main">
          <x14:cfRule type="containsBlanks" priority="662" id="{64FB73B4-EE45-4045-AF69-A60043C744AD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W24</xm:sqref>
        </x14:conditionalFormatting>
        <x14:conditionalFormatting xmlns:xm="http://schemas.microsoft.com/office/excel/2006/main">
          <x14:cfRule type="containsText" priority="659" operator="containsText" text="Salário" id="{86D7B7C5-73A8-4EDA-ADF9-03878EA1527A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Blanks" priority="644" id="{9F9AB8A2-8325-4DF5-8ABD-DFC76CC8A23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containsBlanks" priority="639" id="{F369697F-A724-4925-BC50-C6DFF945B5E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Blanks" priority="636" id="{5FD2619A-4B03-4E69-8C00-681C39DD558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containsText" priority="633" operator="containsText" text="Salário" id="{BB2E9610-8CDD-405A-A266-C8E4B764C059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T22</xm:sqref>
        </x14:conditionalFormatting>
        <x14:conditionalFormatting xmlns:xm="http://schemas.microsoft.com/office/excel/2006/main">
          <x14:cfRule type="containsBlanks" priority="626" id="{96719946-C47A-487D-80B8-B17ECA993A4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T23</xm:sqref>
        </x14:conditionalFormatting>
        <x14:conditionalFormatting xmlns:xm="http://schemas.microsoft.com/office/excel/2006/main">
          <x14:cfRule type="containsBlanks" priority="623" id="{DDD9EB6C-DA75-46C3-AF99-CEC8A02C9D9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T24</xm:sqref>
        </x14:conditionalFormatting>
        <x14:conditionalFormatting xmlns:xm="http://schemas.microsoft.com/office/excel/2006/main">
          <x14:cfRule type="containsBlanks" priority="618" id="{8EC339A8-DD55-428B-9AE7-56E1AAE77E8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T25</xm:sqref>
        </x14:conditionalFormatting>
        <x14:conditionalFormatting xmlns:xm="http://schemas.microsoft.com/office/excel/2006/main">
          <x14:cfRule type="containsBlanks" priority="613" id="{C964CBFB-C6BE-4E66-841F-9EA7ADDD4E1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T26</xm:sqref>
        </x14:conditionalFormatting>
        <x14:conditionalFormatting xmlns:xm="http://schemas.microsoft.com/office/excel/2006/main">
          <x14:cfRule type="containsBlanks" priority="610" id="{1C3913AA-24C5-4F94-85F1-E793B750329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T26</xm:sqref>
        </x14:conditionalFormatting>
        <x14:conditionalFormatting xmlns:xm="http://schemas.microsoft.com/office/excel/2006/main">
          <x14:cfRule type="containsBlanks" priority="601" id="{70AA7F5A-574B-49F1-A9FF-C165C673F16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Blanks" priority="594" id="{0BC99BF7-FADF-4CC7-92C0-0925AAAD88E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T22</xm:sqref>
        </x14:conditionalFormatting>
        <x14:conditionalFormatting xmlns:xm="http://schemas.microsoft.com/office/excel/2006/main">
          <x14:cfRule type="containsBlanks" priority="591" id="{F723E7BD-2268-43D0-8E36-FAD64BAC45B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T23</xm:sqref>
        </x14:conditionalFormatting>
        <x14:conditionalFormatting xmlns:xm="http://schemas.microsoft.com/office/excel/2006/main">
          <x14:cfRule type="containsBlanks" priority="586" id="{B700CCC9-260B-423A-876C-7B8840ADB25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T24</xm:sqref>
        </x14:conditionalFormatting>
        <x14:conditionalFormatting xmlns:xm="http://schemas.microsoft.com/office/excel/2006/main">
          <x14:cfRule type="containsBlanks" priority="581" id="{706876B7-7B5F-4A62-88A1-47B23068106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T25</xm:sqref>
        </x14:conditionalFormatting>
        <x14:conditionalFormatting xmlns:xm="http://schemas.microsoft.com/office/excel/2006/main">
          <x14:cfRule type="containsBlanks" priority="578" id="{F033C539-CBCC-449B-B4A0-4835C267E9F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T25</xm:sqref>
        </x14:conditionalFormatting>
        <x14:conditionalFormatting xmlns:xm="http://schemas.microsoft.com/office/excel/2006/main">
          <x14:cfRule type="containsBlanks" priority="575" id="{F67C8A9D-1B28-45C2-94D5-5FCAD964697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Blanks" priority="572" id="{7DD71A26-C8AB-4127-8D0A-2B6C2432546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Blanks" priority="567" id="{EDE71261-257E-4B28-BB60-FAD7FD014BA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Blanks" priority="564" id="{E51372D7-7B38-44AE-94D1-BA057B187CF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Blanks" priority="561" id="{62D5C353-8FBA-4B68-BE07-A48E346C3A0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K45</xm:sqref>
        </x14:conditionalFormatting>
        <x14:conditionalFormatting xmlns:xm="http://schemas.microsoft.com/office/excel/2006/main">
          <x14:cfRule type="containsBlanks" priority="558" id="{F0C4BD31-5599-4BC6-BA06-9ECF54D06E0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N21</xm:sqref>
        </x14:conditionalFormatting>
        <x14:conditionalFormatting xmlns:xm="http://schemas.microsoft.com/office/excel/2006/main">
          <x14:cfRule type="containsBlanks" priority="555" id="{BDA44D19-BBD2-4337-83F8-1D655C249AE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Blanks" priority="550" id="{9974B5E6-F2C2-4B8F-81A0-841769F0DB1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N23</xm:sqref>
        </x14:conditionalFormatting>
        <x14:conditionalFormatting xmlns:xm="http://schemas.microsoft.com/office/excel/2006/main">
          <x14:cfRule type="containsBlanks" priority="545" id="{EA03B9F5-C18C-4B4E-965E-C88AAADCCD3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Blanks" priority="542" id="{AAAFAE7A-7119-4FF3-9734-98E4674A436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Blanks" priority="537" id="{E76A4EE2-1151-45C8-B10D-0E5DF8B34CC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Q22</xm:sqref>
        </x14:conditionalFormatting>
        <x14:conditionalFormatting xmlns:xm="http://schemas.microsoft.com/office/excel/2006/main">
          <x14:cfRule type="containsText" priority="532" operator="containsText" text="Salário" id="{9A9002FB-91F3-4D9A-A31C-FC7357038D74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ontainsBlanks" priority="525" id="{14D53B36-4CCC-4F7B-AD5F-B1907ACE592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ontainsBlanks" priority="522" id="{CDF63DC7-6C9E-428A-95F1-0ACA8F65759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ontainsBlanks" priority="515" id="{879E64AB-BBA7-4931-9D1C-DFD0B93A62D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ontainsBlanks" priority="512" id="{D60415CC-02E4-4E38-8DC8-AC436D0508C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H34</xm:sqref>
        </x14:conditionalFormatting>
        <x14:conditionalFormatting xmlns:xm="http://schemas.microsoft.com/office/excel/2006/main">
          <x14:cfRule type="containsBlanks" priority="507" id="{D3A5CA49-EAB2-43A9-A538-06B6C910BCC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containsText" priority="502" operator="containsText" text="Salário" id="{C4E7CDE3-D5FC-4EC1-8ECF-38A512B19DE3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ontainsBlanks" priority="485" id="{2B01FCF8-1031-4029-850D-08B422E2D6C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containsText" priority="430" operator="containsText" text="Salário" id="{077418FC-A68E-4067-A7B4-51B3F2101FCC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T32</xm:sqref>
        </x14:conditionalFormatting>
        <x14:conditionalFormatting xmlns:xm="http://schemas.microsoft.com/office/excel/2006/main">
          <x14:cfRule type="containsBlanks" priority="423" id="{972F3AA9-CFCA-46DC-94B6-4895FA34B75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T33</xm:sqref>
        </x14:conditionalFormatting>
        <x14:conditionalFormatting xmlns:xm="http://schemas.microsoft.com/office/excel/2006/main">
          <x14:cfRule type="containsBlanks" priority="420" id="{658902ED-6687-4012-8E43-EF202A6EBF3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T34</xm:sqref>
        </x14:conditionalFormatting>
        <x14:conditionalFormatting xmlns:xm="http://schemas.microsoft.com/office/excel/2006/main">
          <x14:cfRule type="containsBlanks" priority="413" id="{5F520211-86A7-4439-96E6-36563249BD4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T32</xm:sqref>
        </x14:conditionalFormatting>
        <x14:conditionalFormatting xmlns:xm="http://schemas.microsoft.com/office/excel/2006/main">
          <x14:cfRule type="containsBlanks" priority="410" id="{A7B68C78-5FF0-4071-B4F1-59DDB6D5EBC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T33</xm:sqref>
        </x14:conditionalFormatting>
        <x14:conditionalFormatting xmlns:xm="http://schemas.microsoft.com/office/excel/2006/main">
          <x14:cfRule type="containsBlanks" priority="405" id="{AEE3C6DF-0B97-4762-AF04-DFFF11EAC45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T34</xm:sqref>
        </x14:conditionalFormatting>
        <x14:conditionalFormatting xmlns:xm="http://schemas.microsoft.com/office/excel/2006/main">
          <x14:cfRule type="containsBlanks" priority="400" id="{E134BE58-B4D6-41C9-B5AE-7AC517DF3A2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T35</xm:sqref>
        </x14:conditionalFormatting>
        <x14:conditionalFormatting xmlns:xm="http://schemas.microsoft.com/office/excel/2006/main">
          <x14:cfRule type="containsBlanks" priority="395" id="{243E8D95-CBCB-46F0-AD78-B9E52F57764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T36</xm:sqref>
        </x14:conditionalFormatting>
        <x14:conditionalFormatting xmlns:xm="http://schemas.microsoft.com/office/excel/2006/main">
          <x14:cfRule type="containsBlanks" priority="390" id="{BF0A2864-C7E0-47A8-8927-E527AFB4446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T36</xm:sqref>
        </x14:conditionalFormatting>
        <x14:conditionalFormatting xmlns:xm="http://schemas.microsoft.com/office/excel/2006/main">
          <x14:cfRule type="containsBlanks" priority="387" id="{D02C7F3A-4E65-48B1-A9B4-3A7DA267E92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T36</xm:sqref>
        </x14:conditionalFormatting>
        <x14:conditionalFormatting xmlns:xm="http://schemas.microsoft.com/office/excel/2006/main">
          <x14:cfRule type="containsBlanks" priority="386" id="{FF28AA67-5233-43CC-A136-0FD5B6CAD0EA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T36</xm:sqref>
        </x14:conditionalFormatting>
        <x14:conditionalFormatting xmlns:xm="http://schemas.microsoft.com/office/excel/2006/main">
          <x14:cfRule type="containsBlanks" priority="381" id="{77E71621-66D1-4687-95F0-CEAE20C31AB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T36</xm:sqref>
        </x14:conditionalFormatting>
        <x14:conditionalFormatting xmlns:xm="http://schemas.microsoft.com/office/excel/2006/main">
          <x14:cfRule type="containsBlanks" priority="374" id="{FC2CD32C-BFEE-4F22-9A93-02B6F21DAB0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T36</xm:sqref>
        </x14:conditionalFormatting>
        <x14:conditionalFormatting xmlns:xm="http://schemas.microsoft.com/office/excel/2006/main">
          <x14:cfRule type="containsBlanks" priority="369" id="{F670B637-0154-410F-8A4B-07F8DA78D7B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T36</xm:sqref>
        </x14:conditionalFormatting>
        <x14:conditionalFormatting xmlns:xm="http://schemas.microsoft.com/office/excel/2006/main">
          <x14:cfRule type="containsBlanks" priority="364" id="{6DD1E804-A880-43D7-BDCC-FA34EBD3883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H44</xm:sqref>
        </x14:conditionalFormatting>
        <x14:conditionalFormatting xmlns:xm="http://schemas.microsoft.com/office/excel/2006/main">
          <x14:cfRule type="containsBlanks" priority="361" id="{07C3446A-5D42-4AD3-B77B-E1E2D944B17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ontainsBlanks" priority="356" id="{8511231D-10DD-4C86-A0C7-17D2A2DD40E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ontainsBlanks" priority="353" id="{D1D32F9F-3C30-47C8-BF5C-44C4A132AC3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ontainsBlanks" priority="352" id="{2D316C9E-6926-4569-9BC4-85B7ADA72EFB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ontainsBlanks" priority="347" id="{7E488C3E-F8BD-4FF6-9A35-F98D4F2472E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ontainsBlanks" priority="340" id="{F8164DE0-67F7-48B6-8740-433F58EC807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ontainsBlanks" priority="335" id="{2F4D1A9D-2438-4FBE-B7F6-07CB46D236B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ontainsBlanks" priority="330" id="{7D0ECE09-9793-46C4-925B-96EC826D240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Q37</xm:sqref>
        </x14:conditionalFormatting>
        <x14:conditionalFormatting xmlns:xm="http://schemas.microsoft.com/office/excel/2006/main">
          <x14:cfRule type="containsBlanks" priority="327" id="{A3AE4D57-244E-4F54-8C5E-9761BC46602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Q38</xm:sqref>
        </x14:conditionalFormatting>
        <x14:conditionalFormatting xmlns:xm="http://schemas.microsoft.com/office/excel/2006/main">
          <x14:cfRule type="containsBlanks" priority="324" id="{1BD6CF7E-7544-4D49-9FA7-03BABA85556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Q38</xm:sqref>
        </x14:conditionalFormatting>
        <x14:conditionalFormatting xmlns:xm="http://schemas.microsoft.com/office/excel/2006/main">
          <x14:cfRule type="containsBlanks" priority="321" id="{27F44F1F-9602-4C74-A8BA-CFEAC79224E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Q39</xm:sqref>
        </x14:conditionalFormatting>
        <x14:conditionalFormatting xmlns:xm="http://schemas.microsoft.com/office/excel/2006/main">
          <x14:cfRule type="containsBlanks" priority="318" id="{8D1D3BE9-0257-44B7-A83C-8ECB27A81D9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Q40</xm:sqref>
        </x14:conditionalFormatting>
        <x14:conditionalFormatting xmlns:xm="http://schemas.microsoft.com/office/excel/2006/main">
          <x14:cfRule type="containsText" priority="317" operator="containsText" text="Salário" id="{29D2EA77-19CB-42E2-925D-1DF86D54DF83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Blanks" priority="312" id="{3CAC6A8F-6EF8-4BD6-A90C-0CC2E5AB53E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Blanks" priority="309" id="{E6E5C23D-9679-457B-A747-B13232674FC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ontainsBlanks" priority="294" id="{0953425C-65B6-421B-8A4A-3F56752BE8F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Q45</xm:sqref>
        </x14:conditionalFormatting>
        <x14:conditionalFormatting xmlns:xm="http://schemas.microsoft.com/office/excel/2006/main">
          <x14:cfRule type="containsBlanks" priority="289" id="{A23E6B8C-7239-4BED-B035-3679DFC2CA7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Q46</xm:sqref>
        </x14:conditionalFormatting>
        <x14:conditionalFormatting xmlns:xm="http://schemas.microsoft.com/office/excel/2006/main">
          <x14:cfRule type="containsBlanks" priority="286" id="{46B931B1-E4CE-46C8-8142-CA8C99722EE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containsText" priority="273" operator="containsText" text="Salário" id="{954D41B3-F4B9-4D22-89A1-81E0B21C474F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T48</xm:sqref>
        </x14:conditionalFormatting>
        <x14:conditionalFormatting xmlns:xm="http://schemas.microsoft.com/office/excel/2006/main">
          <x14:cfRule type="containsBlanks" priority="268" id="{26EA5AF2-EADA-4E9B-8455-12B990C07B1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T48</xm:sqref>
        </x14:conditionalFormatting>
        <x14:conditionalFormatting xmlns:xm="http://schemas.microsoft.com/office/excel/2006/main">
          <x14:cfRule type="containsBlanks" priority="265" id="{431D1665-217D-46C2-8D82-EAE9048A155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W43</xm:sqref>
        </x14:conditionalFormatting>
        <x14:conditionalFormatting xmlns:xm="http://schemas.microsoft.com/office/excel/2006/main">
          <x14:cfRule type="containsBlanks" priority="262" id="{2674FA02-D45B-42F9-AB91-42D17C265A0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W44</xm:sqref>
        </x14:conditionalFormatting>
        <x14:conditionalFormatting xmlns:xm="http://schemas.microsoft.com/office/excel/2006/main">
          <x14:cfRule type="containsBlanks" priority="259" id="{88172356-CA63-4E2F-A3DA-073CA0B1A58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W44</xm:sqref>
        </x14:conditionalFormatting>
        <x14:conditionalFormatting xmlns:xm="http://schemas.microsoft.com/office/excel/2006/main">
          <x14:cfRule type="containsBlanks" priority="256" id="{CAE2A208-F225-42BA-8AE8-DB516730641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W45</xm:sqref>
        </x14:conditionalFormatting>
        <x14:conditionalFormatting xmlns:xm="http://schemas.microsoft.com/office/excel/2006/main">
          <x14:cfRule type="containsText" priority="255" operator="containsText" text="Salário" id="{8AEF56CB-EC8E-48A1-9654-9416AB493637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W46</xm:sqref>
        </x14:conditionalFormatting>
        <x14:conditionalFormatting xmlns:xm="http://schemas.microsoft.com/office/excel/2006/main">
          <x14:cfRule type="containsBlanks" priority="250" id="{7229F1D7-94FE-4A11-AEF9-09FE4476D12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W46</xm:sqref>
        </x14:conditionalFormatting>
        <x14:conditionalFormatting xmlns:xm="http://schemas.microsoft.com/office/excel/2006/main">
          <x14:cfRule type="containsBlanks" priority="247" id="{CD97177B-3967-46E1-9D9F-2136708E546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N43</xm:sqref>
        </x14:conditionalFormatting>
        <x14:conditionalFormatting xmlns:xm="http://schemas.microsoft.com/office/excel/2006/main">
          <x14:cfRule type="containsBlanks" priority="244" id="{9212819B-DBD8-4BF1-91A5-917427AD4D4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T45</xm:sqref>
        </x14:conditionalFormatting>
        <x14:conditionalFormatting xmlns:xm="http://schemas.microsoft.com/office/excel/2006/main">
          <x14:cfRule type="containsBlanks" priority="241" id="{CF24672D-5731-4843-A647-5416AED6223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W48</xm:sqref>
        </x14:conditionalFormatting>
        <x14:conditionalFormatting xmlns:xm="http://schemas.microsoft.com/office/excel/2006/main">
          <x14:cfRule type="containsBlanks" priority="236" id="{D0956BFE-CDD9-4673-9932-6E4638F39CB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Q44</xm:sqref>
        </x14:conditionalFormatting>
        <x14:conditionalFormatting xmlns:xm="http://schemas.microsoft.com/office/excel/2006/main">
          <x14:cfRule type="containsBlanks" priority="231" id="{12605267-F56A-410D-8150-FB6ED260115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T47</xm:sqref>
        </x14:conditionalFormatting>
        <x14:conditionalFormatting xmlns:xm="http://schemas.microsoft.com/office/excel/2006/main">
          <x14:cfRule type="containsBlanks" priority="228" id="{89620C4D-396E-423A-A971-84DF766696D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Z43</xm:sqref>
        </x14:conditionalFormatting>
        <x14:conditionalFormatting xmlns:xm="http://schemas.microsoft.com/office/excel/2006/main">
          <x14:cfRule type="containsBlanks" priority="223" id="{146F0BD9-B985-404A-8BCE-7AD2BA3A00A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T46</xm:sqref>
        </x14:conditionalFormatting>
        <x14:conditionalFormatting xmlns:xm="http://schemas.microsoft.com/office/excel/2006/main">
          <x14:cfRule type="containsBlanks" priority="220" id="{ADD341C5-C452-4F5D-AE13-27F3D28184C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T44</xm:sqref>
        </x14:conditionalFormatting>
        <x14:conditionalFormatting xmlns:xm="http://schemas.microsoft.com/office/excel/2006/main">
          <x14:cfRule type="containsBlanks" priority="213" id="{6E67BC2E-6430-409B-99F8-2B9C74C262C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T45</xm:sqref>
        </x14:conditionalFormatting>
        <x14:conditionalFormatting xmlns:xm="http://schemas.microsoft.com/office/excel/2006/main">
          <x14:cfRule type="containsBlanks" priority="210" id="{882337EC-5BDD-4907-AA4E-44287884248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</xm:sqref>
        </x14:conditionalFormatting>
        <x14:conditionalFormatting xmlns:xm="http://schemas.microsoft.com/office/excel/2006/main">
          <x14:cfRule type="containsText" priority="209" operator="containsText" text="Salário" id="{B35E08AA-379D-4DBD-BBDC-360F1094D30B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AD5</xm:sqref>
        </x14:conditionalFormatting>
        <x14:conditionalFormatting xmlns:xm="http://schemas.microsoft.com/office/excel/2006/main">
          <x14:cfRule type="containsText" priority="206" operator="containsText" text="Salário" id="{A689E258-437F-407B-B7C8-180A1C4DA54B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AD7</xm:sqref>
        </x14:conditionalFormatting>
        <x14:conditionalFormatting xmlns:xm="http://schemas.microsoft.com/office/excel/2006/main">
          <x14:cfRule type="containsText" priority="201" operator="containsText" text="Salário" id="{102B2D18-BE61-4E47-B9ED-643C278EB5E0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AD9</xm:sqref>
        </x14:conditionalFormatting>
        <x14:conditionalFormatting xmlns:xm="http://schemas.microsoft.com/office/excel/2006/main">
          <x14:cfRule type="containsText" priority="198" operator="containsText" text="Salário" id="{2CA86D40-2450-4CEC-8C0F-F0CC178AE928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AD11:AD13</xm:sqref>
        </x14:conditionalFormatting>
        <x14:conditionalFormatting xmlns:xm="http://schemas.microsoft.com/office/excel/2006/main">
          <x14:cfRule type="containsBlanks" priority="191" id="{689ADC12-88E0-4CA4-829B-F32FB154A25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AD14</xm:sqref>
        </x14:conditionalFormatting>
        <x14:conditionalFormatting xmlns:xm="http://schemas.microsoft.com/office/excel/2006/main">
          <x14:cfRule type="containsBlanks" priority="188" id="{8FC9038E-E946-416F-9F06-DDA08948C08B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AD15:AD16</xm:sqref>
        </x14:conditionalFormatting>
        <x14:conditionalFormatting xmlns:xm="http://schemas.microsoft.com/office/excel/2006/main">
          <x14:cfRule type="containsText" priority="187" operator="containsText" text="Salário" id="{C05D11B4-7823-4ADC-8F41-9F0F5AABE30C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AD18</xm:sqref>
        </x14:conditionalFormatting>
        <x14:conditionalFormatting xmlns:xm="http://schemas.microsoft.com/office/excel/2006/main">
          <x14:cfRule type="containsBlanks" priority="182" id="{5FA79DFA-D511-4D79-B1BA-F821144A60C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AD17</xm:sqref>
        </x14:conditionalFormatting>
        <x14:conditionalFormatting xmlns:xm="http://schemas.microsoft.com/office/excel/2006/main">
          <x14:cfRule type="containsBlanks" priority="177" id="{181CFE3F-5A9C-4B2A-92D4-6A5A3F147EA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AD19</xm:sqref>
        </x14:conditionalFormatting>
        <x14:conditionalFormatting xmlns:xm="http://schemas.microsoft.com/office/excel/2006/main">
          <x14:cfRule type="containsBlanks" priority="174" id="{E437108D-42AB-4DA9-AFD4-823853785B5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AD20</xm:sqref>
        </x14:conditionalFormatting>
        <x14:conditionalFormatting xmlns:xm="http://schemas.microsoft.com/office/excel/2006/main">
          <x14:cfRule type="containsBlanks" priority="169" id="{FA7FE9EB-B0DD-491D-BCA4-97E1E6FDBB2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AD20</xm:sqref>
        </x14:conditionalFormatting>
        <x14:conditionalFormatting xmlns:xm="http://schemas.microsoft.com/office/excel/2006/main">
          <x14:cfRule type="containsBlanks" priority="166" id="{D8925958-959E-4C14-AFC6-2C950BEF530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AD20</xm:sqref>
        </x14:conditionalFormatting>
        <x14:conditionalFormatting xmlns:xm="http://schemas.microsoft.com/office/excel/2006/main">
          <x14:cfRule type="containsBlanks" priority="163" id="{605CFC9D-496C-4F07-BDFB-A54EA19A407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AD21</xm:sqref>
        </x14:conditionalFormatting>
        <x14:conditionalFormatting xmlns:xm="http://schemas.microsoft.com/office/excel/2006/main">
          <x14:cfRule type="containsBlanks" priority="160" id="{563EA1F5-85ED-423C-8F5E-B5496F74005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AD22</xm:sqref>
        </x14:conditionalFormatting>
        <x14:conditionalFormatting xmlns:xm="http://schemas.microsoft.com/office/excel/2006/main">
          <x14:cfRule type="containsBlanks" priority="157" id="{6B7432C0-089D-4CD1-8339-2BD1F50F57B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AD23</xm:sqref>
        </x14:conditionalFormatting>
        <x14:conditionalFormatting xmlns:xm="http://schemas.microsoft.com/office/excel/2006/main">
          <x14:cfRule type="containsBlanks" priority="154" id="{A4CBCB54-C598-40B7-9CD1-F92711D9E79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AD24</xm:sqref>
        </x14:conditionalFormatting>
        <x14:conditionalFormatting xmlns:xm="http://schemas.microsoft.com/office/excel/2006/main">
          <x14:cfRule type="containsBlanks" priority="151" id="{3FF1FB17-9497-440A-838B-0195223F875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AD25</xm:sqref>
        </x14:conditionalFormatting>
        <x14:conditionalFormatting xmlns:xm="http://schemas.microsoft.com/office/excel/2006/main">
          <x14:cfRule type="containsBlanks" priority="146" id="{D053B961-8F3D-4354-B4F9-88782E4637E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AD25</xm:sqref>
        </x14:conditionalFormatting>
        <x14:conditionalFormatting xmlns:xm="http://schemas.microsoft.com/office/excel/2006/main">
          <x14:cfRule type="containsBlanks" priority="141" id="{9D77A940-269E-4CAC-B09B-01C0BA06AFA1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AD26</xm:sqref>
        </x14:conditionalFormatting>
        <x14:conditionalFormatting xmlns:xm="http://schemas.microsoft.com/office/excel/2006/main">
          <x14:cfRule type="containsBlanks" priority="138" id="{3D17A21F-EA3D-495E-BCB6-5FAC8B28A762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AD27</xm:sqref>
        </x14:conditionalFormatting>
        <x14:conditionalFormatting xmlns:xm="http://schemas.microsoft.com/office/excel/2006/main">
          <x14:cfRule type="containsBlanks" priority="129" id="{F9DF7E54-5446-4D15-9ADF-C365B4DC125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AD31</xm:sqref>
        </x14:conditionalFormatting>
        <x14:conditionalFormatting xmlns:xm="http://schemas.microsoft.com/office/excel/2006/main">
          <x14:cfRule type="containsText" priority="128" operator="containsText" text="Salário" id="{AB0DDF9B-874A-465E-867C-B79BC4BA8F55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AD32</xm:sqref>
        </x14:conditionalFormatting>
        <x14:conditionalFormatting xmlns:xm="http://schemas.microsoft.com/office/excel/2006/main">
          <x14:cfRule type="containsBlanks" priority="121" id="{29022276-27C4-4536-810C-5A85C751151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AD33</xm:sqref>
        </x14:conditionalFormatting>
        <x14:conditionalFormatting xmlns:xm="http://schemas.microsoft.com/office/excel/2006/main">
          <x14:cfRule type="containsBlanks" priority="118" id="{CD5F445D-641C-46DB-BD18-3E881BC432B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AD34</xm:sqref>
        </x14:conditionalFormatting>
        <x14:conditionalFormatting xmlns:xm="http://schemas.microsoft.com/office/excel/2006/main">
          <x14:cfRule type="containsBlanks" priority="111" id="{92737487-2859-4D6F-A5AD-97ED2FD9F63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AD32</xm:sqref>
        </x14:conditionalFormatting>
        <x14:conditionalFormatting xmlns:xm="http://schemas.microsoft.com/office/excel/2006/main">
          <x14:cfRule type="containsBlanks" priority="108" id="{7D45B9F5-9172-4B85-86BE-F04196B5866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AD33</xm:sqref>
        </x14:conditionalFormatting>
        <x14:conditionalFormatting xmlns:xm="http://schemas.microsoft.com/office/excel/2006/main">
          <x14:cfRule type="containsBlanks" priority="103" id="{BB76D274-DD73-428D-A72C-B4374C05F1D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AD34</xm:sqref>
        </x14:conditionalFormatting>
        <x14:conditionalFormatting xmlns:xm="http://schemas.microsoft.com/office/excel/2006/main">
          <x14:cfRule type="containsBlanks" priority="98" id="{D64052E2-A1DE-4E1A-BD99-356BDF85306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AD35</xm:sqref>
        </x14:conditionalFormatting>
        <x14:conditionalFormatting xmlns:xm="http://schemas.microsoft.com/office/excel/2006/main">
          <x14:cfRule type="containsBlanks" priority="93" id="{ADE47C4E-EDE5-431C-B7FF-BBF5A0994C42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AD36</xm:sqref>
        </x14:conditionalFormatting>
        <x14:conditionalFormatting xmlns:xm="http://schemas.microsoft.com/office/excel/2006/main">
          <x14:cfRule type="containsBlanks" priority="92" id="{9D99DF75-6F95-4B71-B365-7F7B66FEDAE4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AD37</xm:sqref>
        </x14:conditionalFormatting>
        <x14:conditionalFormatting xmlns:xm="http://schemas.microsoft.com/office/excel/2006/main">
          <x14:cfRule type="containsBlanks" priority="87" id="{027E9781-FAFA-4548-A16D-55EF8BD0DEE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AD40:AD41</xm:sqref>
        </x14:conditionalFormatting>
        <x14:conditionalFormatting xmlns:xm="http://schemas.microsoft.com/office/excel/2006/main">
          <x14:cfRule type="containsBlanks" priority="82" id="{B6E3B8EA-EEF6-4C54-BB77-2B56AA50875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AD39</xm:sqref>
        </x14:conditionalFormatting>
        <x14:conditionalFormatting xmlns:xm="http://schemas.microsoft.com/office/excel/2006/main">
          <x14:cfRule type="containsBlanks" priority="79" id="{BBFCBD5E-4530-4EF5-84D5-65C2B7D1F91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AD38</xm:sqref>
        </x14:conditionalFormatting>
        <x14:conditionalFormatting xmlns:xm="http://schemas.microsoft.com/office/excel/2006/main">
          <x14:cfRule type="containsBlanks" priority="74" id="{C6CDA21D-909E-4EC1-B16E-41E1DB92DD1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AD38</xm:sqref>
        </x14:conditionalFormatting>
        <x14:conditionalFormatting xmlns:xm="http://schemas.microsoft.com/office/excel/2006/main">
          <x14:cfRule type="containsBlanks" priority="71" id="{9A191C07-A106-40DF-9CF8-F4B17D1558A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AD38</xm:sqref>
        </x14:conditionalFormatting>
        <x14:conditionalFormatting xmlns:xm="http://schemas.microsoft.com/office/excel/2006/main">
          <x14:cfRule type="containsBlanks" priority="70" id="{E8302DC9-129D-490B-BD6D-B55B7F627619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AD38</xm:sqref>
        </x14:conditionalFormatting>
        <x14:conditionalFormatting xmlns:xm="http://schemas.microsoft.com/office/excel/2006/main">
          <x14:cfRule type="containsBlanks" priority="65" id="{D82E155B-E40A-4570-8585-5FBA3CE131D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AD38</xm:sqref>
        </x14:conditionalFormatting>
        <x14:conditionalFormatting xmlns:xm="http://schemas.microsoft.com/office/excel/2006/main">
          <x14:cfRule type="containsBlanks" priority="58" id="{8723013F-6A5F-4085-9A43-EBE614FFC6E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AD38</xm:sqref>
        </x14:conditionalFormatting>
        <x14:conditionalFormatting xmlns:xm="http://schemas.microsoft.com/office/excel/2006/main">
          <x14:cfRule type="containsBlanks" priority="53" id="{8AA29061-6DC0-44B5-9C38-F19B541CE3F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AD38</xm:sqref>
        </x14:conditionalFormatting>
        <x14:conditionalFormatting xmlns:xm="http://schemas.microsoft.com/office/excel/2006/main">
          <x14:cfRule type="containsBlanks" priority="48" id="{DA26AA15-FAAC-4CFA-8261-10E18950D65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AD43</xm:sqref>
        </x14:conditionalFormatting>
        <x14:conditionalFormatting xmlns:xm="http://schemas.microsoft.com/office/excel/2006/main">
          <x14:cfRule type="containsBlanks" priority="45" id="{B03A0B57-A805-4E0A-BF64-8E5350D7746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AD42</xm:sqref>
        </x14:conditionalFormatting>
        <x14:conditionalFormatting xmlns:xm="http://schemas.microsoft.com/office/excel/2006/main">
          <x14:cfRule type="containsBlanks" priority="38" id="{68FBF319-AF3E-4306-8682-594B8D8296D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AD46</xm:sqref>
        </x14:conditionalFormatting>
        <x14:conditionalFormatting xmlns:xm="http://schemas.microsoft.com/office/excel/2006/main">
          <x14:cfRule type="containsBlanks" priority="33" id="{5EFAA848-C427-4AD9-8AF6-942EC243446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AD48</xm:sqref>
        </x14:conditionalFormatting>
        <x14:conditionalFormatting xmlns:xm="http://schemas.microsoft.com/office/excel/2006/main">
          <x14:cfRule type="containsBlanks" priority="28" id="{9E99E65A-432F-4405-8013-BEF623F2AC1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AD47</xm:sqref>
        </x14:conditionalFormatting>
        <x14:conditionalFormatting xmlns:xm="http://schemas.microsoft.com/office/excel/2006/main">
          <x14:cfRule type="containsBlanks" priority="25" id="{3B9C7B03-7DFD-4331-B91E-D3BC89F823B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AD45</xm:sqref>
        </x14:conditionalFormatting>
        <x14:conditionalFormatting xmlns:xm="http://schemas.microsoft.com/office/excel/2006/main">
          <x14:cfRule type="containsBlanks" priority="18" id="{AED8D10A-55DB-4112-9AF1-4CD7F2C819E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AD46</xm:sqref>
        </x14:conditionalFormatting>
        <x14:conditionalFormatting xmlns:xm="http://schemas.microsoft.com/office/excel/2006/main">
          <x14:cfRule type="containsBlanks" priority="15" id="{C5DE011F-6C87-42AF-B9F9-90A3933EC71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AD49</xm:sqref>
        </x14:conditionalFormatting>
        <x14:conditionalFormatting xmlns:xm="http://schemas.microsoft.com/office/excel/2006/main">
          <x14:cfRule type="containsBlanks" priority="12" id="{0F5A74DF-E77C-4B2B-91CD-FDD0177F9D0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AD50</xm:sqref>
        </x14:conditionalFormatting>
        <x14:conditionalFormatting xmlns:xm="http://schemas.microsoft.com/office/excel/2006/main">
          <x14:cfRule type="containsBlanks" priority="9" id="{A10C1895-8602-431E-A291-D4E3F56D42C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AD50</xm:sqref>
        </x14:conditionalFormatting>
        <x14:conditionalFormatting xmlns:xm="http://schemas.microsoft.com/office/excel/2006/main">
          <x14:cfRule type="containsBlanks" priority="6" id="{8055A056-5811-4CE2-B56F-630F2CCC858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AD51</xm:sqref>
        </x14:conditionalFormatting>
        <x14:conditionalFormatting xmlns:xm="http://schemas.microsoft.com/office/excel/2006/main">
          <x14:cfRule type="containsBlanks" priority="1" id="{48A305DC-7030-402D-9236-94F308B1749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AD52</xm:sqref>
        </x14:conditionalFormatting>
      </x14:conditionalFormattings>
    </ex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0"/>
  <sheetViews>
    <sheetView showGridLines="0" topLeftCell="A31" zoomScale="55" zoomScaleNormal="55" workbookViewId="0">
      <selection activeCell="K49" sqref="K49"/>
    </sheetView>
  </sheetViews>
  <sheetFormatPr defaultRowHeight="15"/>
  <cols>
    <col min="1" max="1" width="20.28515625" customWidth="1"/>
    <col min="2" max="2" width="31.28515625" customWidth="1"/>
    <col min="3" max="3" width="19.42578125" customWidth="1"/>
    <col min="4" max="4" width="15.28515625" customWidth="1"/>
    <col min="6" max="6" width="14.85546875" customWidth="1"/>
    <col min="7" max="7" width="28" customWidth="1"/>
    <col min="8" max="8" width="16.5703125" customWidth="1"/>
    <col min="9" max="9" width="10.85546875" customWidth="1"/>
    <col min="10" max="10" width="36.5703125" customWidth="1"/>
    <col min="11" max="11" width="10.85546875" customWidth="1"/>
    <col min="12" max="12" width="12.140625" customWidth="1"/>
    <col min="13" max="13" width="24.28515625" customWidth="1"/>
    <col min="14" max="14" width="12.42578125" customWidth="1"/>
    <col min="15" max="15" width="10.85546875" customWidth="1"/>
    <col min="16" max="16" width="27" customWidth="1"/>
    <col min="17" max="17" width="12.28515625" customWidth="1"/>
    <col min="18" max="18" width="10.85546875" customWidth="1"/>
    <col min="19" max="19" width="25.28515625" customWidth="1"/>
    <col min="20" max="20" width="10.42578125" customWidth="1"/>
    <col min="21" max="21" width="10.85546875" customWidth="1"/>
    <col min="22" max="22" width="24.85546875" customWidth="1"/>
    <col min="23" max="24" width="10.85546875" customWidth="1"/>
    <col min="25" max="25" width="24.42578125" customWidth="1"/>
    <col min="26" max="26" width="10.85546875" customWidth="1"/>
  </cols>
  <sheetData>
    <row r="1" spans="1:39" ht="42.75" customHeight="1">
      <c r="A1" s="1"/>
      <c r="B1" s="1"/>
      <c r="C1" s="1"/>
      <c r="D1" s="1"/>
      <c r="E1" s="1"/>
      <c r="F1" s="370">
        <v>42156</v>
      </c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21" customHeight="1" thickBot="1">
      <c r="A2" s="2"/>
      <c r="B2" s="2"/>
      <c r="C2" s="2"/>
      <c r="D2" s="3"/>
      <c r="E2" s="1"/>
      <c r="F2" s="371" t="s">
        <v>0</v>
      </c>
      <c r="G2" s="371"/>
      <c r="H2" s="371"/>
      <c r="I2" s="371" t="s">
        <v>1</v>
      </c>
      <c r="J2" s="371"/>
      <c r="K2" s="371"/>
      <c r="L2" s="371" t="s">
        <v>2</v>
      </c>
      <c r="M2" s="371"/>
      <c r="N2" s="371"/>
      <c r="O2" s="371" t="s">
        <v>3</v>
      </c>
      <c r="P2" s="371"/>
      <c r="Q2" s="371"/>
      <c r="R2" s="371" t="s">
        <v>4</v>
      </c>
      <c r="S2" s="371"/>
      <c r="T2" s="371"/>
      <c r="U2" s="371" t="s">
        <v>5</v>
      </c>
      <c r="V2" s="371"/>
      <c r="W2" s="371"/>
      <c r="X2" s="371" t="s">
        <v>6</v>
      </c>
      <c r="Y2" s="371"/>
      <c r="Z2" s="37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2.5" customHeight="1" thickBot="1">
      <c r="A3" s="4"/>
      <c r="B3" s="4"/>
      <c r="C3" s="4"/>
      <c r="D3" s="3"/>
      <c r="E3" s="1"/>
      <c r="F3" s="5" t="s">
        <v>7</v>
      </c>
      <c r="G3" s="6" t="s">
        <v>8</v>
      </c>
      <c r="H3" s="7" t="s">
        <v>9</v>
      </c>
      <c r="I3" s="5" t="s">
        <v>7</v>
      </c>
      <c r="J3" s="6" t="s">
        <v>8</v>
      </c>
      <c r="K3" s="7" t="s">
        <v>9</v>
      </c>
      <c r="L3" s="5" t="s">
        <v>7</v>
      </c>
      <c r="M3" s="6" t="s">
        <v>8</v>
      </c>
      <c r="N3" s="7" t="s">
        <v>9</v>
      </c>
      <c r="O3" s="5" t="s">
        <v>7</v>
      </c>
      <c r="P3" s="6" t="s">
        <v>8</v>
      </c>
      <c r="Q3" s="7" t="s">
        <v>9</v>
      </c>
      <c r="R3" s="8" t="s">
        <v>7</v>
      </c>
      <c r="S3" s="9" t="s">
        <v>8</v>
      </c>
      <c r="T3" s="10" t="s">
        <v>9</v>
      </c>
      <c r="U3" s="8" t="s">
        <v>7</v>
      </c>
      <c r="V3" s="9" t="s">
        <v>8</v>
      </c>
      <c r="W3" s="10" t="s">
        <v>9</v>
      </c>
      <c r="X3" s="8" t="s">
        <v>7</v>
      </c>
      <c r="Y3" s="9" t="s">
        <v>8</v>
      </c>
      <c r="Z3" s="10" t="s">
        <v>9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2.5" customHeight="1">
      <c r="A4" s="11" t="s">
        <v>10</v>
      </c>
      <c r="B4" s="12">
        <f>'Maio-15'!B11</f>
        <v>1009.2199999999996</v>
      </c>
      <c r="C4" s="2"/>
      <c r="D4" s="3"/>
      <c r="E4" s="13"/>
      <c r="F4" s="53">
        <v>1</v>
      </c>
      <c r="G4" s="17"/>
      <c r="H4" s="18"/>
      <c r="I4" s="16">
        <v>2</v>
      </c>
      <c r="J4" s="17"/>
      <c r="K4" s="18"/>
      <c r="L4" s="16">
        <f>I4+1</f>
        <v>3</v>
      </c>
      <c r="M4" s="17"/>
      <c r="N4" s="18"/>
      <c r="O4" s="16">
        <f>L4+1</f>
        <v>4</v>
      </c>
      <c r="P4" s="17"/>
      <c r="Q4" s="18"/>
      <c r="R4" s="16">
        <f>O4+1</f>
        <v>5</v>
      </c>
      <c r="S4" s="17"/>
      <c r="T4" s="18"/>
      <c r="U4" s="19">
        <v>6</v>
      </c>
      <c r="V4" s="20"/>
      <c r="W4" s="21"/>
      <c r="X4" s="19">
        <v>7</v>
      </c>
      <c r="Y4" s="20"/>
      <c r="Z4" s="2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22.5" customHeight="1">
      <c r="A5" s="22" t="s">
        <v>11</v>
      </c>
      <c r="B5" s="23">
        <f>SUM(H11,K11,N11,Q11,T11,W11,Z11)</f>
        <v>83.650000000000034</v>
      </c>
      <c r="C5" s="24"/>
      <c r="D5" s="3"/>
      <c r="E5" s="13"/>
      <c r="F5" s="27" t="s">
        <v>65</v>
      </c>
      <c r="G5" s="28" t="s">
        <v>332</v>
      </c>
      <c r="H5" s="29">
        <v>55</v>
      </c>
      <c r="I5" s="27" t="s">
        <v>12</v>
      </c>
      <c r="J5" s="34" t="s">
        <v>192</v>
      </c>
      <c r="K5" s="35">
        <v>500</v>
      </c>
      <c r="L5" s="27"/>
      <c r="M5" s="28"/>
      <c r="N5" s="29"/>
      <c r="O5" s="27"/>
      <c r="P5" s="28"/>
      <c r="Q5" s="29"/>
      <c r="R5" s="30" t="s">
        <v>12</v>
      </c>
      <c r="S5" s="28" t="s">
        <v>13</v>
      </c>
      <c r="T5" s="29">
        <v>670</v>
      </c>
      <c r="U5" s="31" t="s">
        <v>88</v>
      </c>
      <c r="V5" s="32" t="s">
        <v>344</v>
      </c>
      <c r="W5" s="33">
        <v>-46</v>
      </c>
      <c r="X5" s="31" t="s">
        <v>88</v>
      </c>
      <c r="Y5" s="32" t="s">
        <v>345</v>
      </c>
      <c r="Z5" s="33">
        <v>-180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>
      <c r="A6" s="22" t="s">
        <v>14</v>
      </c>
      <c r="B6" s="23">
        <f>SUM(H19+K19+N19+Q19+T19+W19+Z19)</f>
        <v>-727.47</v>
      </c>
      <c r="C6" s="24"/>
      <c r="D6" s="24"/>
      <c r="E6" s="13"/>
      <c r="F6" s="27" t="s">
        <v>12</v>
      </c>
      <c r="G6" s="34" t="s">
        <v>218</v>
      </c>
      <c r="H6" s="35">
        <v>900</v>
      </c>
      <c r="I6" s="30" t="s">
        <v>100</v>
      </c>
      <c r="J6" s="28" t="s">
        <v>341</v>
      </c>
      <c r="K6" s="29">
        <v>-6.9</v>
      </c>
      <c r="L6" s="27"/>
      <c r="M6" s="28"/>
      <c r="N6" s="29"/>
      <c r="O6" s="27"/>
      <c r="P6" s="28"/>
      <c r="Q6" s="29"/>
      <c r="R6" s="30" t="s">
        <v>18</v>
      </c>
      <c r="S6" s="28" t="s">
        <v>19</v>
      </c>
      <c r="T6" s="29">
        <f>D29</f>
        <v>-1518.1299999999999</v>
      </c>
      <c r="U6" s="31" t="s">
        <v>88</v>
      </c>
      <c r="V6" s="32" t="s">
        <v>204</v>
      </c>
      <c r="W6" s="33">
        <v>-29.25</v>
      </c>
      <c r="X6" s="31"/>
      <c r="Y6" s="32"/>
      <c r="Z6" s="33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22.5" customHeight="1">
      <c r="A7" s="22" t="s">
        <v>17</v>
      </c>
      <c r="B7" s="23">
        <f>SUM(H33,K33,N33,Q33,T33,W33,Z33)</f>
        <v>713</v>
      </c>
      <c r="C7" s="24"/>
      <c r="D7" s="24"/>
      <c r="E7" s="13"/>
      <c r="F7" s="61"/>
      <c r="G7" s="28"/>
      <c r="H7" s="29"/>
      <c r="I7" s="30" t="s">
        <v>88</v>
      </c>
      <c r="J7" s="28" t="s">
        <v>178</v>
      </c>
      <c r="K7" s="29">
        <v>-18</v>
      </c>
      <c r="L7" s="27"/>
      <c r="M7" s="34"/>
      <c r="N7" s="35"/>
      <c r="O7" s="27"/>
      <c r="P7" s="34"/>
      <c r="Q7" s="35"/>
      <c r="R7" s="30" t="s">
        <v>88</v>
      </c>
      <c r="S7" s="28" t="s">
        <v>343</v>
      </c>
      <c r="T7" s="29">
        <v>-102</v>
      </c>
      <c r="U7" s="31" t="s">
        <v>88</v>
      </c>
      <c r="V7" s="32" t="s">
        <v>346</v>
      </c>
      <c r="W7" s="33">
        <v>-7.07</v>
      </c>
      <c r="X7" s="31"/>
      <c r="Y7" s="32"/>
      <c r="Z7" s="33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2.5" customHeight="1">
      <c r="A8" s="22" t="s">
        <v>20</v>
      </c>
      <c r="B8" s="23">
        <f>SUM(H44,K44,N44,Q44,T44,W44,Z44)</f>
        <v>-245.35999999999999</v>
      </c>
      <c r="C8" s="24"/>
      <c r="D8" s="24"/>
      <c r="E8" s="13"/>
      <c r="F8" s="64"/>
      <c r="G8" s="36"/>
      <c r="H8" s="29"/>
      <c r="I8" s="30" t="s">
        <v>21</v>
      </c>
      <c r="J8" s="36" t="s">
        <v>22</v>
      </c>
      <c r="K8" s="29">
        <v>-34</v>
      </c>
      <c r="L8" s="27"/>
      <c r="M8" s="34"/>
      <c r="N8" s="35"/>
      <c r="O8" s="27"/>
      <c r="P8" s="34"/>
      <c r="Q8" s="35"/>
      <c r="R8" s="30" t="s">
        <v>88</v>
      </c>
      <c r="S8" s="36" t="s">
        <v>342</v>
      </c>
      <c r="T8" s="29">
        <v>-100</v>
      </c>
      <c r="U8" s="31"/>
      <c r="V8" s="32"/>
      <c r="W8" s="33"/>
      <c r="X8" s="31"/>
      <c r="Y8" s="32"/>
      <c r="Z8" s="33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22.5" customHeight="1">
      <c r="A9" s="22" t="s">
        <v>23</v>
      </c>
      <c r="B9" s="23">
        <f>SUM(H52,K52,N52,Q52,W52,T52,Z52,)</f>
        <v>279.7</v>
      </c>
      <c r="C9" s="24"/>
      <c r="D9" s="24"/>
      <c r="E9" s="13"/>
      <c r="F9" s="73"/>
      <c r="G9" s="34"/>
      <c r="H9" s="35"/>
      <c r="I9" s="30"/>
      <c r="J9" s="28"/>
      <c r="K9" s="29"/>
      <c r="L9" s="27"/>
      <c r="M9" s="34"/>
      <c r="N9" s="35"/>
      <c r="O9" s="27"/>
      <c r="P9" s="34"/>
      <c r="Q9" s="35"/>
      <c r="R9" s="30"/>
      <c r="S9" s="28"/>
      <c r="T9" s="29"/>
      <c r="U9" s="31"/>
      <c r="V9" s="32"/>
      <c r="W9" s="33"/>
      <c r="X9" s="31"/>
      <c r="Y9" s="32"/>
      <c r="Z9" s="33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22.5" customHeight="1" thickBot="1">
      <c r="A10" s="37" t="s">
        <v>24</v>
      </c>
      <c r="B10" s="38">
        <f>SUM(B5:B9)</f>
        <v>103.52000000000007</v>
      </c>
      <c r="C10" s="39"/>
      <c r="D10" s="39"/>
      <c r="E10" s="13"/>
      <c r="F10" s="73"/>
      <c r="G10" s="40"/>
      <c r="H10" s="41"/>
      <c r="I10" s="27"/>
      <c r="J10" s="40"/>
      <c r="K10" s="41"/>
      <c r="L10" s="27"/>
      <c r="M10" s="40"/>
      <c r="N10" s="41"/>
      <c r="O10" s="27"/>
      <c r="P10" s="40"/>
      <c r="Q10" s="41"/>
      <c r="R10" s="27"/>
      <c r="S10" s="40"/>
      <c r="T10" s="41"/>
      <c r="U10" s="31"/>
      <c r="V10" s="42"/>
      <c r="W10" s="33"/>
      <c r="X10" s="31"/>
      <c r="Y10" s="42"/>
      <c r="Z10" s="33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22.5" customHeight="1" thickBot="1">
      <c r="A11" s="43" t="s">
        <v>25</v>
      </c>
      <c r="B11" s="44">
        <f>B10+B4</f>
        <v>1112.7399999999996</v>
      </c>
      <c r="C11" s="39"/>
      <c r="D11" s="39"/>
      <c r="E11" s="13"/>
      <c r="F11" s="78"/>
      <c r="G11" s="48"/>
      <c r="H11" s="49">
        <f>SUM(H5:H10)</f>
        <v>955</v>
      </c>
      <c r="I11" s="47"/>
      <c r="J11" s="48"/>
      <c r="K11" s="49">
        <f>SUM(K5:K10)</f>
        <v>441.1</v>
      </c>
      <c r="L11" s="47"/>
      <c r="M11" s="48"/>
      <c r="N11" s="49">
        <f>SUM(N5:N10)</f>
        <v>0</v>
      </c>
      <c r="O11" s="47"/>
      <c r="P11" s="48"/>
      <c r="Q11" s="49">
        <f>SUM(Q5:Q10)</f>
        <v>0</v>
      </c>
      <c r="R11" s="47"/>
      <c r="S11" s="48"/>
      <c r="T11" s="49">
        <f>SUM(T5:T10)</f>
        <v>-1050.1299999999999</v>
      </c>
      <c r="U11" s="50"/>
      <c r="V11" s="51"/>
      <c r="W11" s="52">
        <f>SUM(W5:W10)</f>
        <v>-82.32</v>
      </c>
      <c r="X11" s="50"/>
      <c r="Y11" s="51"/>
      <c r="Z11" s="52">
        <f>SUM(Z5:Z10)</f>
        <v>-180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22.5" customHeight="1">
      <c r="A12" s="1"/>
      <c r="B12" s="1"/>
      <c r="C12" s="1"/>
      <c r="D12" s="1"/>
      <c r="E12" s="13"/>
      <c r="F12" s="53">
        <f>X4+1</f>
        <v>8</v>
      </c>
      <c r="G12" s="17"/>
      <c r="H12" s="18"/>
      <c r="I12" s="16">
        <v>9</v>
      </c>
      <c r="J12" s="17"/>
      <c r="K12" s="18"/>
      <c r="L12" s="16">
        <f>I12+1</f>
        <v>10</v>
      </c>
      <c r="M12" s="17"/>
      <c r="N12" s="18"/>
      <c r="O12" s="16">
        <f>L12+1</f>
        <v>11</v>
      </c>
      <c r="P12" s="17"/>
      <c r="Q12" s="18"/>
      <c r="R12" s="54">
        <f>O12+1</f>
        <v>12</v>
      </c>
      <c r="S12" s="55"/>
      <c r="T12" s="56"/>
      <c r="U12" s="57">
        <f>R12+1</f>
        <v>13</v>
      </c>
      <c r="V12" s="58"/>
      <c r="W12" s="59"/>
      <c r="X12" s="57">
        <f>U12+1</f>
        <v>14</v>
      </c>
      <c r="Y12" s="58"/>
      <c r="Z12" s="60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2.5" customHeight="1">
      <c r="A13" s="368" t="s">
        <v>26</v>
      </c>
      <c r="B13" s="368"/>
      <c r="C13" s="368"/>
      <c r="D13" s="368"/>
      <c r="E13" s="13"/>
      <c r="F13" s="30" t="s">
        <v>15</v>
      </c>
      <c r="G13" s="28" t="s">
        <v>16</v>
      </c>
      <c r="H13" s="29">
        <v>-403.7</v>
      </c>
      <c r="I13" s="27" t="s">
        <v>139</v>
      </c>
      <c r="J13" s="34" t="s">
        <v>280</v>
      </c>
      <c r="K13" s="35">
        <v>160</v>
      </c>
      <c r="L13" s="27" t="s">
        <v>36</v>
      </c>
      <c r="M13" s="34" t="s">
        <v>352</v>
      </c>
      <c r="N13" s="35">
        <v>50</v>
      </c>
      <c r="O13" s="30" t="s">
        <v>135</v>
      </c>
      <c r="P13" s="28" t="s">
        <v>353</v>
      </c>
      <c r="Q13" s="29">
        <v>-150</v>
      </c>
      <c r="R13" s="27" t="s">
        <v>36</v>
      </c>
      <c r="S13" s="34" t="s">
        <v>357</v>
      </c>
      <c r="T13" s="35">
        <v>200</v>
      </c>
      <c r="U13" s="31"/>
      <c r="V13" s="32"/>
      <c r="W13" s="62"/>
      <c r="X13" s="31" t="s">
        <v>88</v>
      </c>
      <c r="Y13" s="32" t="s">
        <v>359</v>
      </c>
      <c r="Z13" s="33">
        <v>-157.08000000000001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22.5" customHeight="1">
      <c r="A14" s="63" t="s">
        <v>27</v>
      </c>
      <c r="B14" s="63" t="s">
        <v>8</v>
      </c>
      <c r="C14" s="63" t="s">
        <v>28</v>
      </c>
      <c r="D14" s="63" t="s">
        <v>9</v>
      </c>
      <c r="E14" s="13"/>
      <c r="F14" s="73"/>
      <c r="G14" s="34"/>
      <c r="H14" s="41"/>
      <c r="I14" s="73" t="s">
        <v>36</v>
      </c>
      <c r="J14" s="34" t="s">
        <v>104</v>
      </c>
      <c r="K14" s="41">
        <v>110</v>
      </c>
      <c r="L14" s="73"/>
      <c r="M14" s="34"/>
      <c r="N14" s="41"/>
      <c r="O14" s="30" t="s">
        <v>65</v>
      </c>
      <c r="P14" s="28" t="s">
        <v>354</v>
      </c>
      <c r="Q14" s="29">
        <v>-7</v>
      </c>
      <c r="U14" s="31"/>
      <c r="V14" s="32"/>
      <c r="W14" s="62"/>
      <c r="X14" s="31"/>
      <c r="Y14" s="32"/>
      <c r="Z14" s="33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22.5" customHeight="1">
      <c r="A15" s="65"/>
      <c r="B15" s="66"/>
      <c r="C15" s="67"/>
      <c r="D15" s="68"/>
      <c r="E15" s="13"/>
      <c r="F15" s="61" t="s">
        <v>100</v>
      </c>
      <c r="G15" s="28" t="s">
        <v>223</v>
      </c>
      <c r="H15" s="29">
        <v>-354.69</v>
      </c>
      <c r="I15" s="73" t="s">
        <v>65</v>
      </c>
      <c r="J15" s="34" t="s">
        <v>351</v>
      </c>
      <c r="K15" s="35">
        <v>16</v>
      </c>
      <c r="L15" s="73"/>
      <c r="M15" s="34"/>
      <c r="N15" s="35"/>
      <c r="O15" s="30"/>
      <c r="P15" s="28"/>
      <c r="Q15" s="29"/>
      <c r="R15" s="30" t="s">
        <v>88</v>
      </c>
      <c r="S15" s="28" t="s">
        <v>355</v>
      </c>
      <c r="T15" s="29">
        <v>-50</v>
      </c>
      <c r="U15" s="31"/>
      <c r="V15" s="32"/>
      <c r="W15" s="62"/>
      <c r="X15" s="31"/>
      <c r="Y15" s="32"/>
      <c r="Z15" s="33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22.5" customHeight="1">
      <c r="A16" s="69">
        <v>41791</v>
      </c>
      <c r="B16" s="66" t="s">
        <v>30</v>
      </c>
      <c r="C16" s="67" t="s">
        <v>45</v>
      </c>
      <c r="D16" s="323">
        <v>-145.87</v>
      </c>
      <c r="E16" s="13"/>
      <c r="F16" s="64" t="s">
        <v>88</v>
      </c>
      <c r="G16" s="36" t="s">
        <v>347</v>
      </c>
      <c r="H16" s="29">
        <v>-100</v>
      </c>
      <c r="I16" s="30"/>
      <c r="J16" s="36"/>
      <c r="K16" s="29"/>
      <c r="L16" s="27"/>
      <c r="M16" s="34"/>
      <c r="N16" s="35"/>
      <c r="O16" s="30"/>
      <c r="P16" s="36"/>
      <c r="Q16" s="29"/>
      <c r="R16" s="27" t="s">
        <v>88</v>
      </c>
      <c r="S16" s="34" t="s">
        <v>356</v>
      </c>
      <c r="T16" s="35">
        <v>-41</v>
      </c>
      <c r="U16" s="31"/>
      <c r="V16" s="32"/>
      <c r="W16" s="62"/>
      <c r="X16" s="31"/>
      <c r="Y16" s="32"/>
      <c r="Z16" s="33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22.5" customHeight="1">
      <c r="A17" s="70">
        <v>41973</v>
      </c>
      <c r="B17" s="76" t="s">
        <v>71</v>
      </c>
      <c r="C17" s="77" t="s">
        <v>77</v>
      </c>
      <c r="D17" s="323">
        <v>-184.87</v>
      </c>
      <c r="E17" s="1"/>
      <c r="F17" s="73"/>
      <c r="G17" s="34"/>
      <c r="H17" s="35"/>
      <c r="I17" s="30"/>
      <c r="J17" s="28"/>
      <c r="K17" s="29"/>
      <c r="L17" s="27"/>
      <c r="M17" s="34"/>
      <c r="N17" s="35"/>
      <c r="O17" s="30"/>
      <c r="P17" s="28"/>
      <c r="Q17" s="29"/>
      <c r="R17" s="27"/>
      <c r="S17" s="34"/>
      <c r="T17" s="35"/>
      <c r="U17" s="31"/>
      <c r="V17" s="32"/>
      <c r="W17" s="62"/>
      <c r="X17" s="31"/>
      <c r="Y17" s="32"/>
      <c r="Z17" s="33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22.5" customHeight="1">
      <c r="A18" s="119">
        <v>41979</v>
      </c>
      <c r="B18" s="76" t="s">
        <v>108</v>
      </c>
      <c r="C18" s="77" t="s">
        <v>145</v>
      </c>
      <c r="D18" s="323">
        <v>-49.9</v>
      </c>
      <c r="E18" s="1"/>
      <c r="F18" s="73"/>
      <c r="G18" s="40"/>
      <c r="H18" s="41"/>
      <c r="I18" s="27"/>
      <c r="J18" s="40"/>
      <c r="K18" s="41"/>
      <c r="L18" s="27"/>
      <c r="M18" s="40"/>
      <c r="N18" s="41"/>
      <c r="O18" s="27"/>
      <c r="P18" s="40"/>
      <c r="Q18" s="41"/>
      <c r="R18" s="27"/>
      <c r="S18" s="40"/>
      <c r="T18" s="41"/>
      <c r="U18" s="31"/>
      <c r="V18" s="74"/>
      <c r="W18" s="62"/>
      <c r="X18" s="31"/>
      <c r="Y18" s="42"/>
      <c r="Z18" s="33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22.5" customHeight="1">
      <c r="A19" s="75"/>
      <c r="B19" s="76" t="s">
        <v>259</v>
      </c>
      <c r="C19" s="77" t="s">
        <v>263</v>
      </c>
      <c r="D19" s="323">
        <v>-26.9</v>
      </c>
      <c r="E19" s="1"/>
      <c r="F19" s="78"/>
      <c r="G19" s="48"/>
      <c r="H19" s="49">
        <f>SUM(H13:H18)</f>
        <v>-858.39</v>
      </c>
      <c r="I19" s="47"/>
      <c r="J19" s="48"/>
      <c r="K19" s="49">
        <f>SUM(K13:K18)</f>
        <v>286</v>
      </c>
      <c r="L19" s="47"/>
      <c r="M19" s="48"/>
      <c r="N19" s="49">
        <f>SUM(N13:N18)</f>
        <v>50</v>
      </c>
      <c r="O19" s="47"/>
      <c r="P19" s="48"/>
      <c r="Q19" s="49">
        <f>SUM(Q13:Q18)</f>
        <v>-157</v>
      </c>
      <c r="R19" s="47"/>
      <c r="S19" s="48"/>
      <c r="T19" s="49">
        <f>SUM(T13:T18)</f>
        <v>109</v>
      </c>
      <c r="U19" s="50"/>
      <c r="V19" s="51"/>
      <c r="W19" s="79">
        <f>SUM(W13:W18)</f>
        <v>0</v>
      </c>
      <c r="X19" s="50"/>
      <c r="Y19" s="51"/>
      <c r="Z19" s="52">
        <f>SUM(Z13:Z18)</f>
        <v>-157.08000000000001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22.5" customHeight="1">
      <c r="A20" s="80"/>
      <c r="B20" s="76" t="s">
        <v>300</v>
      </c>
      <c r="C20" s="77" t="s">
        <v>301</v>
      </c>
      <c r="D20" s="323">
        <v>-30</v>
      </c>
      <c r="E20" s="1"/>
      <c r="F20" s="81">
        <f>X12+1</f>
        <v>15</v>
      </c>
      <c r="G20" s="55"/>
      <c r="H20" s="56"/>
      <c r="I20" s="54">
        <f>F20+1</f>
        <v>16</v>
      </c>
      <c r="J20" s="55"/>
      <c r="K20" s="56"/>
      <c r="L20" s="54">
        <f>I20+1</f>
        <v>17</v>
      </c>
      <c r="M20" s="55"/>
      <c r="N20" s="56"/>
      <c r="O20" s="54">
        <f>L20+1</f>
        <v>18</v>
      </c>
      <c r="P20" s="55"/>
      <c r="Q20" s="56"/>
      <c r="R20" s="54">
        <f>O20+1</f>
        <v>19</v>
      </c>
      <c r="S20" s="55"/>
      <c r="T20" s="56"/>
      <c r="U20" s="57">
        <f>R20+1</f>
        <v>20</v>
      </c>
      <c r="V20" s="58"/>
      <c r="W20" s="59"/>
      <c r="X20" s="57">
        <f>U20+1</f>
        <v>21</v>
      </c>
      <c r="Y20" s="58"/>
      <c r="Z20" s="60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22.5" customHeight="1">
      <c r="A21" s="80">
        <v>42133</v>
      </c>
      <c r="B21" s="76" t="s">
        <v>340</v>
      </c>
      <c r="C21" s="77"/>
      <c r="D21" s="323">
        <v>-179.8</v>
      </c>
      <c r="E21" s="1"/>
      <c r="F21" s="27"/>
      <c r="G21" s="34"/>
      <c r="H21" s="35"/>
      <c r="I21" s="27" t="s">
        <v>88</v>
      </c>
      <c r="J21" s="34" t="s">
        <v>360</v>
      </c>
      <c r="K21" s="35">
        <v>-40</v>
      </c>
      <c r="L21" s="27"/>
      <c r="M21" s="34"/>
      <c r="N21" s="35"/>
      <c r="O21" s="27" t="s">
        <v>36</v>
      </c>
      <c r="P21" s="34" t="s">
        <v>358</v>
      </c>
      <c r="Q21" s="35">
        <v>150</v>
      </c>
      <c r="R21" s="27" t="s">
        <v>12</v>
      </c>
      <c r="S21" s="36" t="s">
        <v>37</v>
      </c>
      <c r="T21" s="29">
        <v>628</v>
      </c>
      <c r="U21" s="31" t="s">
        <v>88</v>
      </c>
      <c r="V21" s="32" t="s">
        <v>96</v>
      </c>
      <c r="W21" s="62">
        <v>-25</v>
      </c>
      <c r="X21" s="31" t="s">
        <v>88</v>
      </c>
      <c r="Y21" s="32" t="s">
        <v>373</v>
      </c>
      <c r="Z21" s="33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22.5" customHeight="1">
      <c r="A22" s="80">
        <v>42133</v>
      </c>
      <c r="B22" s="76" t="s">
        <v>110</v>
      </c>
      <c r="C22" s="77"/>
      <c r="D22" s="323">
        <v>-90.6</v>
      </c>
      <c r="E22" s="1"/>
      <c r="F22" s="27"/>
      <c r="G22" s="34"/>
      <c r="H22" s="35"/>
      <c r="I22" s="27"/>
      <c r="J22" s="34"/>
      <c r="K22" s="35"/>
      <c r="L22" s="27"/>
      <c r="M22" s="34"/>
      <c r="N22" s="35"/>
      <c r="O22" s="27"/>
      <c r="P22" s="36"/>
      <c r="Q22" s="29"/>
      <c r="R22" s="27"/>
      <c r="S22" s="36"/>
      <c r="T22" s="29"/>
      <c r="U22" s="31"/>
      <c r="V22" s="32"/>
      <c r="W22" s="62"/>
      <c r="X22" s="31"/>
      <c r="Y22" s="32"/>
      <c r="Z22" s="33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22.5" customHeight="1">
      <c r="A23" s="80">
        <v>42134</v>
      </c>
      <c r="B23" s="76" t="s">
        <v>305</v>
      </c>
      <c r="C23" s="77"/>
      <c r="D23" s="323">
        <v>-79</v>
      </c>
      <c r="E23" s="1"/>
      <c r="F23" s="73"/>
      <c r="G23" s="34"/>
      <c r="H23" s="35"/>
      <c r="I23" s="27"/>
      <c r="J23" s="34"/>
      <c r="K23" s="35"/>
      <c r="L23" s="27"/>
      <c r="M23" s="34"/>
      <c r="N23" s="35"/>
      <c r="O23" s="27"/>
      <c r="P23" s="36"/>
      <c r="Q23" s="29"/>
      <c r="R23" s="27"/>
      <c r="S23" s="36"/>
      <c r="T23" s="29"/>
      <c r="U23" s="31"/>
      <c r="V23" s="32"/>
      <c r="W23" s="62"/>
      <c r="X23" s="31"/>
      <c r="Y23" s="32"/>
      <c r="Z23" s="33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22.5" customHeight="1">
      <c r="A24" s="80">
        <v>42132</v>
      </c>
      <c r="B24" s="76" t="s">
        <v>316</v>
      </c>
      <c r="C24" s="77"/>
      <c r="D24" s="323">
        <v>-161</v>
      </c>
      <c r="E24" s="1"/>
      <c r="F24" s="73"/>
      <c r="G24" s="34"/>
      <c r="H24" s="35"/>
      <c r="I24" s="27"/>
      <c r="J24" s="34"/>
      <c r="K24" s="35"/>
      <c r="L24" s="27"/>
      <c r="M24" s="34"/>
      <c r="N24" s="35"/>
      <c r="O24" s="27"/>
      <c r="P24" s="36"/>
      <c r="Q24" s="29"/>
      <c r="R24" s="27"/>
      <c r="S24" s="36"/>
      <c r="T24" s="29"/>
      <c r="U24" s="31"/>
      <c r="V24" s="32"/>
      <c r="W24" s="62"/>
      <c r="X24" s="31"/>
      <c r="Y24" s="32"/>
      <c r="Z24" s="33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22.5" customHeight="1">
      <c r="A25" s="80">
        <v>42151</v>
      </c>
      <c r="B25" s="76" t="s">
        <v>324</v>
      </c>
      <c r="C25" s="77"/>
      <c r="D25" s="323">
        <v>-45.54</v>
      </c>
      <c r="E25" s="1"/>
      <c r="F25" s="73"/>
      <c r="G25" s="34"/>
      <c r="H25" s="35"/>
      <c r="I25" s="27"/>
      <c r="J25" s="34"/>
      <c r="K25" s="35"/>
      <c r="L25" s="27"/>
      <c r="M25" s="34"/>
      <c r="N25" s="35"/>
      <c r="O25" s="27"/>
      <c r="P25" s="36"/>
      <c r="Q25" s="29"/>
      <c r="R25" s="27"/>
      <c r="S25" s="36"/>
      <c r="T25" s="29"/>
      <c r="U25" s="31"/>
      <c r="V25" s="32"/>
      <c r="W25" s="62"/>
      <c r="X25" s="31"/>
      <c r="Y25" s="32"/>
      <c r="Z25" s="33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22.5" customHeight="1">
      <c r="A26" s="80">
        <v>42149</v>
      </c>
      <c r="B26" s="76" t="s">
        <v>240</v>
      </c>
      <c r="C26" s="77"/>
      <c r="D26" s="323">
        <v>-7</v>
      </c>
      <c r="E26" s="1"/>
      <c r="F26" s="73"/>
      <c r="G26" s="34"/>
      <c r="H26" s="35"/>
      <c r="I26" s="27"/>
      <c r="J26" s="34"/>
      <c r="K26" s="35"/>
      <c r="L26" s="27"/>
      <c r="M26" s="34"/>
      <c r="N26" s="35"/>
      <c r="O26" s="27"/>
      <c r="P26" s="36"/>
      <c r="Q26" s="29"/>
      <c r="R26" s="27"/>
      <c r="S26" s="36"/>
      <c r="T26" s="29"/>
      <c r="U26" s="31"/>
      <c r="V26" s="32"/>
      <c r="W26" s="62"/>
      <c r="X26" s="31"/>
      <c r="Y26" s="32"/>
      <c r="Z26" s="3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22.5" customHeight="1">
      <c r="A27" s="80"/>
      <c r="B27" s="76" t="s">
        <v>339</v>
      </c>
      <c r="C27" s="77"/>
      <c r="D27" s="68">
        <f>(-162.19-10.36)*2</f>
        <v>-345.1</v>
      </c>
      <c r="E27" s="1"/>
      <c r="F27" s="73"/>
      <c r="G27" s="34"/>
      <c r="H27" s="35"/>
      <c r="I27" s="27"/>
      <c r="J27" s="34"/>
      <c r="K27" s="35"/>
      <c r="L27" s="27"/>
      <c r="M27" s="34"/>
      <c r="N27" s="35"/>
      <c r="O27" s="27"/>
      <c r="P27" s="36"/>
      <c r="Q27" s="29"/>
      <c r="R27" s="27"/>
      <c r="S27" s="36"/>
      <c r="T27" s="29"/>
      <c r="U27" s="31"/>
      <c r="V27" s="32"/>
      <c r="W27" s="62"/>
      <c r="X27" s="31"/>
      <c r="Y27" s="32"/>
      <c r="Z27" s="33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22.5" customHeight="1">
      <c r="A28" s="80"/>
      <c r="B28" s="76"/>
      <c r="C28" s="77"/>
      <c r="D28" s="68">
        <f>-162.19-10.36</f>
        <v>-172.55</v>
      </c>
      <c r="E28" s="1"/>
      <c r="F28" s="73"/>
      <c r="G28" s="34"/>
      <c r="H28" s="35"/>
      <c r="I28" s="27"/>
      <c r="J28" s="34"/>
      <c r="K28" s="35"/>
      <c r="L28" s="27"/>
      <c r="M28" s="34"/>
      <c r="N28" s="35"/>
      <c r="O28" s="27"/>
      <c r="P28" s="36"/>
      <c r="Q28" s="29"/>
      <c r="R28" s="27"/>
      <c r="S28" s="36"/>
      <c r="T28" s="29"/>
      <c r="U28" s="31"/>
      <c r="V28" s="32"/>
      <c r="W28" s="62"/>
      <c r="X28" s="31"/>
      <c r="Y28" s="32"/>
      <c r="Z28" s="33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22.5" customHeight="1">
      <c r="A29" s="1"/>
      <c r="B29" s="1"/>
      <c r="C29" s="82" t="s">
        <v>32</v>
      </c>
      <c r="D29" s="83">
        <f>SUM(D15:D28)</f>
        <v>-1518.1299999999999</v>
      </c>
      <c r="E29" s="1"/>
      <c r="F29" s="73"/>
      <c r="G29" s="34"/>
      <c r="H29" s="35"/>
      <c r="I29" s="27"/>
      <c r="J29" s="34"/>
      <c r="K29" s="35"/>
      <c r="L29" s="27"/>
      <c r="M29" s="34"/>
      <c r="N29" s="35"/>
      <c r="O29" s="27"/>
      <c r="P29" s="84"/>
      <c r="Q29" s="85"/>
      <c r="R29" s="27"/>
      <c r="S29" s="36"/>
      <c r="T29" s="29"/>
      <c r="U29" s="31"/>
      <c r="V29" s="32"/>
      <c r="W29" s="62"/>
      <c r="X29" s="31"/>
      <c r="Y29" s="32"/>
      <c r="Z29" s="33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22.5" customHeight="1">
      <c r="A30" s="1"/>
      <c r="B30" s="1"/>
      <c r="C30" s="1"/>
      <c r="D30" s="1"/>
      <c r="E30" s="1"/>
      <c r="F30" s="73"/>
      <c r="G30" s="34"/>
      <c r="H30" s="35"/>
      <c r="I30" s="27"/>
      <c r="J30" s="34"/>
      <c r="K30" s="35"/>
      <c r="L30" s="27"/>
      <c r="M30" s="34"/>
      <c r="N30" s="35"/>
      <c r="O30" s="27"/>
      <c r="P30" s="34"/>
      <c r="Q30" s="35"/>
      <c r="R30" s="27"/>
      <c r="S30" s="34"/>
      <c r="T30" s="35"/>
      <c r="U30" s="31"/>
      <c r="V30" s="32"/>
      <c r="W30" s="62"/>
      <c r="X30" s="31"/>
      <c r="Y30" s="32"/>
      <c r="Z30" s="33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22.5" customHeight="1">
      <c r="A31" s="369" t="s">
        <v>33</v>
      </c>
      <c r="B31" s="369"/>
      <c r="C31" s="369"/>
      <c r="D31" s="86"/>
      <c r="E31" s="1"/>
      <c r="F31" s="73"/>
      <c r="G31" s="34"/>
      <c r="H31" s="35"/>
      <c r="I31" s="27"/>
      <c r="J31" s="34"/>
      <c r="K31" s="35"/>
      <c r="L31" s="27"/>
      <c r="M31" s="34"/>
      <c r="N31" s="35"/>
      <c r="O31" s="27"/>
      <c r="P31" s="40"/>
      <c r="Q31" s="41"/>
      <c r="R31" s="27"/>
      <c r="S31" s="34"/>
      <c r="T31" s="35"/>
      <c r="U31" s="31"/>
      <c r="V31" s="32"/>
      <c r="W31" s="62"/>
      <c r="X31" s="31"/>
      <c r="Y31" s="32"/>
      <c r="Z31" s="33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22.5" customHeight="1">
      <c r="A32" s="87" t="s">
        <v>34</v>
      </c>
      <c r="B32" s="87" t="s">
        <v>7</v>
      </c>
      <c r="C32" s="87" t="s">
        <v>9</v>
      </c>
      <c r="D32" s="88"/>
      <c r="E32" s="1"/>
      <c r="F32" s="73"/>
      <c r="G32" s="40"/>
      <c r="H32" s="41"/>
      <c r="I32" s="27"/>
      <c r="J32" s="40"/>
      <c r="K32" s="41"/>
      <c r="L32" s="27"/>
      <c r="M32" s="40"/>
      <c r="N32" s="41"/>
      <c r="O32" s="27"/>
      <c r="P32" s="40"/>
      <c r="Q32" s="41"/>
      <c r="R32" s="27"/>
      <c r="S32" s="40"/>
      <c r="T32" s="41"/>
      <c r="U32" s="31"/>
      <c r="V32" s="42"/>
      <c r="W32" s="62"/>
      <c r="X32" s="31"/>
      <c r="Y32" s="42"/>
      <c r="Z32" s="33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22.5" customHeight="1">
      <c r="A33" s="89"/>
      <c r="B33" s="90"/>
      <c r="C33" s="90"/>
      <c r="D33" s="24"/>
      <c r="E33" s="1"/>
      <c r="F33" s="78"/>
      <c r="G33" s="48"/>
      <c r="H33" s="49">
        <f>SUM(H21:H32)</f>
        <v>0</v>
      </c>
      <c r="I33" s="47"/>
      <c r="J33" s="48"/>
      <c r="K33" s="49">
        <f>SUM(K21:K32)</f>
        <v>-40</v>
      </c>
      <c r="L33" s="47"/>
      <c r="M33" s="48"/>
      <c r="N33" s="49">
        <f>SUM(N21:N32)</f>
        <v>0</v>
      </c>
      <c r="O33" s="47"/>
      <c r="P33" s="48"/>
      <c r="Q33" s="49">
        <f>SUM(Q21:Q32)</f>
        <v>150</v>
      </c>
      <c r="R33" s="47"/>
      <c r="S33" s="48"/>
      <c r="T33" s="49">
        <f>SUM(T21:T32)</f>
        <v>628</v>
      </c>
      <c r="U33" s="50"/>
      <c r="V33" s="51"/>
      <c r="W33" s="79">
        <f>SUM(W21:W32)</f>
        <v>-25</v>
      </c>
      <c r="X33" s="50"/>
      <c r="Y33" s="51"/>
      <c r="Z33" s="52">
        <f>SUM(Z21:Z32)</f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22.5" customHeight="1">
      <c r="A34" s="89"/>
      <c r="B34" s="90"/>
      <c r="C34" s="90"/>
      <c r="D34" s="24"/>
      <c r="E34" s="1"/>
      <c r="F34" s="81">
        <f>X20+1</f>
        <v>22</v>
      </c>
      <c r="G34" s="55"/>
      <c r="H34" s="56"/>
      <c r="I34" s="54">
        <f>F34+1</f>
        <v>23</v>
      </c>
      <c r="J34" s="55"/>
      <c r="K34" s="56"/>
      <c r="L34" s="54">
        <f>I34+1</f>
        <v>24</v>
      </c>
      <c r="M34" s="55"/>
      <c r="N34" s="56"/>
      <c r="O34" s="54">
        <f>L34+1</f>
        <v>25</v>
      </c>
      <c r="P34" s="55"/>
      <c r="Q34" s="56"/>
      <c r="R34" s="54">
        <f>O34+1</f>
        <v>26</v>
      </c>
      <c r="S34" s="55"/>
      <c r="T34" s="56"/>
      <c r="U34" s="57">
        <f>R34+1</f>
        <v>27</v>
      </c>
      <c r="V34" s="58"/>
      <c r="W34" s="59"/>
      <c r="X34" s="57">
        <f>U34+1</f>
        <v>28</v>
      </c>
      <c r="Y34" s="58"/>
      <c r="Z34" s="60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22.5" customHeight="1">
      <c r="A35" s="89"/>
      <c r="B35" s="90"/>
      <c r="C35" s="90"/>
      <c r="D35" s="24"/>
      <c r="E35" s="1"/>
      <c r="F35" t="s">
        <v>139</v>
      </c>
      <c r="G35" t="s">
        <v>140</v>
      </c>
      <c r="H35">
        <v>-40</v>
      </c>
      <c r="I35" s="27"/>
      <c r="J35" s="36"/>
      <c r="K35" s="29"/>
      <c r="L35" s="27"/>
      <c r="M35" s="34"/>
      <c r="N35" s="35"/>
      <c r="O35" s="27" t="s">
        <v>88</v>
      </c>
      <c r="P35" s="34" t="s">
        <v>371</v>
      </c>
      <c r="Q35" s="35">
        <v>-11</v>
      </c>
      <c r="R35" s="27"/>
      <c r="S35" s="34"/>
      <c r="T35" s="35"/>
      <c r="U35" s="31" t="s">
        <v>88</v>
      </c>
      <c r="V35" s="32" t="s">
        <v>369</v>
      </c>
      <c r="W35" s="62">
        <v>-69.150000000000006</v>
      </c>
      <c r="X35" s="31" t="s">
        <v>88</v>
      </c>
      <c r="Y35" s="32" t="s">
        <v>370</v>
      </c>
      <c r="Z35" s="33">
        <v>-26.25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22.5" customHeight="1">
      <c r="A36" s="89"/>
      <c r="B36" s="36"/>
      <c r="C36" s="90"/>
      <c r="D36" s="24"/>
      <c r="E36" s="1"/>
      <c r="F36" s="73" t="s">
        <v>135</v>
      </c>
      <c r="G36" s="34" t="s">
        <v>367</v>
      </c>
      <c r="H36" s="41">
        <v>-13</v>
      </c>
      <c r="I36" s="27"/>
      <c r="J36" s="36"/>
      <c r="K36" s="29"/>
      <c r="L36" s="27" t="s">
        <v>38</v>
      </c>
      <c r="M36" s="36" t="s">
        <v>39</v>
      </c>
      <c r="N36" s="29">
        <v>-71.959999999999994</v>
      </c>
      <c r="O36" s="27" t="s">
        <v>65</v>
      </c>
      <c r="P36" s="34" t="s">
        <v>291</v>
      </c>
      <c r="Q36" s="35">
        <v>-7</v>
      </c>
      <c r="R36" s="27"/>
      <c r="S36" s="40"/>
      <c r="T36" s="41"/>
      <c r="U36" s="31"/>
      <c r="V36" s="32"/>
      <c r="W36" s="62"/>
      <c r="X36" s="31"/>
      <c r="Y36" s="32"/>
      <c r="Z36" s="33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22.5" customHeight="1">
      <c r="A37" s="89"/>
      <c r="B37" s="90"/>
      <c r="C37" s="90"/>
      <c r="D37" s="24"/>
      <c r="E37" s="1"/>
      <c r="F37" s="73" t="s">
        <v>88</v>
      </c>
      <c r="G37" s="34" t="s">
        <v>368</v>
      </c>
      <c r="H37" s="35">
        <v>-7</v>
      </c>
      <c r="I37" s="27"/>
      <c r="J37" s="34"/>
      <c r="K37" s="35"/>
      <c r="L37" s="27"/>
      <c r="M37" s="34"/>
      <c r="N37" s="35"/>
      <c r="O37" s="27"/>
      <c r="P37" s="34"/>
      <c r="R37" s="73"/>
      <c r="S37" s="34"/>
      <c r="T37" s="41"/>
      <c r="U37" s="31"/>
      <c r="V37" s="32"/>
      <c r="W37" s="62"/>
      <c r="X37" s="31"/>
      <c r="Y37" s="32"/>
      <c r="Z37" s="33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22.5" customHeight="1">
      <c r="A38" s="89"/>
      <c r="B38" s="90"/>
      <c r="C38" s="90"/>
      <c r="D38" s="24"/>
      <c r="E38" s="1"/>
      <c r="F38" s="73"/>
      <c r="G38" s="34"/>
      <c r="H38" s="35"/>
      <c r="I38" s="27"/>
      <c r="J38" s="91"/>
      <c r="K38" s="29"/>
      <c r="L38" s="27"/>
      <c r="M38" s="91"/>
      <c r="N38" s="29"/>
      <c r="O38" s="27"/>
      <c r="P38" s="34"/>
      <c r="Q38" s="35"/>
      <c r="R38" s="73"/>
      <c r="S38" s="34"/>
      <c r="T38" s="41"/>
      <c r="U38" s="31"/>
      <c r="V38" s="32"/>
      <c r="W38" s="62"/>
      <c r="X38" s="31"/>
      <c r="Y38" s="32"/>
      <c r="Z38" s="33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22.5" customHeight="1">
      <c r="A39" s="89"/>
      <c r="B39" s="90"/>
      <c r="C39" s="90"/>
      <c r="D39" s="24"/>
      <c r="E39" s="1"/>
      <c r="F39" s="73"/>
      <c r="G39" s="34"/>
      <c r="H39" s="35"/>
      <c r="I39" s="27"/>
      <c r="J39" s="40"/>
      <c r="K39" s="41"/>
      <c r="L39" s="27"/>
      <c r="M39" s="40"/>
      <c r="N39" s="41"/>
      <c r="O39" s="27"/>
      <c r="P39" s="34"/>
      <c r="Q39" s="35"/>
      <c r="R39" s="73"/>
      <c r="S39" s="34"/>
      <c r="T39" s="41"/>
      <c r="U39" s="31"/>
      <c r="V39" s="32"/>
      <c r="W39" s="62"/>
      <c r="X39" s="31"/>
      <c r="Y39" s="32"/>
      <c r="Z39" s="33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22.5" customHeight="1">
      <c r="A40" s="89">
        <v>20</v>
      </c>
      <c r="B40" s="90" t="s">
        <v>35</v>
      </c>
      <c r="C40" s="356">
        <f>-(N48)</f>
        <v>0</v>
      </c>
      <c r="D40" s="24"/>
      <c r="E40" s="1"/>
      <c r="F40" s="73"/>
      <c r="G40" s="34"/>
      <c r="H40" s="35"/>
      <c r="I40" s="73"/>
      <c r="J40" s="34"/>
      <c r="K40" s="41"/>
      <c r="L40" s="73"/>
      <c r="M40" s="34"/>
      <c r="N40" s="41"/>
      <c r="O40" s="27"/>
      <c r="P40" s="34"/>
      <c r="Q40" s="35"/>
      <c r="R40" s="27"/>
      <c r="S40" s="34"/>
      <c r="T40" s="35"/>
      <c r="U40" s="31"/>
      <c r="V40" s="32"/>
      <c r="W40" s="62"/>
      <c r="X40" s="31"/>
      <c r="Y40" s="32"/>
      <c r="Z40" s="33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22.5" customHeight="1">
      <c r="A41" s="89"/>
      <c r="B41" s="90"/>
      <c r="C41" s="116"/>
      <c r="D41" s="24"/>
      <c r="E41" s="1"/>
      <c r="F41" s="73"/>
      <c r="G41" s="34"/>
      <c r="H41" s="35"/>
      <c r="I41" s="73"/>
      <c r="J41" s="34"/>
      <c r="K41" s="41"/>
      <c r="L41" s="73"/>
      <c r="M41" s="34"/>
      <c r="N41" s="41"/>
      <c r="O41" s="27"/>
      <c r="P41" s="34"/>
      <c r="Q41" s="35"/>
      <c r="R41" s="27"/>
      <c r="S41" s="34"/>
      <c r="T41" s="35"/>
      <c r="U41" s="31"/>
      <c r="V41" s="32"/>
      <c r="W41" s="62"/>
      <c r="X41" s="31"/>
      <c r="Y41" s="32"/>
      <c r="Z41" s="33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22.5" customHeight="1">
      <c r="A42" s="89"/>
      <c r="B42" s="90"/>
      <c r="C42" s="90"/>
      <c r="D42" s="24"/>
      <c r="E42" s="1"/>
      <c r="F42" s="73"/>
      <c r="G42" s="34"/>
      <c r="H42" s="35"/>
      <c r="I42" s="27"/>
      <c r="J42" s="40"/>
      <c r="K42" s="41"/>
      <c r="L42" s="27"/>
      <c r="M42" s="34"/>
      <c r="N42" s="35"/>
      <c r="O42" s="27"/>
      <c r="P42" s="34"/>
      <c r="Q42" s="35"/>
      <c r="R42" s="27"/>
      <c r="S42" s="34"/>
      <c r="T42" s="35"/>
      <c r="U42" s="31"/>
      <c r="V42" s="32"/>
      <c r="W42" s="62"/>
      <c r="X42" s="31"/>
      <c r="Y42" s="32"/>
      <c r="Z42" s="33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22.5" customHeight="1">
      <c r="A43" s="89"/>
      <c r="B43" s="90"/>
      <c r="C43" s="90"/>
      <c r="D43" s="24"/>
      <c r="E43" s="1"/>
      <c r="F43" s="73"/>
      <c r="G43" s="40"/>
      <c r="H43" s="41"/>
      <c r="I43" s="73"/>
      <c r="J43" s="34"/>
      <c r="K43" s="41"/>
      <c r="L43" s="27"/>
      <c r="M43" s="40"/>
      <c r="N43" s="41"/>
      <c r="O43" s="27"/>
      <c r="P43" s="40"/>
      <c r="Q43" s="41"/>
      <c r="R43" s="27"/>
      <c r="S43" s="40"/>
      <c r="T43" s="41"/>
      <c r="U43" s="31"/>
      <c r="V43" s="42"/>
      <c r="W43" s="62"/>
      <c r="X43" s="31"/>
      <c r="Y43" s="42"/>
      <c r="Z43" s="33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22.5" customHeight="1">
      <c r="A44" s="1"/>
      <c r="B44" s="82" t="s">
        <v>32</v>
      </c>
      <c r="C44" s="83">
        <f>SUM(C33:C43)</f>
        <v>0</v>
      </c>
      <c r="D44" s="92"/>
      <c r="E44" s="1"/>
      <c r="F44" s="78"/>
      <c r="G44" s="48"/>
      <c r="H44" s="49">
        <f>SUM(H35:H43)</f>
        <v>-60</v>
      </c>
      <c r="I44" s="47"/>
      <c r="J44" s="48"/>
      <c r="K44" s="49">
        <f>SUM(K35:K43)</f>
        <v>0</v>
      </c>
      <c r="L44" s="47"/>
      <c r="M44" s="48"/>
      <c r="N44" s="49">
        <f>SUM(N35:N43)</f>
        <v>-71.959999999999994</v>
      </c>
      <c r="O44" s="47"/>
      <c r="P44" s="48"/>
      <c r="Q44" s="49">
        <f>SUM(Q35:Q43)</f>
        <v>-18</v>
      </c>
      <c r="R44" s="47"/>
      <c r="S44" s="48"/>
      <c r="T44" s="49">
        <f>SUM(T35:T43)</f>
        <v>0</v>
      </c>
      <c r="U44" s="50"/>
      <c r="V44" s="51"/>
      <c r="W44" s="79">
        <f>SUM(W35:W43)</f>
        <v>-69.150000000000006</v>
      </c>
      <c r="X44" s="50"/>
      <c r="Y44" s="51"/>
      <c r="Z44" s="52">
        <f>SUM(Z35:Z43)</f>
        <v>-26.25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22.5" customHeight="1">
      <c r="A45" s="1"/>
      <c r="B45" s="1"/>
      <c r="C45" s="1"/>
      <c r="D45" s="39"/>
      <c r="E45" s="1"/>
      <c r="F45" s="81">
        <f>X34+1</f>
        <v>29</v>
      </c>
      <c r="G45" s="55"/>
      <c r="H45" s="56"/>
      <c r="I45" s="54">
        <f>F45+1</f>
        <v>30</v>
      </c>
      <c r="J45" s="55"/>
      <c r="K45" s="56"/>
      <c r="L45" s="54">
        <f>I45+1</f>
        <v>31</v>
      </c>
      <c r="M45" s="55"/>
      <c r="N45" s="56"/>
      <c r="O45" s="93"/>
      <c r="P45" s="94"/>
      <c r="Q45" s="95"/>
      <c r="R45" s="93"/>
      <c r="S45" s="94"/>
      <c r="T45" s="95"/>
      <c r="U45" s="96"/>
      <c r="V45" s="94"/>
      <c r="W45" s="95"/>
      <c r="X45" s="96"/>
      <c r="Y45" s="94"/>
      <c r="Z45" s="97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22.5" customHeight="1">
      <c r="A46" s="369" t="s">
        <v>12</v>
      </c>
      <c r="B46" s="369"/>
      <c r="C46" s="369"/>
      <c r="D46" s="1"/>
      <c r="E46" s="1"/>
      <c r="F46" s="27" t="s">
        <v>88</v>
      </c>
      <c r="G46" s="36" t="s">
        <v>374</v>
      </c>
      <c r="H46" s="29">
        <v>-20.5</v>
      </c>
      <c r="I46" s="27"/>
      <c r="J46" s="40"/>
      <c r="K46" s="41"/>
      <c r="L46" s="27"/>
      <c r="M46" s="36"/>
      <c r="N46" s="29"/>
      <c r="O46" s="27"/>
      <c r="P46" s="34"/>
      <c r="Q46" s="35"/>
      <c r="R46" s="27"/>
      <c r="S46" s="34"/>
      <c r="T46" s="35"/>
      <c r="U46" s="98"/>
      <c r="V46" s="101"/>
      <c r="W46" s="100"/>
      <c r="X46" s="98"/>
      <c r="Y46" s="101"/>
      <c r="Z46" s="102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22.5" customHeight="1">
      <c r="A47" s="372" t="s">
        <v>193</v>
      </c>
      <c r="B47" s="373"/>
      <c r="C47" s="374"/>
      <c r="D47" s="1"/>
      <c r="E47" s="1"/>
      <c r="F47" s="73"/>
      <c r="G47" s="36"/>
      <c r="H47" s="29"/>
      <c r="I47" s="73"/>
      <c r="J47" s="34"/>
      <c r="K47" s="41"/>
      <c r="L47" s="27"/>
      <c r="M47" s="36"/>
      <c r="N47" s="35"/>
      <c r="O47" s="27"/>
      <c r="P47" s="34"/>
      <c r="Q47" s="35"/>
      <c r="R47" s="98"/>
      <c r="S47" s="99"/>
      <c r="T47" s="100"/>
      <c r="U47" s="98"/>
      <c r="V47" s="101"/>
      <c r="W47" s="100"/>
      <c r="X47" s="98"/>
      <c r="Y47" s="101"/>
      <c r="Z47" s="102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22.5" customHeight="1">
      <c r="A48" s="261">
        <v>5</v>
      </c>
      <c r="B48" s="262" t="s">
        <v>12</v>
      </c>
      <c r="C48" s="262">
        <v>720</v>
      </c>
      <c r="D48" s="1"/>
      <c r="E48" s="1"/>
      <c r="F48" s="73"/>
      <c r="G48" s="34"/>
      <c r="H48" s="35"/>
      <c r="I48" s="73" t="s">
        <v>65</v>
      </c>
      <c r="J48" s="34" t="s">
        <v>375</v>
      </c>
      <c r="K48" s="41">
        <v>350</v>
      </c>
      <c r="L48" s="27"/>
      <c r="M48" s="91"/>
      <c r="N48" s="29"/>
      <c r="O48" s="27"/>
      <c r="P48" s="40"/>
      <c r="Q48" s="41"/>
      <c r="R48" s="98"/>
      <c r="S48" s="99"/>
      <c r="T48" s="100"/>
      <c r="U48" s="98"/>
      <c r="V48" s="101"/>
      <c r="W48" s="100"/>
      <c r="X48" s="98"/>
      <c r="Y48" s="101"/>
      <c r="Z48" s="102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22.5" customHeight="1">
      <c r="A49" s="89">
        <v>20</v>
      </c>
      <c r="B49" s="90" t="s">
        <v>37</v>
      </c>
      <c r="C49" s="90">
        <v>628</v>
      </c>
      <c r="D49" s="1"/>
      <c r="E49" s="1"/>
      <c r="F49" s="73"/>
      <c r="G49" s="34"/>
      <c r="H49" s="35"/>
      <c r="I49" s="27" t="s">
        <v>12</v>
      </c>
      <c r="J49" s="36" t="s">
        <v>42</v>
      </c>
      <c r="K49" s="29">
        <v>147</v>
      </c>
      <c r="L49" s="27"/>
      <c r="M49" s="34"/>
      <c r="N49" s="35"/>
      <c r="O49" s="27"/>
      <c r="P49" s="40"/>
      <c r="Q49" s="41"/>
      <c r="R49" s="98"/>
      <c r="S49" s="99"/>
      <c r="T49" s="100"/>
      <c r="U49" s="98"/>
      <c r="V49" s="101"/>
      <c r="W49" s="100"/>
      <c r="X49" s="98"/>
      <c r="Y49" s="101"/>
      <c r="Z49" s="102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22.5" customHeight="1">
      <c r="A50" s="89">
        <v>28</v>
      </c>
      <c r="B50" s="90" t="s">
        <v>194</v>
      </c>
      <c r="C50" s="90">
        <v>120</v>
      </c>
      <c r="D50" s="1"/>
      <c r="E50" s="1"/>
      <c r="F50" s="73"/>
      <c r="G50" s="34"/>
      <c r="H50" s="35"/>
      <c r="I50" s="27" t="s">
        <v>40</v>
      </c>
      <c r="J50" s="91" t="s">
        <v>41</v>
      </c>
      <c r="K50" s="29">
        <v>-296.8</v>
      </c>
      <c r="L50" s="27"/>
      <c r="M50" s="34"/>
      <c r="N50" s="35"/>
      <c r="O50" s="27"/>
      <c r="P50" s="36"/>
      <c r="Q50" s="29"/>
      <c r="R50" s="98"/>
      <c r="S50" s="99"/>
      <c r="T50" s="100"/>
      <c r="U50" s="98"/>
      <c r="V50" s="101"/>
      <c r="W50" s="100"/>
      <c r="X50" s="98"/>
      <c r="Y50" s="101"/>
      <c r="Z50" s="102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22.5" customHeight="1">
      <c r="A51" s="89"/>
      <c r="B51" s="36"/>
      <c r="C51" s="90">
        <f>SUM(C48:C50)</f>
        <v>1468</v>
      </c>
      <c r="D51" s="1"/>
      <c r="E51" s="1"/>
      <c r="F51" s="73"/>
      <c r="G51" s="40"/>
      <c r="H51" s="41"/>
      <c r="I51" s="27" t="s">
        <v>12</v>
      </c>
      <c r="J51" s="34" t="s">
        <v>64</v>
      </c>
      <c r="K51" s="35">
        <v>100</v>
      </c>
      <c r="L51" s="27"/>
      <c r="M51" s="34"/>
      <c r="N51" s="35"/>
      <c r="O51" s="27"/>
      <c r="P51" s="34"/>
      <c r="Q51" s="35"/>
      <c r="R51" s="98"/>
      <c r="S51" s="103"/>
      <c r="T51" s="104"/>
      <c r="U51" s="98"/>
      <c r="V51" s="105"/>
      <c r="W51" s="100"/>
      <c r="X51" s="98"/>
      <c r="Y51" s="105"/>
      <c r="Z51" s="102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22.5" customHeight="1" thickBot="1">
      <c r="A52" s="375" t="s">
        <v>195</v>
      </c>
      <c r="B52" s="376"/>
      <c r="C52" s="377"/>
      <c r="D52" s="1"/>
      <c r="E52" s="1"/>
      <c r="F52" s="106"/>
      <c r="G52" s="107"/>
      <c r="H52" s="108">
        <f>SUM(H46:H51)</f>
        <v>-20.5</v>
      </c>
      <c r="I52" s="109"/>
      <c r="J52" s="107"/>
      <c r="K52" s="108">
        <f>SUM(K46:K51)</f>
        <v>300.2</v>
      </c>
      <c r="L52" s="109"/>
      <c r="M52" s="107"/>
      <c r="N52" s="108">
        <f>SUM(N46:N51)</f>
        <v>0</v>
      </c>
      <c r="O52" s="110"/>
      <c r="P52" s="111"/>
      <c r="Q52" s="112"/>
      <c r="R52" s="110"/>
      <c r="S52" s="111"/>
      <c r="T52" s="112">
        <f>SUM(T46:T51)</f>
        <v>0</v>
      </c>
      <c r="U52" s="110"/>
      <c r="V52" s="113"/>
      <c r="W52" s="114"/>
      <c r="X52" s="110"/>
      <c r="Y52" s="113"/>
      <c r="Z52" s="115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>
      <c r="A53" s="89"/>
      <c r="B53" s="90"/>
      <c r="C53" s="9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>
      <c r="A54" s="89">
        <v>24</v>
      </c>
      <c r="B54" s="90" t="s">
        <v>61</v>
      </c>
      <c r="C54" s="90">
        <v>150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>
      <c r="A55" s="89">
        <v>24</v>
      </c>
      <c r="B55" s="90" t="s">
        <v>62</v>
      </c>
      <c r="C55" s="90">
        <v>100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>
      <c r="A56" s="89">
        <v>24</v>
      </c>
      <c r="B56" s="90" t="s">
        <v>63</v>
      </c>
      <c r="C56" s="90">
        <v>100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3"/>
      <c r="Z56" s="3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>
      <c r="A57" s="89">
        <v>24</v>
      </c>
      <c r="B57" s="90" t="s">
        <v>64</v>
      </c>
      <c r="C57" s="90">
        <v>100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>
      <c r="A58" s="264"/>
      <c r="B58" s="265"/>
      <c r="C58" s="265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>
      <c r="A59" s="264">
        <v>29</v>
      </c>
      <c r="B59" s="265" t="s">
        <v>168</v>
      </c>
      <c r="C59" s="265">
        <v>100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>
      <c r="A60" s="263"/>
      <c r="B60" s="263"/>
      <c r="C60" s="263">
        <f>SUM(C53:C59)</f>
        <v>550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</sheetData>
  <mergeCells count="13">
    <mergeCell ref="F1:Z1"/>
    <mergeCell ref="F2:H2"/>
    <mergeCell ref="I2:K2"/>
    <mergeCell ref="L2:N2"/>
    <mergeCell ref="O2:Q2"/>
    <mergeCell ref="R2:T2"/>
    <mergeCell ref="U2:W2"/>
    <mergeCell ref="X2:Z2"/>
    <mergeCell ref="A46:C46"/>
    <mergeCell ref="A47:C47"/>
    <mergeCell ref="A52:C52"/>
    <mergeCell ref="A13:D13"/>
    <mergeCell ref="A31:C31"/>
  </mergeCells>
  <conditionalFormatting sqref="Z13:Z18 Z21 Z35:Z43 Z5:Z10 Z28:Z32 W5:W10">
    <cfRule type="cellIs" dxfId="680" priority="601" operator="lessThan">
      <formula>0</formula>
    </cfRule>
    <cfRule type="cellIs" dxfId="679" priority="602" operator="greaterThan">
      <formula>0</formula>
    </cfRule>
  </conditionalFormatting>
  <conditionalFormatting sqref="Z11 Z19 Z33 Z44 W11">
    <cfRule type="cellIs" dxfId="678" priority="600" operator="equal">
      <formula>0</formula>
    </cfRule>
  </conditionalFormatting>
  <conditionalFormatting sqref="T19 K19 H19 Q19 N19 T33 T44 K33 K44 K52 H33 H44 H52 Q33 Q44 N33 N44 N52 N11 Q11 T11 K11 H11">
    <cfRule type="cellIs" dxfId="677" priority="599" operator="equal">
      <formula>0</formula>
    </cfRule>
  </conditionalFormatting>
  <conditionalFormatting sqref="T17:T18 Q18 N15:N18 K18 H17:H18 K21 N21 T40:T43 N35 Q30:Q32 H48:H51 H36:H43 T30:T32 N7:N10 Q7:Q10 T10 K39 N28:N32 K28:K32 H28:H32 K10 H9:H10 Q35:Q36 Q38:Q43 N48 N42:N43">
    <cfRule type="cellIs" dxfId="676" priority="598" operator="greaterThan">
      <formula>0</formula>
    </cfRule>
  </conditionalFormatting>
  <conditionalFormatting sqref="T17:T18 Q18 N15:N18 K18 H17:H18 K21 N21 T40:T43 N35 Q30:Q32 H48:H51 H36:H43 T30:T32 N7:N10 Q7:Q10 T10 K39 N28:N32 K28:K32 H28:H32 K10 H9:H10 Q35:Q36 Q38:Q43 N48 N42:N43">
    <cfRule type="cellIs" dxfId="675" priority="597" operator="lessThan">
      <formula>0</formula>
    </cfRule>
  </conditionalFormatting>
  <conditionalFormatting sqref="W13:W18 W35:W43 W21 W28:W32">
    <cfRule type="cellIs" dxfId="674" priority="594" operator="lessThan">
      <formula>0</formula>
    </cfRule>
    <cfRule type="cellIs" dxfId="673" priority="595" operator="greaterThan">
      <formula>0</formula>
    </cfRule>
  </conditionalFormatting>
  <conditionalFormatting sqref="H15:H16 H46:H48 H36 Q13:Q17 N5:N6 Q5:Q6 T5 K35:K36 N46:N47 T28:T29 Q28:Q30 H7:H8 K6:K7 T8:T9 K9 K16:K17 K38:K39">
    <cfRule type="cellIs" dxfId="672" priority="591" operator="lessThan">
      <formula>0</formula>
    </cfRule>
    <cfRule type="cellIs" dxfId="671" priority="592" operator="greaterThan">
      <formula>0</formula>
    </cfRule>
  </conditionalFormatting>
  <conditionalFormatting sqref="Q29:Q30">
    <cfRule type="cellIs" dxfId="670" priority="588" operator="lessThan">
      <formula>0</formula>
    </cfRule>
    <cfRule type="cellIs" dxfId="669" priority="589" operator="greaterThan">
      <formula>0</formula>
    </cfRule>
  </conditionalFormatting>
  <conditionalFormatting sqref="B10">
    <cfRule type="cellIs" dxfId="668" priority="586" operator="lessThan">
      <formula>0</formula>
    </cfRule>
    <cfRule type="cellIs" dxfId="667" priority="587" operator="greaterThan">
      <formula>0</formula>
    </cfRule>
  </conditionalFormatting>
  <conditionalFormatting sqref="Z22">
    <cfRule type="cellIs" dxfId="666" priority="530" operator="lessThan">
      <formula>0</formula>
    </cfRule>
    <cfRule type="cellIs" dxfId="665" priority="531" operator="greaterThan">
      <formula>0</formula>
    </cfRule>
  </conditionalFormatting>
  <conditionalFormatting sqref="N22 K22">
    <cfRule type="cellIs" dxfId="664" priority="529" operator="greaterThan">
      <formula>0</formula>
    </cfRule>
  </conditionalFormatting>
  <conditionalFormatting sqref="N22 K22">
    <cfRule type="cellIs" dxfId="663" priority="528" operator="lessThan">
      <formula>0</formula>
    </cfRule>
  </conditionalFormatting>
  <conditionalFormatting sqref="W22">
    <cfRule type="cellIs" dxfId="662" priority="525" operator="lessThan">
      <formula>0</formula>
    </cfRule>
    <cfRule type="cellIs" dxfId="661" priority="526" operator="greaterThan">
      <formula>0</formula>
    </cfRule>
  </conditionalFormatting>
  <conditionalFormatting sqref="T22 Q22">
    <cfRule type="cellIs" dxfId="660" priority="522" operator="lessThan">
      <formula>0</formula>
    </cfRule>
    <cfRule type="cellIs" dxfId="659" priority="523" operator="greaterThan">
      <formula>0</formula>
    </cfRule>
  </conditionalFormatting>
  <conditionalFormatting sqref="K42">
    <cfRule type="cellIs" dxfId="658" priority="516" operator="greaterThan">
      <formula>0</formula>
    </cfRule>
  </conditionalFormatting>
  <conditionalFormatting sqref="K42">
    <cfRule type="cellIs" dxfId="657" priority="515" operator="lessThan">
      <formula>0</formula>
    </cfRule>
  </conditionalFormatting>
  <conditionalFormatting sqref="K42">
    <cfRule type="cellIs" dxfId="656" priority="512" operator="lessThan">
      <formula>0</formula>
    </cfRule>
    <cfRule type="cellIs" dxfId="655" priority="513" operator="greaterThan">
      <formula>0</formula>
    </cfRule>
  </conditionalFormatting>
  <conditionalFormatting sqref="Z23">
    <cfRule type="cellIs" dxfId="654" priority="509" operator="lessThan">
      <formula>0</formula>
    </cfRule>
    <cfRule type="cellIs" dxfId="653" priority="510" operator="greaterThan">
      <formula>0</formula>
    </cfRule>
  </conditionalFormatting>
  <conditionalFormatting sqref="N23 K23 H23">
    <cfRule type="cellIs" dxfId="652" priority="508" operator="greaterThan">
      <formula>0</formula>
    </cfRule>
  </conditionalFormatting>
  <conditionalFormatting sqref="N23 K23 H23">
    <cfRule type="cellIs" dxfId="651" priority="507" operator="lessThan">
      <formula>0</formula>
    </cfRule>
  </conditionalFormatting>
  <conditionalFormatting sqref="W23">
    <cfRule type="cellIs" dxfId="650" priority="504" operator="lessThan">
      <formula>0</formula>
    </cfRule>
    <cfRule type="cellIs" dxfId="649" priority="505" operator="greaterThan">
      <formula>0</formula>
    </cfRule>
  </conditionalFormatting>
  <conditionalFormatting sqref="T23 Q23">
    <cfRule type="cellIs" dxfId="648" priority="501" operator="lessThan">
      <formula>0</formula>
    </cfRule>
    <cfRule type="cellIs" dxfId="647" priority="502" operator="greaterThan">
      <formula>0</formula>
    </cfRule>
  </conditionalFormatting>
  <conditionalFormatting sqref="K43">
    <cfRule type="cellIs" dxfId="646" priority="495" operator="greaterThan">
      <formula>0</formula>
    </cfRule>
  </conditionalFormatting>
  <conditionalFormatting sqref="K43">
    <cfRule type="cellIs" dxfId="645" priority="494" operator="lessThan">
      <formula>0</formula>
    </cfRule>
  </conditionalFormatting>
  <conditionalFormatting sqref="K43">
    <cfRule type="cellIs" dxfId="644" priority="491" operator="lessThan">
      <formula>0</formula>
    </cfRule>
    <cfRule type="cellIs" dxfId="643" priority="492" operator="greaterThan">
      <formula>0</formula>
    </cfRule>
  </conditionalFormatting>
  <conditionalFormatting sqref="K43">
    <cfRule type="cellIs" dxfId="642" priority="490" operator="greaterThan">
      <formula>0</formula>
    </cfRule>
  </conditionalFormatting>
  <conditionalFormatting sqref="K43">
    <cfRule type="cellIs" dxfId="641" priority="489" operator="lessThan">
      <formula>0</formula>
    </cfRule>
  </conditionalFormatting>
  <conditionalFormatting sqref="K43">
    <cfRule type="cellIs" dxfId="640" priority="487" operator="greaterThan">
      <formula>0</formula>
    </cfRule>
  </conditionalFormatting>
  <conditionalFormatting sqref="K43">
    <cfRule type="cellIs" dxfId="639" priority="486" operator="lessThan">
      <formula>0</formula>
    </cfRule>
  </conditionalFormatting>
  <conditionalFormatting sqref="K43">
    <cfRule type="cellIs" dxfId="638" priority="482" operator="lessThan">
      <formula>0</formula>
    </cfRule>
    <cfRule type="cellIs" dxfId="637" priority="483" operator="greaterThan">
      <formula>0</formula>
    </cfRule>
  </conditionalFormatting>
  <conditionalFormatting sqref="K43">
    <cfRule type="cellIs" dxfId="636" priority="481" operator="greaterThan">
      <formula>0</formula>
    </cfRule>
  </conditionalFormatting>
  <conditionalFormatting sqref="K43">
    <cfRule type="cellIs" dxfId="635" priority="480" operator="lessThan">
      <formula>0</formula>
    </cfRule>
  </conditionalFormatting>
  <conditionalFormatting sqref="K43">
    <cfRule type="cellIs" dxfId="634" priority="477" operator="lessThan">
      <formula>0</formula>
    </cfRule>
    <cfRule type="cellIs" dxfId="633" priority="478" operator="greaterThan">
      <formula>0</formula>
    </cfRule>
  </conditionalFormatting>
  <conditionalFormatting sqref="K43">
    <cfRule type="cellIs" dxfId="632" priority="475" operator="lessThan">
      <formula>0</formula>
    </cfRule>
    <cfRule type="cellIs" dxfId="631" priority="476" operator="greaterThan">
      <formula>0</formula>
    </cfRule>
  </conditionalFormatting>
  <conditionalFormatting sqref="K43">
    <cfRule type="cellIs" dxfId="630" priority="474" operator="greaterThan">
      <formula>0</formula>
    </cfRule>
  </conditionalFormatting>
  <conditionalFormatting sqref="K43">
    <cfRule type="cellIs" dxfId="629" priority="473" operator="lessThan">
      <formula>0</formula>
    </cfRule>
  </conditionalFormatting>
  <conditionalFormatting sqref="K43">
    <cfRule type="cellIs" dxfId="628" priority="470" operator="lessThan">
      <formula>0</formula>
    </cfRule>
    <cfRule type="cellIs" dxfId="627" priority="471" operator="greaterThan">
      <formula>0</formula>
    </cfRule>
  </conditionalFormatting>
  <conditionalFormatting sqref="K43">
    <cfRule type="cellIs" dxfId="626" priority="469" operator="greaterThan">
      <formula>0</formula>
    </cfRule>
  </conditionalFormatting>
  <conditionalFormatting sqref="K43">
    <cfRule type="cellIs" dxfId="625" priority="468" operator="lessThan">
      <formula>0</formula>
    </cfRule>
  </conditionalFormatting>
  <conditionalFormatting sqref="K43">
    <cfRule type="cellIs" dxfId="624" priority="465" operator="lessThan">
      <formula>0</formula>
    </cfRule>
    <cfRule type="cellIs" dxfId="623" priority="466" operator="greaterThan">
      <formula>0</formula>
    </cfRule>
  </conditionalFormatting>
  <conditionalFormatting sqref="Z24">
    <cfRule type="cellIs" dxfId="622" priority="462" operator="lessThan">
      <formula>0</formula>
    </cfRule>
    <cfRule type="cellIs" dxfId="621" priority="463" operator="greaterThan">
      <formula>0</formula>
    </cfRule>
  </conditionalFormatting>
  <conditionalFormatting sqref="N24 K24 H24">
    <cfRule type="cellIs" dxfId="620" priority="461" operator="greaterThan">
      <formula>0</formula>
    </cfRule>
  </conditionalFormatting>
  <conditionalFormatting sqref="N24 K24 H24">
    <cfRule type="cellIs" dxfId="619" priority="460" operator="lessThan">
      <formula>0</formula>
    </cfRule>
  </conditionalFormatting>
  <conditionalFormatting sqref="W24">
    <cfRule type="cellIs" dxfId="618" priority="457" operator="lessThan">
      <formula>0</formula>
    </cfRule>
    <cfRule type="cellIs" dxfId="617" priority="458" operator="greaterThan">
      <formula>0</formula>
    </cfRule>
  </conditionalFormatting>
  <conditionalFormatting sqref="T24 Q24">
    <cfRule type="cellIs" dxfId="616" priority="454" operator="lessThan">
      <formula>0</formula>
    </cfRule>
    <cfRule type="cellIs" dxfId="615" priority="455" operator="greaterThan">
      <formula>0</formula>
    </cfRule>
  </conditionalFormatting>
  <conditionalFormatting sqref="Z25">
    <cfRule type="cellIs" dxfId="614" priority="451" operator="lessThan">
      <formula>0</formula>
    </cfRule>
    <cfRule type="cellIs" dxfId="613" priority="452" operator="greaterThan">
      <formula>0</formula>
    </cfRule>
  </conditionalFormatting>
  <conditionalFormatting sqref="N25 K25 H25">
    <cfRule type="cellIs" dxfId="612" priority="450" operator="greaterThan">
      <formula>0</formula>
    </cfRule>
  </conditionalFormatting>
  <conditionalFormatting sqref="N25 K25 H25">
    <cfRule type="cellIs" dxfId="611" priority="449" operator="lessThan">
      <formula>0</formula>
    </cfRule>
  </conditionalFormatting>
  <conditionalFormatting sqref="W25">
    <cfRule type="cellIs" dxfId="610" priority="446" operator="lessThan">
      <formula>0</formula>
    </cfRule>
    <cfRule type="cellIs" dxfId="609" priority="447" operator="greaterThan">
      <formula>0</formula>
    </cfRule>
  </conditionalFormatting>
  <conditionalFormatting sqref="T25 Q25">
    <cfRule type="cellIs" dxfId="608" priority="443" operator="lessThan">
      <formula>0</formula>
    </cfRule>
    <cfRule type="cellIs" dxfId="607" priority="444" operator="greaterThan">
      <formula>0</formula>
    </cfRule>
  </conditionalFormatting>
  <conditionalFormatting sqref="Q46">
    <cfRule type="cellIs" dxfId="606" priority="442" operator="greaterThan">
      <formula>0</formula>
    </cfRule>
  </conditionalFormatting>
  <conditionalFormatting sqref="Q46">
    <cfRule type="cellIs" dxfId="605" priority="441" operator="lessThan">
      <formula>0</formula>
    </cfRule>
  </conditionalFormatting>
  <conditionalFormatting sqref="Q47">
    <cfRule type="cellIs" dxfId="604" priority="439" operator="greaterThan">
      <formula>0</formula>
    </cfRule>
  </conditionalFormatting>
  <conditionalFormatting sqref="Q47">
    <cfRule type="cellIs" dxfId="603" priority="438" operator="lessThan">
      <formula>0</formula>
    </cfRule>
  </conditionalFormatting>
  <conditionalFormatting sqref="Q47">
    <cfRule type="cellIs" dxfId="602" priority="436" operator="greaterThan">
      <formula>0</formula>
    </cfRule>
  </conditionalFormatting>
  <conditionalFormatting sqref="Q47">
    <cfRule type="cellIs" dxfId="601" priority="435" operator="lessThan">
      <formula>0</formula>
    </cfRule>
  </conditionalFormatting>
  <conditionalFormatting sqref="Q48">
    <cfRule type="cellIs" dxfId="600" priority="433" operator="greaterThan">
      <formula>0</formula>
    </cfRule>
  </conditionalFormatting>
  <conditionalFormatting sqref="Q48">
    <cfRule type="cellIs" dxfId="599" priority="432" operator="lessThan">
      <formula>0</formula>
    </cfRule>
  </conditionalFormatting>
  <conditionalFormatting sqref="Q49">
    <cfRule type="cellIs" dxfId="598" priority="428" operator="lessThan">
      <formula>0</formula>
    </cfRule>
    <cfRule type="cellIs" dxfId="597" priority="429" operator="greaterThan">
      <formula>0</formula>
    </cfRule>
  </conditionalFormatting>
  <conditionalFormatting sqref="Q49">
    <cfRule type="cellIs" dxfId="596" priority="427" operator="greaterThan">
      <formula>0</formula>
    </cfRule>
  </conditionalFormatting>
  <conditionalFormatting sqref="Q49">
    <cfRule type="cellIs" dxfId="595" priority="426" operator="lessThan">
      <formula>0</formula>
    </cfRule>
  </conditionalFormatting>
  <conditionalFormatting sqref="Q51">
    <cfRule type="cellIs" dxfId="594" priority="424" operator="greaterThan">
      <formula>0</formula>
    </cfRule>
  </conditionalFormatting>
  <conditionalFormatting sqref="Q51">
    <cfRule type="cellIs" dxfId="593" priority="423" operator="lessThan">
      <formula>0</formula>
    </cfRule>
  </conditionalFormatting>
  <conditionalFormatting sqref="Q50">
    <cfRule type="cellIs" dxfId="592" priority="420" operator="lessThan">
      <formula>0</formula>
    </cfRule>
    <cfRule type="cellIs" dxfId="591" priority="421" operator="greaterThan">
      <formula>0</formula>
    </cfRule>
  </conditionalFormatting>
  <conditionalFormatting sqref="T46">
    <cfRule type="cellIs" dxfId="590" priority="419" operator="greaterThan">
      <formula>0</formula>
    </cfRule>
  </conditionalFormatting>
  <conditionalFormatting sqref="T46">
    <cfRule type="cellIs" dxfId="589" priority="418" operator="lessThan">
      <formula>0</formula>
    </cfRule>
  </conditionalFormatting>
  <conditionalFormatting sqref="H5">
    <cfRule type="cellIs" dxfId="588" priority="412" operator="lessThan">
      <formula>0</formula>
    </cfRule>
    <cfRule type="cellIs" dxfId="587" priority="413" operator="greaterThan">
      <formula>0</formula>
    </cfRule>
  </conditionalFormatting>
  <conditionalFormatting sqref="T15">
    <cfRule type="cellIs" dxfId="586" priority="409" operator="lessThan">
      <formula>0</formula>
    </cfRule>
    <cfRule type="cellIs" dxfId="585" priority="410" operator="greaterThan">
      <formula>0</formula>
    </cfRule>
  </conditionalFormatting>
  <conditionalFormatting sqref="T16">
    <cfRule type="cellIs" dxfId="584" priority="405" operator="greaterThan">
      <formula>0</formula>
    </cfRule>
  </conditionalFormatting>
  <conditionalFormatting sqref="T16">
    <cfRule type="cellIs" dxfId="583" priority="404" operator="lessThan">
      <formula>0</formula>
    </cfRule>
  </conditionalFormatting>
  <conditionalFormatting sqref="H6">
    <cfRule type="cellIs" dxfId="582" priority="402" operator="greaterThan">
      <formula>0</formula>
    </cfRule>
  </conditionalFormatting>
  <conditionalFormatting sqref="H6">
    <cfRule type="cellIs" dxfId="581" priority="401" operator="lessThan">
      <formula>0</formula>
    </cfRule>
  </conditionalFormatting>
  <conditionalFormatting sqref="K5">
    <cfRule type="cellIs" dxfId="580" priority="399" operator="greaterThan">
      <formula>0</formula>
    </cfRule>
  </conditionalFormatting>
  <conditionalFormatting sqref="K5">
    <cfRule type="cellIs" dxfId="579" priority="398" operator="lessThan">
      <formula>0</formula>
    </cfRule>
  </conditionalFormatting>
  <conditionalFormatting sqref="Z26">
    <cfRule type="cellIs" dxfId="578" priority="394" operator="lessThan">
      <formula>0</formula>
    </cfRule>
    <cfRule type="cellIs" dxfId="577" priority="395" operator="greaterThan">
      <formula>0</formula>
    </cfRule>
  </conditionalFormatting>
  <conditionalFormatting sqref="N26 K26 H26">
    <cfRule type="cellIs" dxfId="576" priority="393" operator="greaterThan">
      <formula>0</formula>
    </cfRule>
  </conditionalFormatting>
  <conditionalFormatting sqref="N26 K26 H26">
    <cfRule type="cellIs" dxfId="575" priority="392" operator="lessThan">
      <formula>0</formula>
    </cfRule>
  </conditionalFormatting>
  <conditionalFormatting sqref="W26">
    <cfRule type="cellIs" dxfId="574" priority="389" operator="lessThan">
      <formula>0</formula>
    </cfRule>
    <cfRule type="cellIs" dxfId="573" priority="390" operator="greaterThan">
      <formula>0</formula>
    </cfRule>
  </conditionalFormatting>
  <conditionalFormatting sqref="T26 Q26">
    <cfRule type="cellIs" dxfId="572" priority="386" operator="lessThan">
      <formula>0</formula>
    </cfRule>
    <cfRule type="cellIs" dxfId="571" priority="387" operator="greaterThan">
      <formula>0</formula>
    </cfRule>
  </conditionalFormatting>
  <conditionalFormatting sqref="Z27">
    <cfRule type="cellIs" dxfId="570" priority="383" operator="lessThan">
      <formula>0</formula>
    </cfRule>
    <cfRule type="cellIs" dxfId="569" priority="384" operator="greaterThan">
      <formula>0</formula>
    </cfRule>
  </conditionalFormatting>
  <conditionalFormatting sqref="N27 K27 H27">
    <cfRule type="cellIs" dxfId="568" priority="382" operator="greaterThan">
      <formula>0</formula>
    </cfRule>
  </conditionalFormatting>
  <conditionalFormatting sqref="N27 K27 H27">
    <cfRule type="cellIs" dxfId="567" priority="381" operator="lessThan">
      <formula>0</formula>
    </cfRule>
  </conditionalFormatting>
  <conditionalFormatting sqref="W27">
    <cfRule type="cellIs" dxfId="566" priority="378" operator="lessThan">
      <formula>0</formula>
    </cfRule>
    <cfRule type="cellIs" dxfId="565" priority="379" operator="greaterThan">
      <formula>0</formula>
    </cfRule>
  </conditionalFormatting>
  <conditionalFormatting sqref="T27 Q27">
    <cfRule type="cellIs" dxfId="564" priority="375" operator="lessThan">
      <formula>0</formula>
    </cfRule>
    <cfRule type="cellIs" dxfId="563" priority="376" operator="greaterThan">
      <formula>0</formula>
    </cfRule>
  </conditionalFormatting>
  <conditionalFormatting sqref="K8">
    <cfRule type="cellIs" dxfId="562" priority="372" operator="lessThan">
      <formula>0</formula>
    </cfRule>
    <cfRule type="cellIs" dxfId="561" priority="373" operator="greaterThan">
      <formula>0</formula>
    </cfRule>
  </conditionalFormatting>
  <conditionalFormatting sqref="T7">
    <cfRule type="cellIs" dxfId="560" priority="369" operator="lessThan">
      <formula>0</formula>
    </cfRule>
    <cfRule type="cellIs" dxfId="559" priority="370" operator="greaterThan">
      <formula>0</formula>
    </cfRule>
  </conditionalFormatting>
  <conditionalFormatting sqref="H13">
    <cfRule type="cellIs" dxfId="558" priority="366" operator="lessThan">
      <formula>0</formula>
    </cfRule>
    <cfRule type="cellIs" dxfId="557" priority="367" operator="greaterThan">
      <formula>0</formula>
    </cfRule>
  </conditionalFormatting>
  <conditionalFormatting sqref="T6">
    <cfRule type="cellIs" dxfId="556" priority="363" operator="lessThan">
      <formula>0</formula>
    </cfRule>
    <cfRule type="cellIs" dxfId="555" priority="364" operator="greaterThan">
      <formula>0</formula>
    </cfRule>
  </conditionalFormatting>
  <conditionalFormatting sqref="H21">
    <cfRule type="cellIs" dxfId="554" priority="362" operator="greaterThan">
      <formula>0</formula>
    </cfRule>
  </conditionalFormatting>
  <conditionalFormatting sqref="H21">
    <cfRule type="cellIs" dxfId="553" priority="361" operator="lessThan">
      <formula>0</formula>
    </cfRule>
  </conditionalFormatting>
  <conditionalFormatting sqref="H14">
    <cfRule type="cellIs" dxfId="552" priority="359" operator="greaterThan">
      <formula>0</formula>
    </cfRule>
  </conditionalFormatting>
  <conditionalFormatting sqref="H14">
    <cfRule type="cellIs" dxfId="551" priority="358" operator="lessThan">
      <formula>0</formula>
    </cfRule>
  </conditionalFormatting>
  <conditionalFormatting sqref="H14">
    <cfRule type="cellIs" dxfId="550" priority="355" operator="lessThan">
      <formula>0</formula>
    </cfRule>
    <cfRule type="cellIs" dxfId="549" priority="356" operator="greaterThan">
      <formula>0</formula>
    </cfRule>
  </conditionalFormatting>
  <conditionalFormatting sqref="N14">
    <cfRule type="cellIs" dxfId="548" priority="346" operator="greaterThan">
      <formula>0</formula>
    </cfRule>
  </conditionalFormatting>
  <conditionalFormatting sqref="N14">
    <cfRule type="cellIs" dxfId="547" priority="345" operator="lessThan">
      <formula>0</formula>
    </cfRule>
  </conditionalFormatting>
  <conditionalFormatting sqref="N14">
    <cfRule type="cellIs" dxfId="546" priority="342" operator="lessThan">
      <formula>0</formula>
    </cfRule>
    <cfRule type="cellIs" dxfId="545" priority="343" operator="greaterThan">
      <formula>0</formula>
    </cfRule>
  </conditionalFormatting>
  <conditionalFormatting sqref="K13">
    <cfRule type="cellIs" dxfId="544" priority="341" operator="greaterThan">
      <formula>0</formula>
    </cfRule>
  </conditionalFormatting>
  <conditionalFormatting sqref="K13">
    <cfRule type="cellIs" dxfId="543" priority="340" operator="lessThan">
      <formula>0</formula>
    </cfRule>
  </conditionalFormatting>
  <conditionalFormatting sqref="K13">
    <cfRule type="cellIs" dxfId="542" priority="338" operator="greaterThan">
      <formula>0</formula>
    </cfRule>
  </conditionalFormatting>
  <conditionalFormatting sqref="K13">
    <cfRule type="cellIs" dxfId="541" priority="337" operator="lessThan">
      <formula>0</formula>
    </cfRule>
  </conditionalFormatting>
  <conditionalFormatting sqref="T13">
    <cfRule type="cellIs" dxfId="540" priority="335" operator="greaterThan">
      <formula>0</formula>
    </cfRule>
  </conditionalFormatting>
  <conditionalFormatting sqref="T13">
    <cfRule type="cellIs" dxfId="539" priority="334" operator="lessThan">
      <formula>0</formula>
    </cfRule>
  </conditionalFormatting>
  <conditionalFormatting sqref="K15">
    <cfRule type="cellIs" dxfId="538" priority="332" operator="greaterThan">
      <formula>0</formula>
    </cfRule>
  </conditionalFormatting>
  <conditionalFormatting sqref="K15">
    <cfRule type="cellIs" dxfId="537" priority="331" operator="lessThan">
      <formula>0</formula>
    </cfRule>
  </conditionalFormatting>
  <conditionalFormatting sqref="K14">
    <cfRule type="cellIs" dxfId="536" priority="329" operator="greaterThan">
      <formula>0</formula>
    </cfRule>
  </conditionalFormatting>
  <conditionalFormatting sqref="K14">
    <cfRule type="cellIs" dxfId="535" priority="328" operator="lessThan">
      <formula>0</formula>
    </cfRule>
  </conditionalFormatting>
  <conditionalFormatting sqref="K14">
    <cfRule type="cellIs" dxfId="534" priority="325" operator="lessThan">
      <formula>0</formula>
    </cfRule>
    <cfRule type="cellIs" dxfId="533" priority="326" operator="greaterThan">
      <formula>0</formula>
    </cfRule>
  </conditionalFormatting>
  <conditionalFormatting sqref="N13">
    <cfRule type="cellIs" dxfId="532" priority="324" operator="greaterThan">
      <formula>0</formula>
    </cfRule>
  </conditionalFormatting>
  <conditionalFormatting sqref="N13">
    <cfRule type="cellIs" dxfId="531" priority="323" operator="lessThan">
      <formula>0</formula>
    </cfRule>
  </conditionalFormatting>
  <conditionalFormatting sqref="H22">
    <cfRule type="cellIs" dxfId="530" priority="321" operator="greaterThan">
      <formula>0</formula>
    </cfRule>
  </conditionalFormatting>
  <conditionalFormatting sqref="H22">
    <cfRule type="cellIs" dxfId="529" priority="320" operator="lessThan">
      <formula>0</formula>
    </cfRule>
  </conditionalFormatting>
  <conditionalFormatting sqref="Q21">
    <cfRule type="cellIs" dxfId="528" priority="316" operator="greaterThan">
      <formula>0</formula>
    </cfRule>
  </conditionalFormatting>
  <conditionalFormatting sqref="Q21">
    <cfRule type="cellIs" dxfId="527" priority="315" operator="lessThan">
      <formula>0</formula>
    </cfRule>
  </conditionalFormatting>
  <conditionalFormatting sqref="K37">
    <cfRule type="cellIs" dxfId="526" priority="313" operator="greaterThan">
      <formula>0</formula>
    </cfRule>
  </conditionalFormatting>
  <conditionalFormatting sqref="K37">
    <cfRule type="cellIs" dxfId="525" priority="312" operator="lessThan">
      <formula>0</formula>
    </cfRule>
  </conditionalFormatting>
  <conditionalFormatting sqref="T21">
    <cfRule type="cellIs" dxfId="524" priority="309" operator="lessThan">
      <formula>0</formula>
    </cfRule>
    <cfRule type="cellIs" dxfId="523" priority="310" operator="greaterThan">
      <formula>0</formula>
    </cfRule>
  </conditionalFormatting>
  <conditionalFormatting sqref="K40">
    <cfRule type="cellIs" dxfId="522" priority="308" operator="greaterThan">
      <formula>0</formula>
    </cfRule>
  </conditionalFormatting>
  <conditionalFormatting sqref="K40">
    <cfRule type="cellIs" dxfId="521" priority="307" operator="lessThan">
      <formula>0</formula>
    </cfRule>
  </conditionalFormatting>
  <conditionalFormatting sqref="K40">
    <cfRule type="cellIs" dxfId="520" priority="304" operator="lessThan">
      <formula>0</formula>
    </cfRule>
    <cfRule type="cellIs" dxfId="519" priority="305" operator="greaterThan">
      <formula>0</formula>
    </cfRule>
  </conditionalFormatting>
  <conditionalFormatting sqref="K41">
    <cfRule type="cellIs" dxfId="518" priority="303" operator="greaterThan">
      <formula>0</formula>
    </cfRule>
  </conditionalFormatting>
  <conditionalFormatting sqref="K41">
    <cfRule type="cellIs" dxfId="517" priority="302" operator="lessThan">
      <formula>0</formula>
    </cfRule>
  </conditionalFormatting>
  <conditionalFormatting sqref="K41">
    <cfRule type="cellIs" dxfId="516" priority="299" operator="lessThan">
      <formula>0</formula>
    </cfRule>
    <cfRule type="cellIs" dxfId="515" priority="300" operator="greaterThan">
      <formula>0</formula>
    </cfRule>
  </conditionalFormatting>
  <conditionalFormatting sqref="K41">
    <cfRule type="cellIs" dxfId="514" priority="298" operator="greaterThan">
      <formula>0</formula>
    </cfRule>
  </conditionalFormatting>
  <conditionalFormatting sqref="K41">
    <cfRule type="cellIs" dxfId="513" priority="297" operator="lessThan">
      <formula>0</formula>
    </cfRule>
  </conditionalFormatting>
  <conditionalFormatting sqref="K41">
    <cfRule type="cellIs" dxfId="512" priority="295" operator="greaterThan">
      <formula>0</formula>
    </cfRule>
  </conditionalFormatting>
  <conditionalFormatting sqref="K41">
    <cfRule type="cellIs" dxfId="511" priority="294" operator="lessThan">
      <formula>0</formula>
    </cfRule>
  </conditionalFormatting>
  <conditionalFormatting sqref="K41">
    <cfRule type="cellIs" dxfId="510" priority="290" operator="lessThan">
      <formula>0</formula>
    </cfRule>
    <cfRule type="cellIs" dxfId="509" priority="291" operator="greaterThan">
      <formula>0</formula>
    </cfRule>
  </conditionalFormatting>
  <conditionalFormatting sqref="K41">
    <cfRule type="cellIs" dxfId="508" priority="289" operator="greaterThan">
      <formula>0</formula>
    </cfRule>
  </conditionalFormatting>
  <conditionalFormatting sqref="K41">
    <cfRule type="cellIs" dxfId="507" priority="288" operator="lessThan">
      <formula>0</formula>
    </cfRule>
  </conditionalFormatting>
  <conditionalFormatting sqref="K41">
    <cfRule type="cellIs" dxfId="506" priority="285" operator="lessThan">
      <formula>0</formula>
    </cfRule>
    <cfRule type="cellIs" dxfId="505" priority="286" operator="greaterThan">
      <formula>0</formula>
    </cfRule>
  </conditionalFormatting>
  <conditionalFormatting sqref="K41">
    <cfRule type="cellIs" dxfId="504" priority="283" operator="lessThan">
      <formula>0</formula>
    </cfRule>
    <cfRule type="cellIs" dxfId="503" priority="284" operator="greaterThan">
      <formula>0</formula>
    </cfRule>
  </conditionalFormatting>
  <conditionalFormatting sqref="K41">
    <cfRule type="cellIs" dxfId="502" priority="282" operator="greaterThan">
      <formula>0</formula>
    </cfRule>
  </conditionalFormatting>
  <conditionalFormatting sqref="K41">
    <cfRule type="cellIs" dxfId="501" priority="281" operator="lessThan">
      <formula>0</formula>
    </cfRule>
  </conditionalFormatting>
  <conditionalFormatting sqref="K41">
    <cfRule type="cellIs" dxfId="500" priority="278" operator="lessThan">
      <formula>0</formula>
    </cfRule>
    <cfRule type="cellIs" dxfId="499" priority="279" operator="greaterThan">
      <formula>0</formula>
    </cfRule>
  </conditionalFormatting>
  <conditionalFormatting sqref="K41">
    <cfRule type="cellIs" dxfId="498" priority="277" operator="greaterThan">
      <formula>0</formula>
    </cfRule>
  </conditionalFormatting>
  <conditionalFormatting sqref="K41">
    <cfRule type="cellIs" dxfId="497" priority="276" operator="lessThan">
      <formula>0</formula>
    </cfRule>
  </conditionalFormatting>
  <conditionalFormatting sqref="K41">
    <cfRule type="cellIs" dxfId="496" priority="273" operator="lessThan">
      <formula>0</formula>
    </cfRule>
    <cfRule type="cellIs" dxfId="495" priority="274" operator="greaterThan">
      <formula>0</formula>
    </cfRule>
  </conditionalFormatting>
  <conditionalFormatting sqref="N50">
    <cfRule type="cellIs" dxfId="494" priority="270" operator="lessThan">
      <formula>0</formula>
    </cfRule>
    <cfRule type="cellIs" dxfId="493" priority="271" operator="greaterThan">
      <formula>0</formula>
    </cfRule>
  </conditionalFormatting>
  <conditionalFormatting sqref="N36">
    <cfRule type="cellIs" dxfId="492" priority="268" operator="lessThan">
      <formula>0</formula>
    </cfRule>
    <cfRule type="cellIs" dxfId="491" priority="269" operator="greaterThan">
      <formula>0</formula>
    </cfRule>
  </conditionalFormatting>
  <conditionalFormatting sqref="N39">
    <cfRule type="cellIs" dxfId="490" priority="267" operator="greaterThan">
      <formula>0</formula>
    </cfRule>
  </conditionalFormatting>
  <conditionalFormatting sqref="N39">
    <cfRule type="cellIs" dxfId="489" priority="266" operator="lessThan">
      <formula>0</formula>
    </cfRule>
  </conditionalFormatting>
  <conditionalFormatting sqref="N38:N39">
    <cfRule type="cellIs" dxfId="488" priority="263" operator="lessThan">
      <formula>0</formula>
    </cfRule>
    <cfRule type="cellIs" dxfId="487" priority="264" operator="greaterThan">
      <formula>0</formula>
    </cfRule>
  </conditionalFormatting>
  <conditionalFormatting sqref="N37">
    <cfRule type="cellIs" dxfId="486" priority="262" operator="greaterThan">
      <formula>0</formula>
    </cfRule>
  </conditionalFormatting>
  <conditionalFormatting sqref="N37">
    <cfRule type="cellIs" dxfId="485" priority="261" operator="lessThan">
      <formula>0</formula>
    </cfRule>
  </conditionalFormatting>
  <conditionalFormatting sqref="N40">
    <cfRule type="cellIs" dxfId="484" priority="259" operator="greaterThan">
      <formula>0</formula>
    </cfRule>
  </conditionalFormatting>
  <conditionalFormatting sqref="N40">
    <cfRule type="cellIs" dxfId="483" priority="258" operator="lessThan">
      <formula>0</formula>
    </cfRule>
  </conditionalFormatting>
  <conditionalFormatting sqref="N40">
    <cfRule type="cellIs" dxfId="482" priority="255" operator="lessThan">
      <formula>0</formula>
    </cfRule>
    <cfRule type="cellIs" dxfId="481" priority="256" operator="greaterThan">
      <formula>0</formula>
    </cfRule>
  </conditionalFormatting>
  <conditionalFormatting sqref="N41">
    <cfRule type="cellIs" dxfId="480" priority="254" operator="greaterThan">
      <formula>0</formula>
    </cfRule>
  </conditionalFormatting>
  <conditionalFormatting sqref="N41">
    <cfRule type="cellIs" dxfId="479" priority="253" operator="lessThan">
      <formula>0</formula>
    </cfRule>
  </conditionalFormatting>
  <conditionalFormatting sqref="N41">
    <cfRule type="cellIs" dxfId="478" priority="250" operator="lessThan">
      <formula>0</formula>
    </cfRule>
    <cfRule type="cellIs" dxfId="477" priority="251" operator="greaterThan">
      <formula>0</formula>
    </cfRule>
  </conditionalFormatting>
  <conditionalFormatting sqref="N41">
    <cfRule type="cellIs" dxfId="476" priority="249" operator="greaterThan">
      <formula>0</formula>
    </cfRule>
  </conditionalFormatting>
  <conditionalFormatting sqref="N41">
    <cfRule type="cellIs" dxfId="475" priority="248" operator="lessThan">
      <formula>0</formula>
    </cfRule>
  </conditionalFormatting>
  <conditionalFormatting sqref="N41">
    <cfRule type="cellIs" dxfId="474" priority="246" operator="greaterThan">
      <formula>0</formula>
    </cfRule>
  </conditionalFormatting>
  <conditionalFormatting sqref="N41">
    <cfRule type="cellIs" dxfId="473" priority="245" operator="lessThan">
      <formula>0</formula>
    </cfRule>
  </conditionalFormatting>
  <conditionalFormatting sqref="N41">
    <cfRule type="cellIs" dxfId="472" priority="241" operator="lessThan">
      <formula>0</formula>
    </cfRule>
    <cfRule type="cellIs" dxfId="471" priority="242" operator="greaterThan">
      <formula>0</formula>
    </cfRule>
  </conditionalFormatting>
  <conditionalFormatting sqref="N41">
    <cfRule type="cellIs" dxfId="470" priority="240" operator="greaterThan">
      <formula>0</formula>
    </cfRule>
  </conditionalFormatting>
  <conditionalFormatting sqref="N41">
    <cfRule type="cellIs" dxfId="469" priority="239" operator="lessThan">
      <formula>0</formula>
    </cfRule>
  </conditionalFormatting>
  <conditionalFormatting sqref="N41">
    <cfRule type="cellIs" dxfId="468" priority="236" operator="lessThan">
      <formula>0</formula>
    </cfRule>
    <cfRule type="cellIs" dxfId="467" priority="237" operator="greaterThan">
      <formula>0</formula>
    </cfRule>
  </conditionalFormatting>
  <conditionalFormatting sqref="N41">
    <cfRule type="cellIs" dxfId="466" priority="234" operator="lessThan">
      <formula>0</formula>
    </cfRule>
    <cfRule type="cellIs" dxfId="465" priority="235" operator="greaterThan">
      <formula>0</formula>
    </cfRule>
  </conditionalFormatting>
  <conditionalFormatting sqref="N41">
    <cfRule type="cellIs" dxfId="464" priority="233" operator="greaterThan">
      <formula>0</formula>
    </cfRule>
  </conditionalFormatting>
  <conditionalFormatting sqref="N41">
    <cfRule type="cellIs" dxfId="463" priority="232" operator="lessThan">
      <formula>0</formula>
    </cfRule>
  </conditionalFormatting>
  <conditionalFormatting sqref="N41">
    <cfRule type="cellIs" dxfId="462" priority="229" operator="lessThan">
      <formula>0</formula>
    </cfRule>
    <cfRule type="cellIs" dxfId="461" priority="230" operator="greaterThan">
      <formula>0</formula>
    </cfRule>
  </conditionalFormatting>
  <conditionalFormatting sqref="N41">
    <cfRule type="cellIs" dxfId="460" priority="228" operator="greaterThan">
      <formula>0</formula>
    </cfRule>
  </conditionalFormatting>
  <conditionalFormatting sqref="N41">
    <cfRule type="cellIs" dxfId="459" priority="227" operator="lessThan">
      <formula>0</formula>
    </cfRule>
  </conditionalFormatting>
  <conditionalFormatting sqref="N41">
    <cfRule type="cellIs" dxfId="458" priority="224" operator="lessThan">
      <formula>0</formula>
    </cfRule>
    <cfRule type="cellIs" dxfId="457" priority="225" operator="greaterThan">
      <formula>0</formula>
    </cfRule>
  </conditionalFormatting>
  <conditionalFormatting sqref="T37">
    <cfRule type="cellIs" dxfId="456" priority="223" operator="greaterThan">
      <formula>0</formula>
    </cfRule>
  </conditionalFormatting>
  <conditionalFormatting sqref="T37">
    <cfRule type="cellIs" dxfId="455" priority="222" operator="lessThan">
      <formula>0</formula>
    </cfRule>
  </conditionalFormatting>
  <conditionalFormatting sqref="T36:T37">
    <cfRule type="cellIs" dxfId="454" priority="219" operator="lessThan">
      <formula>0</formula>
    </cfRule>
    <cfRule type="cellIs" dxfId="453" priority="220" operator="greaterThan">
      <formula>0</formula>
    </cfRule>
  </conditionalFormatting>
  <conditionalFormatting sqref="T35">
    <cfRule type="cellIs" dxfId="452" priority="218" operator="greaterThan">
      <formula>0</formula>
    </cfRule>
  </conditionalFormatting>
  <conditionalFormatting sqref="T35">
    <cfRule type="cellIs" dxfId="451" priority="217" operator="lessThan">
      <formula>0</formula>
    </cfRule>
  </conditionalFormatting>
  <conditionalFormatting sqref="T38">
    <cfRule type="cellIs" dxfId="450" priority="215" operator="greaterThan">
      <formula>0</formula>
    </cfRule>
  </conditionalFormatting>
  <conditionalFormatting sqref="T38">
    <cfRule type="cellIs" dxfId="449" priority="214" operator="lessThan">
      <formula>0</formula>
    </cfRule>
  </conditionalFormatting>
  <conditionalFormatting sqref="T38">
    <cfRule type="cellIs" dxfId="448" priority="211" operator="lessThan">
      <formula>0</formula>
    </cfRule>
    <cfRule type="cellIs" dxfId="447" priority="212" operator="greaterThan">
      <formula>0</formula>
    </cfRule>
  </conditionalFormatting>
  <conditionalFormatting sqref="T39">
    <cfRule type="cellIs" dxfId="446" priority="210" operator="greaterThan">
      <formula>0</formula>
    </cfRule>
  </conditionalFormatting>
  <conditionalFormatting sqref="T39">
    <cfRule type="cellIs" dxfId="445" priority="209" operator="lessThan">
      <formula>0</formula>
    </cfRule>
  </conditionalFormatting>
  <conditionalFormatting sqref="T39">
    <cfRule type="cellIs" dxfId="444" priority="206" operator="lessThan">
      <formula>0</formula>
    </cfRule>
    <cfRule type="cellIs" dxfId="443" priority="207" operator="greaterThan">
      <formula>0</formula>
    </cfRule>
  </conditionalFormatting>
  <conditionalFormatting sqref="T39">
    <cfRule type="cellIs" dxfId="442" priority="205" operator="greaterThan">
      <formula>0</formula>
    </cfRule>
  </conditionalFormatting>
  <conditionalFormatting sqref="T39">
    <cfRule type="cellIs" dxfId="441" priority="204" operator="lessThan">
      <formula>0</formula>
    </cfRule>
  </conditionalFormatting>
  <conditionalFormatting sqref="T39">
    <cfRule type="cellIs" dxfId="440" priority="202" operator="greaterThan">
      <formula>0</formula>
    </cfRule>
  </conditionalFormatting>
  <conditionalFormatting sqref="T39">
    <cfRule type="cellIs" dxfId="439" priority="201" operator="lessThan">
      <formula>0</formula>
    </cfRule>
  </conditionalFormatting>
  <conditionalFormatting sqref="T39">
    <cfRule type="cellIs" dxfId="438" priority="197" operator="lessThan">
      <formula>0</formula>
    </cfRule>
    <cfRule type="cellIs" dxfId="437" priority="198" operator="greaterThan">
      <formula>0</formula>
    </cfRule>
  </conditionalFormatting>
  <conditionalFormatting sqref="T39">
    <cfRule type="cellIs" dxfId="436" priority="196" operator="greaterThan">
      <formula>0</formula>
    </cfRule>
  </conditionalFormatting>
  <conditionalFormatting sqref="T39">
    <cfRule type="cellIs" dxfId="435" priority="195" operator="lessThan">
      <formula>0</formula>
    </cfRule>
  </conditionalFormatting>
  <conditionalFormatting sqref="T39">
    <cfRule type="cellIs" dxfId="434" priority="192" operator="lessThan">
      <formula>0</formula>
    </cfRule>
    <cfRule type="cellIs" dxfId="433" priority="193" operator="greaterThan">
      <formula>0</formula>
    </cfRule>
  </conditionalFormatting>
  <conditionalFormatting sqref="T39">
    <cfRule type="cellIs" dxfId="432" priority="190" operator="lessThan">
      <formula>0</formula>
    </cfRule>
    <cfRule type="cellIs" dxfId="431" priority="191" operator="greaterThan">
      <formula>0</formula>
    </cfRule>
  </conditionalFormatting>
  <conditionalFormatting sqref="T39">
    <cfRule type="cellIs" dxfId="430" priority="189" operator="greaterThan">
      <formula>0</formula>
    </cfRule>
  </conditionalFormatting>
  <conditionalFormatting sqref="T39">
    <cfRule type="cellIs" dxfId="429" priority="188" operator="lessThan">
      <formula>0</formula>
    </cfRule>
  </conditionalFormatting>
  <conditionalFormatting sqref="T39">
    <cfRule type="cellIs" dxfId="428" priority="185" operator="lessThan">
      <formula>0</formula>
    </cfRule>
    <cfRule type="cellIs" dxfId="427" priority="186" operator="greaterThan">
      <formula>0</formula>
    </cfRule>
  </conditionalFormatting>
  <conditionalFormatting sqref="T39">
    <cfRule type="cellIs" dxfId="426" priority="184" operator="greaterThan">
      <formula>0</formula>
    </cfRule>
  </conditionalFormatting>
  <conditionalFormatting sqref="T39">
    <cfRule type="cellIs" dxfId="425" priority="183" operator="lessThan">
      <formula>0</formula>
    </cfRule>
  </conditionalFormatting>
  <conditionalFormatting sqref="T39">
    <cfRule type="cellIs" dxfId="424" priority="180" operator="lessThan">
      <formula>0</formula>
    </cfRule>
    <cfRule type="cellIs" dxfId="423" priority="181" operator="greaterThan">
      <formula>0</formula>
    </cfRule>
  </conditionalFormatting>
  <conditionalFormatting sqref="T36">
    <cfRule type="cellIs" dxfId="422" priority="179" operator="greaterThan">
      <formula>0</formula>
    </cfRule>
  </conditionalFormatting>
  <conditionalFormatting sqref="T36">
    <cfRule type="cellIs" dxfId="421" priority="178" operator="lessThan">
      <formula>0</formula>
    </cfRule>
  </conditionalFormatting>
  <conditionalFormatting sqref="T37">
    <cfRule type="cellIs" dxfId="420" priority="176" operator="greaterThan">
      <formula>0</formula>
    </cfRule>
  </conditionalFormatting>
  <conditionalFormatting sqref="T37">
    <cfRule type="cellIs" dxfId="419" priority="175" operator="lessThan">
      <formula>0</formula>
    </cfRule>
  </conditionalFormatting>
  <conditionalFormatting sqref="T37">
    <cfRule type="cellIs" dxfId="418" priority="172" operator="lessThan">
      <formula>0</formula>
    </cfRule>
    <cfRule type="cellIs" dxfId="417" priority="173" operator="greaterThan">
      <formula>0</formula>
    </cfRule>
  </conditionalFormatting>
  <conditionalFormatting sqref="T38">
    <cfRule type="cellIs" dxfId="416" priority="171" operator="greaterThan">
      <formula>0</formula>
    </cfRule>
  </conditionalFormatting>
  <conditionalFormatting sqref="T38">
    <cfRule type="cellIs" dxfId="415" priority="170" operator="lessThan">
      <formula>0</formula>
    </cfRule>
  </conditionalFormatting>
  <conditionalFormatting sqref="T38">
    <cfRule type="cellIs" dxfId="414" priority="167" operator="lessThan">
      <formula>0</formula>
    </cfRule>
    <cfRule type="cellIs" dxfId="413" priority="168" operator="greaterThan">
      <formula>0</formula>
    </cfRule>
  </conditionalFormatting>
  <conditionalFormatting sqref="T38">
    <cfRule type="cellIs" dxfId="412" priority="166" operator="greaterThan">
      <formula>0</formula>
    </cfRule>
  </conditionalFormatting>
  <conditionalFormatting sqref="T38">
    <cfRule type="cellIs" dxfId="411" priority="165" operator="lessThan">
      <formula>0</formula>
    </cfRule>
  </conditionalFormatting>
  <conditionalFormatting sqref="T38">
    <cfRule type="cellIs" dxfId="410" priority="163" operator="greaterThan">
      <formula>0</formula>
    </cfRule>
  </conditionalFormatting>
  <conditionalFormatting sqref="T38">
    <cfRule type="cellIs" dxfId="409" priority="162" operator="lessThan">
      <formula>0</formula>
    </cfRule>
  </conditionalFormatting>
  <conditionalFormatting sqref="T38">
    <cfRule type="cellIs" dxfId="408" priority="158" operator="lessThan">
      <formula>0</formula>
    </cfRule>
    <cfRule type="cellIs" dxfId="407" priority="159" operator="greaterThan">
      <formula>0</formula>
    </cfRule>
  </conditionalFormatting>
  <conditionalFormatting sqref="T38">
    <cfRule type="cellIs" dxfId="406" priority="157" operator="greaterThan">
      <formula>0</formula>
    </cfRule>
  </conditionalFormatting>
  <conditionalFormatting sqref="T38">
    <cfRule type="cellIs" dxfId="405" priority="156" operator="lessThan">
      <formula>0</formula>
    </cfRule>
  </conditionalFormatting>
  <conditionalFormatting sqref="T38">
    <cfRule type="cellIs" dxfId="404" priority="153" operator="lessThan">
      <formula>0</formula>
    </cfRule>
    <cfRule type="cellIs" dxfId="403" priority="154" operator="greaterThan">
      <formula>0</formula>
    </cfRule>
  </conditionalFormatting>
  <conditionalFormatting sqref="T38">
    <cfRule type="cellIs" dxfId="402" priority="151" operator="lessThan">
      <formula>0</formula>
    </cfRule>
    <cfRule type="cellIs" dxfId="401" priority="152" operator="greaterThan">
      <formula>0</formula>
    </cfRule>
  </conditionalFormatting>
  <conditionalFormatting sqref="T38">
    <cfRule type="cellIs" dxfId="400" priority="150" operator="greaterThan">
      <formula>0</formula>
    </cfRule>
  </conditionalFormatting>
  <conditionalFormatting sqref="T38">
    <cfRule type="cellIs" dxfId="399" priority="149" operator="lessThan">
      <formula>0</formula>
    </cfRule>
  </conditionalFormatting>
  <conditionalFormatting sqref="T38">
    <cfRule type="cellIs" dxfId="398" priority="146" operator="lessThan">
      <formula>0</formula>
    </cfRule>
    <cfRule type="cellIs" dxfId="397" priority="147" operator="greaterThan">
      <formula>0</formula>
    </cfRule>
  </conditionalFormatting>
  <conditionalFormatting sqref="T38">
    <cfRule type="cellIs" dxfId="396" priority="145" operator="greaterThan">
      <formula>0</formula>
    </cfRule>
  </conditionalFormatting>
  <conditionalFormatting sqref="T38">
    <cfRule type="cellIs" dxfId="395" priority="144" operator="lessThan">
      <formula>0</formula>
    </cfRule>
  </conditionalFormatting>
  <conditionalFormatting sqref="T38">
    <cfRule type="cellIs" dxfId="394" priority="141" operator="lessThan">
      <formula>0</formula>
    </cfRule>
    <cfRule type="cellIs" dxfId="393" priority="142" operator="greaterThan">
      <formula>0</formula>
    </cfRule>
  </conditionalFormatting>
  <conditionalFormatting sqref="K47">
    <cfRule type="cellIs" dxfId="392" priority="82" operator="greaterThan">
      <formula>0</formula>
    </cfRule>
  </conditionalFormatting>
  <conditionalFormatting sqref="K47">
    <cfRule type="cellIs" dxfId="391" priority="81" operator="lessThan">
      <formula>0</formula>
    </cfRule>
  </conditionalFormatting>
  <conditionalFormatting sqref="K46:K47">
    <cfRule type="cellIs" dxfId="390" priority="78" operator="lessThan">
      <formula>0</formula>
    </cfRule>
    <cfRule type="cellIs" dxfId="389" priority="79" operator="greaterThan">
      <formula>0</formula>
    </cfRule>
  </conditionalFormatting>
  <conditionalFormatting sqref="K48">
    <cfRule type="cellIs" dxfId="388" priority="77" operator="greaterThan">
      <formula>0</formula>
    </cfRule>
  </conditionalFormatting>
  <conditionalFormatting sqref="K48">
    <cfRule type="cellIs" dxfId="387" priority="76" operator="lessThan">
      <formula>0</formula>
    </cfRule>
  </conditionalFormatting>
  <conditionalFormatting sqref="K48">
    <cfRule type="cellIs" dxfId="386" priority="73" operator="lessThan">
      <formula>0</formula>
    </cfRule>
    <cfRule type="cellIs" dxfId="385" priority="74" operator="greaterThan">
      <formula>0</formula>
    </cfRule>
  </conditionalFormatting>
  <conditionalFormatting sqref="K46">
    <cfRule type="cellIs" dxfId="384" priority="72" operator="greaterThan">
      <formula>0</formula>
    </cfRule>
  </conditionalFormatting>
  <conditionalFormatting sqref="K46">
    <cfRule type="cellIs" dxfId="383" priority="71" operator="lessThan">
      <formula>0</formula>
    </cfRule>
  </conditionalFormatting>
  <conditionalFormatting sqref="K47">
    <cfRule type="cellIs" dxfId="382" priority="69" operator="greaterThan">
      <formula>0</formula>
    </cfRule>
  </conditionalFormatting>
  <conditionalFormatting sqref="K47">
    <cfRule type="cellIs" dxfId="381" priority="68" operator="lessThan">
      <formula>0</formula>
    </cfRule>
  </conditionalFormatting>
  <conditionalFormatting sqref="K47">
    <cfRule type="cellIs" dxfId="380" priority="65" operator="lessThan">
      <formula>0</formula>
    </cfRule>
    <cfRule type="cellIs" dxfId="379" priority="66" operator="greaterThan">
      <formula>0</formula>
    </cfRule>
  </conditionalFormatting>
  <conditionalFormatting sqref="K48">
    <cfRule type="cellIs" dxfId="378" priority="64" operator="greaterThan">
      <formula>0</formula>
    </cfRule>
  </conditionalFormatting>
  <conditionalFormatting sqref="K48">
    <cfRule type="cellIs" dxfId="377" priority="63" operator="lessThan">
      <formula>0</formula>
    </cfRule>
  </conditionalFormatting>
  <conditionalFormatting sqref="K48">
    <cfRule type="cellIs" dxfId="376" priority="60" operator="lessThan">
      <formula>0</formula>
    </cfRule>
    <cfRule type="cellIs" dxfId="375" priority="61" operator="greaterThan">
      <formula>0</formula>
    </cfRule>
  </conditionalFormatting>
  <conditionalFormatting sqref="K48">
    <cfRule type="cellIs" dxfId="374" priority="59" operator="greaterThan">
      <formula>0</formula>
    </cfRule>
  </conditionalFormatting>
  <conditionalFormatting sqref="K48">
    <cfRule type="cellIs" dxfId="373" priority="58" operator="lessThan">
      <formula>0</formula>
    </cfRule>
  </conditionalFormatting>
  <conditionalFormatting sqref="K48">
    <cfRule type="cellIs" dxfId="372" priority="56" operator="greaterThan">
      <formula>0</formula>
    </cfRule>
  </conditionalFormatting>
  <conditionalFormatting sqref="K48">
    <cfRule type="cellIs" dxfId="371" priority="55" operator="lessThan">
      <formula>0</formula>
    </cfRule>
  </conditionalFormatting>
  <conditionalFormatting sqref="K48">
    <cfRule type="cellIs" dxfId="370" priority="51" operator="lessThan">
      <formula>0</formula>
    </cfRule>
    <cfRule type="cellIs" dxfId="369" priority="52" operator="greaterThan">
      <formula>0</formula>
    </cfRule>
  </conditionalFormatting>
  <conditionalFormatting sqref="K48">
    <cfRule type="cellIs" dxfId="368" priority="50" operator="greaterThan">
      <formula>0</formula>
    </cfRule>
  </conditionalFormatting>
  <conditionalFormatting sqref="K48">
    <cfRule type="cellIs" dxfId="367" priority="49" operator="lessThan">
      <formula>0</formula>
    </cfRule>
  </conditionalFormatting>
  <conditionalFormatting sqref="K48">
    <cfRule type="cellIs" dxfId="366" priority="46" operator="lessThan">
      <formula>0</formula>
    </cfRule>
    <cfRule type="cellIs" dxfId="365" priority="47" operator="greaterThan">
      <formula>0</formula>
    </cfRule>
  </conditionalFormatting>
  <conditionalFormatting sqref="K48">
    <cfRule type="cellIs" dxfId="364" priority="44" operator="lessThan">
      <formula>0</formula>
    </cfRule>
    <cfRule type="cellIs" dxfId="363" priority="45" operator="greaterThan">
      <formula>0</formula>
    </cfRule>
  </conditionalFormatting>
  <conditionalFormatting sqref="K48">
    <cfRule type="cellIs" dxfId="362" priority="43" operator="greaterThan">
      <formula>0</formula>
    </cfRule>
  </conditionalFormatting>
  <conditionalFormatting sqref="K48">
    <cfRule type="cellIs" dxfId="361" priority="42" operator="lessThan">
      <formula>0</formula>
    </cfRule>
  </conditionalFormatting>
  <conditionalFormatting sqref="K48">
    <cfRule type="cellIs" dxfId="360" priority="39" operator="lessThan">
      <formula>0</formula>
    </cfRule>
    <cfRule type="cellIs" dxfId="359" priority="40" operator="greaterThan">
      <formula>0</formula>
    </cfRule>
  </conditionalFormatting>
  <conditionalFormatting sqref="K48">
    <cfRule type="cellIs" dxfId="358" priority="38" operator="greaterThan">
      <formula>0</formula>
    </cfRule>
  </conditionalFormatting>
  <conditionalFormatting sqref="K48">
    <cfRule type="cellIs" dxfId="357" priority="37" operator="lessThan">
      <formula>0</formula>
    </cfRule>
  </conditionalFormatting>
  <conditionalFormatting sqref="K48">
    <cfRule type="cellIs" dxfId="356" priority="34" operator="lessThan">
      <formula>0</formula>
    </cfRule>
    <cfRule type="cellIs" dxfId="355" priority="35" operator="greaterThan">
      <formula>0</formula>
    </cfRule>
  </conditionalFormatting>
  <conditionalFormatting sqref="N51">
    <cfRule type="cellIs" dxfId="354" priority="33" operator="greaterThan">
      <formula>0</formula>
    </cfRule>
  </conditionalFormatting>
  <conditionalFormatting sqref="N51">
    <cfRule type="cellIs" dxfId="353" priority="32" operator="lessThan">
      <formula>0</formula>
    </cfRule>
  </conditionalFormatting>
  <conditionalFormatting sqref="N47">
    <cfRule type="cellIs" dxfId="352" priority="30" operator="greaterThan">
      <formula>0</formula>
    </cfRule>
  </conditionalFormatting>
  <conditionalFormatting sqref="N47">
    <cfRule type="cellIs" dxfId="351" priority="29" operator="lessThan">
      <formula>0</formula>
    </cfRule>
  </conditionalFormatting>
  <conditionalFormatting sqref="N48">
    <cfRule type="cellIs" dxfId="350" priority="26" operator="lessThan">
      <formula>0</formula>
    </cfRule>
    <cfRule type="cellIs" dxfId="349" priority="27" operator="greaterThan">
      <formula>0</formula>
    </cfRule>
  </conditionalFormatting>
  <conditionalFormatting sqref="N50">
    <cfRule type="cellIs" dxfId="348" priority="22" operator="greaterThan">
      <formula>0</formula>
    </cfRule>
  </conditionalFormatting>
  <conditionalFormatting sqref="N50">
    <cfRule type="cellIs" dxfId="347" priority="21" operator="lessThan">
      <formula>0</formula>
    </cfRule>
  </conditionalFormatting>
  <conditionalFormatting sqref="N49">
    <cfRule type="cellIs" dxfId="346" priority="17" operator="lessThan">
      <formula>0</formula>
    </cfRule>
    <cfRule type="cellIs" dxfId="345" priority="18" operator="greaterThan">
      <formula>0</formula>
    </cfRule>
  </conditionalFormatting>
  <conditionalFormatting sqref="N49">
    <cfRule type="cellIs" dxfId="344" priority="16" operator="greaterThan">
      <formula>0</formula>
    </cfRule>
  </conditionalFormatting>
  <conditionalFormatting sqref="N49">
    <cfRule type="cellIs" dxfId="343" priority="15" operator="lessThan">
      <formula>0</formula>
    </cfRule>
  </conditionalFormatting>
  <conditionalFormatting sqref="K49">
    <cfRule type="cellIs" dxfId="342" priority="12" operator="lessThan">
      <formula>0</formula>
    </cfRule>
    <cfRule type="cellIs" dxfId="341" priority="13" operator="greaterThan">
      <formula>0</formula>
    </cfRule>
  </conditionalFormatting>
  <conditionalFormatting sqref="K50">
    <cfRule type="cellIs" dxfId="340" priority="11" operator="greaterThan">
      <formula>0</formula>
    </cfRule>
  </conditionalFormatting>
  <conditionalFormatting sqref="K50">
    <cfRule type="cellIs" dxfId="339" priority="10" operator="lessThan">
      <formula>0</formula>
    </cfRule>
  </conditionalFormatting>
  <conditionalFormatting sqref="K50">
    <cfRule type="cellIs" dxfId="338" priority="7" operator="lessThan">
      <formula>0</formula>
    </cfRule>
    <cfRule type="cellIs" dxfId="337" priority="8" operator="greaterThan">
      <formula>0</formula>
    </cfRule>
  </conditionalFormatting>
  <conditionalFormatting sqref="K51">
    <cfRule type="cellIs" dxfId="336" priority="4" operator="lessThan">
      <formula>0</formula>
    </cfRule>
    <cfRule type="cellIs" dxfId="335" priority="5" operator="greaterThan">
      <formula>0</formula>
    </cfRule>
  </conditionalFormatting>
  <conditionalFormatting sqref="K51">
    <cfRule type="cellIs" dxfId="334" priority="3" operator="greaterThan">
      <formula>0</formula>
    </cfRule>
  </conditionalFormatting>
  <conditionalFormatting sqref="K51">
    <cfRule type="cellIs" dxfId="333" priority="2" operator="lessThan">
      <formula>0</formula>
    </cfRule>
  </conditionalFormatting>
  <dataValidations count="5">
    <dataValidation type="list" errorStyle="warning" allowBlank="1" showInputMessage="1" showErrorMessage="1" errorTitle="Categoria Invalida" error="Categoria não cadastrada" sqref="R29:R31 L47">
      <formula1>"Cartão,Taxas,Ajuste,Estudo,Lazer,Salário,Mari Cred,Mari Deb, Poupança, Presente,Dizimo , Celular,Compras,"</formula1>
    </dataValidation>
    <dataValidation type="list" errorStyle="warning" allowBlank="1" showInputMessage="1" showErrorMessage="1" errorTitle="Categoria Invalida" error="Categoria não cadastrada" sqref="I39:I43 O7:O10 L5 X21:X32 O46:O47 I18 X5:X10 O18 U46:U51 U35:U43 R10 F36:F43 O35:O43 O21:O32 F46:F51 O51 F9:F10 X46:X51 X35:X43 R32 F14:F15 U13:U18 F17:F18 X13:X18 I13:I15 R46:R51 L7:L10 O5 R35:R43 I5 U5:U10 I10 F5:F7 R16:R18 I21:I32 U22:U32 F21:F32 L21:L32 L13:L18 R13 L49:L51 I37 L35 L39:L43 L37 I46:I48 I51">
      <formula1>"Outros,Taxas,Ajuste,Estudo,Lazer,Salário,Mari Cred,Mari Deb, Poupança , Presente,Dizimo , Celular,Compras,"</formula1>
    </dataValidation>
    <dataValidation type="list" allowBlank="1" showInputMessage="1" showErrorMessage="1" sqref="F8 F16">
      <formula1>"Site,Taxas,Ajuste,Estudo,Lazer,Bonetti,Mari Cred,Mari Deb, Poupança , Presente,Dizimo , Celular"</formula1>
    </dataValidation>
    <dataValidation type="list" errorStyle="warning" allowBlank="1" showInputMessage="1" showErrorMessage="1" errorTitle="Categoria Invalida" error="Categoria não cadastrada" sqref="I38 O48:O49 L46 L36 F13 O13:O17 R5:R9 U21 I35:I36 L38 L6 O6 R15 I6:I9 R21:R28 I16:I17 L48 I49:I50">
      <formula1>"Cartão,Taxas,Ajuste,Estudo,Lazer,Salário,Mari Cred,Mari Deb,Poupança , Presente,Dizimo , Celular,Compras,"</formula1>
    </dataValidation>
    <dataValidation type="list" errorStyle="warning" allowBlank="1" showInputMessage="1" showErrorMessage="1" errorTitle="Categoria Invalida" error="Categoria não cadastrada" sqref="O50">
      <formula1>"Cartão,Taxas,Ajuste,Estudo,Lazer,Salário,Mari Cred,Mari Deb, Poupança , Presente,Dizimo , Celular,Compras,"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603" id="{3AD992AD-B766-4A5D-8955-1FA7892D527F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Z21 Z35:Z43 Z13:Z18 Z5:Z10 Z28:Z32 W5:W10</xm:sqref>
        </x14:conditionalFormatting>
        <x14:conditionalFormatting xmlns:xm="http://schemas.microsoft.com/office/excel/2006/main">
          <x14:cfRule type="containsBlanks" priority="596" id="{E7DF8912-595A-4093-A789-6F4517940E0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Q18 K18 K21 N21 T40:T43 N35 Q30:Q32 H48:H51 H36:H43 T30:T32 T10 T17:T18 N15:N18 H17:H18 N7:N10 Q7:Q10 K39 N28:N32 K28:K32 H28:H32 K10 H9:H10 Q35:Q36 Q38:Q43 N48 N42:N43</xm:sqref>
        </x14:conditionalFormatting>
        <x14:conditionalFormatting xmlns:xm="http://schemas.microsoft.com/office/excel/2006/main">
          <x14:cfRule type="containsBlanks" priority="593" id="{AFD7FE2D-9D3D-4B42-AAB2-084EACC0D276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W35:W43 W21 W13:W18 W28:W32</xm:sqref>
        </x14:conditionalFormatting>
        <x14:conditionalFormatting xmlns:xm="http://schemas.microsoft.com/office/excel/2006/main">
          <x14:cfRule type="containsText" priority="590" operator="containsText" text="Salário" id="{F8CB922A-7CC2-41F4-8552-C39ED6D3ECBE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H46</xm:sqref>
        </x14:conditionalFormatting>
        <x14:conditionalFormatting xmlns:xm="http://schemas.microsoft.com/office/excel/2006/main">
          <x14:cfRule type="containsText" priority="606" operator="containsText" text="Salário" id="{CD77D016-FF5A-437A-95E9-F8875949D1B9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H15:H16 Q14:Q17 N5:N6 Q5:Q6 H7:H8 K6:K7 T8:T9 K9 K16:K17</xm:sqref>
        </x14:conditionalFormatting>
        <x14:conditionalFormatting xmlns:xm="http://schemas.microsoft.com/office/excel/2006/main">
          <x14:cfRule type="containsBlanks" priority="532" id="{A6CC718A-EF5F-4002-960A-C5B90CB7645B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Z22</xm:sqref>
        </x14:conditionalFormatting>
        <x14:conditionalFormatting xmlns:xm="http://schemas.microsoft.com/office/excel/2006/main">
          <x14:cfRule type="containsBlanks" priority="527" id="{BF7D56F7-E256-4AA2-9E6A-CD7DD667164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N22 K22</xm:sqref>
        </x14:conditionalFormatting>
        <x14:conditionalFormatting xmlns:xm="http://schemas.microsoft.com/office/excel/2006/main">
          <x14:cfRule type="containsBlanks" priority="524" id="{73DF2892-4F77-465D-8C04-57821D11D5DB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W22</xm:sqref>
        </x14:conditionalFormatting>
        <x14:conditionalFormatting xmlns:xm="http://schemas.microsoft.com/office/excel/2006/main">
          <x14:cfRule type="containsBlanks" priority="514" id="{7B52711F-8699-4C99-89C6-D7253B8162B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K42</xm:sqref>
        </x14:conditionalFormatting>
        <x14:conditionalFormatting xmlns:xm="http://schemas.microsoft.com/office/excel/2006/main">
          <x14:cfRule type="containsBlanks" priority="511" id="{11BD57D3-1C5E-48CA-A92C-3F9BC50EF1DA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Z23</xm:sqref>
        </x14:conditionalFormatting>
        <x14:conditionalFormatting xmlns:xm="http://schemas.microsoft.com/office/excel/2006/main">
          <x14:cfRule type="containsBlanks" priority="506" id="{BFDB6588-5A19-4B65-B48E-E86B8559E90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N23 K23 H23</xm:sqref>
        </x14:conditionalFormatting>
        <x14:conditionalFormatting xmlns:xm="http://schemas.microsoft.com/office/excel/2006/main">
          <x14:cfRule type="containsBlanks" priority="503" id="{2607C715-C536-43E2-BFFE-4349F59F543D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W23</xm:sqref>
        </x14:conditionalFormatting>
        <x14:conditionalFormatting xmlns:xm="http://schemas.microsoft.com/office/excel/2006/main">
          <x14:cfRule type="containsBlanks" priority="493" id="{00816CE0-50CA-44F4-BDD2-85A70BE33D0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containsBlanks" priority="488" id="{DDCDF2EC-2C3C-41B4-A3CF-F3F1978545C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containsBlanks" priority="485" id="{97C54FBF-950A-42CA-A0ED-03255638406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containsBlanks" priority="484" id="{D3602B9E-E9D7-431E-B6ED-5C5AC1E9C0CB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containsBlanks" priority="479" id="{3FDBCA28-EF5F-4BAF-BC2C-37750F1B41C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containsBlanks" priority="472" id="{952C3214-30E9-45C8-98DE-BC9C37B26E5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containsBlanks" priority="467" id="{4835A3E9-6962-423C-87F0-E49FE457A6D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containsBlanks" priority="464" id="{C1B0BEEC-3CAA-464B-9E33-339EA19EAF5E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Z24</xm:sqref>
        </x14:conditionalFormatting>
        <x14:conditionalFormatting xmlns:xm="http://schemas.microsoft.com/office/excel/2006/main">
          <x14:cfRule type="containsBlanks" priority="459" id="{D3918AD4-9778-4B67-9BFE-0B90B4397A1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N24 K24 H24</xm:sqref>
        </x14:conditionalFormatting>
        <x14:conditionalFormatting xmlns:xm="http://schemas.microsoft.com/office/excel/2006/main">
          <x14:cfRule type="containsBlanks" priority="456" id="{F3524F44-F738-45BC-AD9B-0093F113A9E5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W24</xm:sqref>
        </x14:conditionalFormatting>
        <x14:conditionalFormatting xmlns:xm="http://schemas.microsoft.com/office/excel/2006/main">
          <x14:cfRule type="containsBlanks" priority="453" id="{62806D64-4D93-42FB-84C4-5B90B6C488E1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Z25</xm:sqref>
        </x14:conditionalFormatting>
        <x14:conditionalFormatting xmlns:xm="http://schemas.microsoft.com/office/excel/2006/main">
          <x14:cfRule type="containsBlanks" priority="448" id="{49DE9562-9C31-406D-A45C-055677F117E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N25 K25 H25</xm:sqref>
        </x14:conditionalFormatting>
        <x14:conditionalFormatting xmlns:xm="http://schemas.microsoft.com/office/excel/2006/main">
          <x14:cfRule type="containsBlanks" priority="445" id="{970725D8-1ED1-4D03-96D9-A128430EB456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W25</xm:sqref>
        </x14:conditionalFormatting>
        <x14:conditionalFormatting xmlns:xm="http://schemas.microsoft.com/office/excel/2006/main">
          <x14:cfRule type="containsBlanks" priority="440" id="{953F6247-E0E6-4F3B-83FB-2557E55DB40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Q46</xm:sqref>
        </x14:conditionalFormatting>
        <x14:conditionalFormatting xmlns:xm="http://schemas.microsoft.com/office/excel/2006/main">
          <x14:cfRule type="containsBlanks" priority="437" id="{E1C138C7-5BA6-400B-97F7-716795D7DDD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Q47</xm:sqref>
        </x14:conditionalFormatting>
        <x14:conditionalFormatting xmlns:xm="http://schemas.microsoft.com/office/excel/2006/main">
          <x14:cfRule type="containsBlanks" priority="434" id="{AC720ECC-381A-4911-BF5A-7D91D87D0F0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Q47</xm:sqref>
        </x14:conditionalFormatting>
        <x14:conditionalFormatting xmlns:xm="http://schemas.microsoft.com/office/excel/2006/main">
          <x14:cfRule type="containsBlanks" priority="431" id="{F53CA052-90E4-487A-A19D-CA34E4A7420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Q48</xm:sqref>
        </x14:conditionalFormatting>
        <x14:conditionalFormatting xmlns:xm="http://schemas.microsoft.com/office/excel/2006/main">
          <x14:cfRule type="containsText" priority="430" operator="containsText" text="Salário" id="{8DA48DCA-9423-4633-857A-F70AC80C97D8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Q49</xm:sqref>
        </x14:conditionalFormatting>
        <x14:conditionalFormatting xmlns:xm="http://schemas.microsoft.com/office/excel/2006/main">
          <x14:cfRule type="containsBlanks" priority="425" id="{5A87EA57-D826-4B45-8D3D-28E2350E564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Q49</xm:sqref>
        </x14:conditionalFormatting>
        <x14:conditionalFormatting xmlns:xm="http://schemas.microsoft.com/office/excel/2006/main">
          <x14:cfRule type="containsBlanks" priority="422" id="{A2C93231-8C51-48AB-930E-F8EF48282F1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Q51</xm:sqref>
        </x14:conditionalFormatting>
        <x14:conditionalFormatting xmlns:xm="http://schemas.microsoft.com/office/excel/2006/main">
          <x14:cfRule type="containsBlanks" priority="417" id="{2BA371B5-F920-4B57-AA71-1721CBDECED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T46</xm:sqref>
        </x14:conditionalFormatting>
        <x14:conditionalFormatting xmlns:xm="http://schemas.microsoft.com/office/excel/2006/main">
          <x14:cfRule type="containsText" priority="414" operator="containsText" text="Salário" id="{5F877079-9E7E-497E-901B-E9A0946ECCCC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containsText" priority="411" operator="containsText" text="Salário" id="{8DF4A8EA-C6F9-4F83-AC42-2B0CC27D7C1A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T15</xm:sqref>
        </x14:conditionalFormatting>
        <x14:conditionalFormatting xmlns:xm="http://schemas.microsoft.com/office/excel/2006/main">
          <x14:cfRule type="containsBlanks" priority="403" id="{203004DC-EE8D-493B-BB1C-B53F3C15455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T16</xm:sqref>
        </x14:conditionalFormatting>
        <x14:conditionalFormatting xmlns:xm="http://schemas.microsoft.com/office/excel/2006/main">
          <x14:cfRule type="containsBlanks" priority="400" id="{D129996C-BE94-4764-AE63-6362FB9248D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containsBlanks" priority="397" id="{ACA72FC9-6AC8-4172-95BD-4CD01326843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K5</xm:sqref>
        </x14:conditionalFormatting>
        <x14:conditionalFormatting xmlns:xm="http://schemas.microsoft.com/office/excel/2006/main">
          <x14:cfRule type="containsBlanks" priority="396" id="{97366EB3-8CDE-49B8-8CA5-9529BD0BC4E2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Z26</xm:sqref>
        </x14:conditionalFormatting>
        <x14:conditionalFormatting xmlns:xm="http://schemas.microsoft.com/office/excel/2006/main">
          <x14:cfRule type="containsBlanks" priority="391" id="{62893FC5-1BDE-4BF7-8D1B-9574F3E0D4A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N26 K26 H26</xm:sqref>
        </x14:conditionalFormatting>
        <x14:conditionalFormatting xmlns:xm="http://schemas.microsoft.com/office/excel/2006/main">
          <x14:cfRule type="containsBlanks" priority="388" id="{35DF3EC2-EB82-44BB-8C0E-1248CA8C81AC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W26</xm:sqref>
        </x14:conditionalFormatting>
        <x14:conditionalFormatting xmlns:xm="http://schemas.microsoft.com/office/excel/2006/main">
          <x14:cfRule type="containsBlanks" priority="385" id="{87370F9F-3A17-4349-A14B-B8F707F36875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Z27</xm:sqref>
        </x14:conditionalFormatting>
        <x14:conditionalFormatting xmlns:xm="http://schemas.microsoft.com/office/excel/2006/main">
          <x14:cfRule type="containsBlanks" priority="380" id="{F71B8237-8A7B-4BFB-9AB4-79B2E6F41C7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N27 K27 H27</xm:sqref>
        </x14:conditionalFormatting>
        <x14:conditionalFormatting xmlns:xm="http://schemas.microsoft.com/office/excel/2006/main">
          <x14:cfRule type="containsBlanks" priority="377" id="{848D01FD-3222-457F-95EF-D405F0C8C626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W27</xm:sqref>
        </x14:conditionalFormatting>
        <x14:conditionalFormatting xmlns:xm="http://schemas.microsoft.com/office/excel/2006/main">
          <x14:cfRule type="containsText" priority="374" operator="containsText" text="Salário" id="{C696A782-A283-4B0D-9D7A-C3AF076445B4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containsText" priority="371" operator="containsText" text="Salário" id="{1392818C-18B2-4257-A674-3EEE3C3EA693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T7</xm:sqref>
        </x14:conditionalFormatting>
        <x14:conditionalFormatting xmlns:xm="http://schemas.microsoft.com/office/excel/2006/main">
          <x14:cfRule type="containsText" priority="368" operator="containsText" text="Salário" id="{E7B3A05B-E820-42AF-B47F-DFE6E3F5F238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containsText" priority="365" operator="containsText" text="Salário" id="{E47A3A63-63BF-4D98-A9FF-1BD0DFE0F651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T6</xm:sqref>
        </x14:conditionalFormatting>
        <x14:conditionalFormatting xmlns:xm="http://schemas.microsoft.com/office/excel/2006/main">
          <x14:cfRule type="containsBlanks" priority="360" id="{663C8C63-4998-4675-9D22-C0366DB3912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ontainsBlanks" priority="357" id="{BF6AEC17-32B0-42F6-8A2D-3A94C28A9B4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containsBlanks" priority="344" id="{BF37CA0C-D3CF-4DEC-92A6-F6AF7CA005C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N14</xm:sqref>
        </x14:conditionalFormatting>
        <x14:conditionalFormatting xmlns:xm="http://schemas.microsoft.com/office/excel/2006/main">
          <x14:cfRule type="containsBlanks" priority="339" id="{044350B2-7015-4820-A7B4-B3413E6ABA0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ontainsBlanks" priority="336" id="{05C7E8B6-2E66-45E2-A492-755078F3B0E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ontainsBlanks" priority="333" id="{92BAE6CF-0689-4A92-AA07-0F66FD71DDB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T13</xm:sqref>
        </x14:conditionalFormatting>
        <x14:conditionalFormatting xmlns:xm="http://schemas.microsoft.com/office/excel/2006/main">
          <x14:cfRule type="containsBlanks" priority="330" id="{CDD5071A-67D0-4C31-8545-2DF5C208FAA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K15</xm:sqref>
        </x14:conditionalFormatting>
        <x14:conditionalFormatting xmlns:xm="http://schemas.microsoft.com/office/excel/2006/main">
          <x14:cfRule type="containsBlanks" priority="327" id="{407C3E39-992C-4DA7-9886-0DE9AB997E7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Blanks" priority="322" id="{641F4841-DC33-4FA3-9A46-0E3F1C56762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containsBlanks" priority="319" id="{45094EBA-555B-47AA-88DD-4D8A3661C16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H22</xm:sqref>
        </x14:conditionalFormatting>
        <x14:conditionalFormatting xmlns:xm="http://schemas.microsoft.com/office/excel/2006/main">
          <x14:cfRule type="containsBlanks" priority="314" id="{A16DBD42-3213-4697-B540-B0EB9C2B3CD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Q21</xm:sqref>
        </x14:conditionalFormatting>
        <x14:conditionalFormatting xmlns:xm="http://schemas.microsoft.com/office/excel/2006/main">
          <x14:cfRule type="containsBlanks" priority="311" id="{3399C78D-B8D2-4F52-8F60-F1A8C4C8D8A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K37</xm:sqref>
        </x14:conditionalFormatting>
        <x14:conditionalFormatting xmlns:xm="http://schemas.microsoft.com/office/excel/2006/main">
          <x14:cfRule type="containsBlanks" priority="306" id="{4D246081-7347-405A-80B8-B6C8F195350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K40</xm:sqref>
        </x14:conditionalFormatting>
        <x14:conditionalFormatting xmlns:xm="http://schemas.microsoft.com/office/excel/2006/main">
          <x14:cfRule type="containsBlanks" priority="301" id="{ACF6C455-7E61-446D-AB52-2F8460BC578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containsBlanks" priority="296" id="{6990304E-59B0-4AAD-91DF-E6DC29C9108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containsBlanks" priority="293" id="{3694F6FD-2700-4CE2-8A12-5C4E1DF3E33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containsBlanks" priority="292" id="{4FB62571-3432-4295-AC80-9D4970BD3620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containsBlanks" priority="287" id="{08EC8B8D-E0E7-4FA1-982D-5D53D418F09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containsBlanks" priority="280" id="{B9E28B30-3B1B-4EA8-8C8F-CA110AD1F80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containsBlanks" priority="275" id="{7737A81E-3F4E-44BC-A357-DFF4CEC1FBE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K41</xm:sqref>
        </x14:conditionalFormatting>
        <x14:conditionalFormatting xmlns:xm="http://schemas.microsoft.com/office/excel/2006/main">
          <x14:cfRule type="containsText" priority="272" operator="containsText" text="Salário" id="{B9C928D7-E1F3-47F0-A2D6-ADDCA4492658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N50</xm:sqref>
        </x14:conditionalFormatting>
        <x14:conditionalFormatting xmlns:xm="http://schemas.microsoft.com/office/excel/2006/main">
          <x14:cfRule type="containsBlanks" priority="265" id="{8308FF86-CA0F-45A3-8E03-C4D985F5B1C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N39</xm:sqref>
        </x14:conditionalFormatting>
        <x14:conditionalFormatting xmlns:xm="http://schemas.microsoft.com/office/excel/2006/main">
          <x14:cfRule type="containsBlanks" priority="260" id="{C7ED3557-C72E-43BE-8D51-F21BEDD1565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N37</xm:sqref>
        </x14:conditionalFormatting>
        <x14:conditionalFormatting xmlns:xm="http://schemas.microsoft.com/office/excel/2006/main">
          <x14:cfRule type="containsBlanks" priority="257" id="{842294DA-D67B-40F0-8358-DF234303F95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N40</xm:sqref>
        </x14:conditionalFormatting>
        <x14:conditionalFormatting xmlns:xm="http://schemas.microsoft.com/office/excel/2006/main">
          <x14:cfRule type="containsBlanks" priority="252" id="{18A9D1A6-A55C-4F49-BF21-DD5D6107AB7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Blanks" priority="247" id="{3956D8CB-C72C-4500-B618-53154D34490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Blanks" priority="244" id="{1FBEB8ED-3DF4-4A2F-A02A-5DCDBE179C8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Blanks" priority="243" id="{9E0049FD-CC3D-4534-8338-B3694F2930EF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Blanks" priority="238" id="{A746BFE1-D8A8-4938-911A-72467A41626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Blanks" priority="231" id="{BE4AB694-2706-4EB5-A862-FFF55FDCCC8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Blanks" priority="226" id="{027A4327-F001-4E8F-90FC-ACE38E92C2D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N41</xm:sqref>
        </x14:conditionalFormatting>
        <x14:conditionalFormatting xmlns:xm="http://schemas.microsoft.com/office/excel/2006/main">
          <x14:cfRule type="containsBlanks" priority="221" id="{1869E26B-08FF-4ABA-8369-976E14B1F14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ontainsBlanks" priority="216" id="{2D625E45-1CA5-475E-A324-6A5E1A2F80C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T35</xm:sqref>
        </x14:conditionalFormatting>
        <x14:conditionalFormatting xmlns:xm="http://schemas.microsoft.com/office/excel/2006/main">
          <x14:cfRule type="containsBlanks" priority="213" id="{A5B139BE-A16A-4295-821F-09327381221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T38</xm:sqref>
        </x14:conditionalFormatting>
        <x14:conditionalFormatting xmlns:xm="http://schemas.microsoft.com/office/excel/2006/main">
          <x14:cfRule type="containsBlanks" priority="208" id="{F44E1684-86A9-4F63-8F80-2FBB90CA3D0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T39</xm:sqref>
        </x14:conditionalFormatting>
        <x14:conditionalFormatting xmlns:xm="http://schemas.microsoft.com/office/excel/2006/main">
          <x14:cfRule type="containsBlanks" priority="203" id="{32E988A4-416C-4935-B765-B65E3B22D64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T39</xm:sqref>
        </x14:conditionalFormatting>
        <x14:conditionalFormatting xmlns:xm="http://schemas.microsoft.com/office/excel/2006/main">
          <x14:cfRule type="containsBlanks" priority="200" id="{0DCECC3E-EC22-42AB-BEA2-111D15F3CCA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T39</xm:sqref>
        </x14:conditionalFormatting>
        <x14:conditionalFormatting xmlns:xm="http://schemas.microsoft.com/office/excel/2006/main">
          <x14:cfRule type="containsBlanks" priority="199" id="{FCA5F95C-7225-4362-B1CB-33FDCD525E40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T39</xm:sqref>
        </x14:conditionalFormatting>
        <x14:conditionalFormatting xmlns:xm="http://schemas.microsoft.com/office/excel/2006/main">
          <x14:cfRule type="containsBlanks" priority="194" id="{4A8A6C94-11D1-490E-A16A-19021B9D720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T39</xm:sqref>
        </x14:conditionalFormatting>
        <x14:conditionalFormatting xmlns:xm="http://schemas.microsoft.com/office/excel/2006/main">
          <x14:cfRule type="containsBlanks" priority="187" id="{BE0CD748-9782-41DB-A818-238819DB2DF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T39</xm:sqref>
        </x14:conditionalFormatting>
        <x14:conditionalFormatting xmlns:xm="http://schemas.microsoft.com/office/excel/2006/main">
          <x14:cfRule type="containsBlanks" priority="182" id="{7313BF0E-7888-419A-ACE3-2339FCFE6F4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T39</xm:sqref>
        </x14:conditionalFormatting>
        <x14:conditionalFormatting xmlns:xm="http://schemas.microsoft.com/office/excel/2006/main">
          <x14:cfRule type="containsBlanks" priority="177" id="{3AF95C19-5C12-4516-BB9C-96C52E68CD9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T36</xm:sqref>
        </x14:conditionalFormatting>
        <x14:conditionalFormatting xmlns:xm="http://schemas.microsoft.com/office/excel/2006/main">
          <x14:cfRule type="containsBlanks" priority="174" id="{AD6BF497-5185-4D26-B707-8084C2CBEBE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T37</xm:sqref>
        </x14:conditionalFormatting>
        <x14:conditionalFormatting xmlns:xm="http://schemas.microsoft.com/office/excel/2006/main">
          <x14:cfRule type="containsBlanks" priority="169" id="{D5862D44-D9C8-4B69-BC01-FBBDFBF6D5F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T38</xm:sqref>
        </x14:conditionalFormatting>
        <x14:conditionalFormatting xmlns:xm="http://schemas.microsoft.com/office/excel/2006/main">
          <x14:cfRule type="containsBlanks" priority="164" id="{1CC63E7B-2886-42C7-AC1E-1CF2EE41702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T38</xm:sqref>
        </x14:conditionalFormatting>
        <x14:conditionalFormatting xmlns:xm="http://schemas.microsoft.com/office/excel/2006/main">
          <x14:cfRule type="containsBlanks" priority="161" id="{0293659D-3B1F-497E-8DD6-51CD7D01AC6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T38</xm:sqref>
        </x14:conditionalFormatting>
        <x14:conditionalFormatting xmlns:xm="http://schemas.microsoft.com/office/excel/2006/main">
          <x14:cfRule type="containsBlanks" priority="160" id="{845FDE4E-9287-48A8-B1EF-9743B1FB1932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T38</xm:sqref>
        </x14:conditionalFormatting>
        <x14:conditionalFormatting xmlns:xm="http://schemas.microsoft.com/office/excel/2006/main">
          <x14:cfRule type="containsBlanks" priority="155" id="{219B3645-9148-4814-96CD-0AAE3EF3F82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T38</xm:sqref>
        </x14:conditionalFormatting>
        <x14:conditionalFormatting xmlns:xm="http://schemas.microsoft.com/office/excel/2006/main">
          <x14:cfRule type="containsBlanks" priority="148" id="{0146AD1F-863C-43AD-9536-B5444D587CD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T38</xm:sqref>
        </x14:conditionalFormatting>
        <x14:conditionalFormatting xmlns:xm="http://schemas.microsoft.com/office/excel/2006/main">
          <x14:cfRule type="containsBlanks" priority="143" id="{169508A2-F889-4689-9E7C-C36C2C3D977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T38</xm:sqref>
        </x14:conditionalFormatting>
        <x14:conditionalFormatting xmlns:xm="http://schemas.microsoft.com/office/excel/2006/main">
          <x14:cfRule type="containsBlanks" priority="80" id="{A400906D-D7C0-4E96-8721-08BD8AF1FE9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K47</xm:sqref>
        </x14:conditionalFormatting>
        <x14:conditionalFormatting xmlns:xm="http://schemas.microsoft.com/office/excel/2006/main">
          <x14:cfRule type="containsBlanks" priority="75" id="{62F24D7B-D981-4573-80E3-F653038FA1F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Blanks" priority="70" id="{96654033-CF44-4C59-A810-7BC5631FF80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K46</xm:sqref>
        </x14:conditionalFormatting>
        <x14:conditionalFormatting xmlns:xm="http://schemas.microsoft.com/office/excel/2006/main">
          <x14:cfRule type="containsBlanks" priority="67" id="{67C64F6F-2E32-440E-A77D-882CF21C83D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K47</xm:sqref>
        </x14:conditionalFormatting>
        <x14:conditionalFormatting xmlns:xm="http://schemas.microsoft.com/office/excel/2006/main">
          <x14:cfRule type="containsBlanks" priority="62" id="{22D1473D-9F0E-4379-B69F-93C5C42A00F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Blanks" priority="57" id="{F7E76935-A647-4ACA-86F9-5F04EEAA10B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Blanks" priority="54" id="{9F2AC07D-F894-49E5-B872-12C56AEDB65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Blanks" priority="53" id="{B0BFB10E-8931-43F3-8F9F-5143F21E7502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Blanks" priority="48" id="{74867AAE-4CC3-42FF-B5C9-3B52DE56CF6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Blanks" priority="41" id="{7B5FC2EE-D66C-4714-93D9-9A9494AC9B5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Blanks" priority="36" id="{803622F8-FB83-4B28-A47D-317B3F2A04C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containsBlanks" priority="31" id="{A63EA5AB-3027-4032-A05B-F13D3995567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N51</xm:sqref>
        </x14:conditionalFormatting>
        <x14:conditionalFormatting xmlns:xm="http://schemas.microsoft.com/office/excel/2006/main">
          <x14:cfRule type="containsBlanks" priority="28" id="{115AF016-89B7-490F-ACE3-4B244B0FEBF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containsBlanks" priority="20" id="{4003C4C8-9291-4030-8A36-CD8E8645400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N50</xm:sqref>
        </x14:conditionalFormatting>
        <x14:conditionalFormatting xmlns:xm="http://schemas.microsoft.com/office/excel/2006/main">
          <x14:cfRule type="containsText" priority="19" operator="containsText" text="Salário" id="{6E4798C0-1B57-4636-A99B-945A59CDC51C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containsBlanks" priority="14" id="{CB4A35E3-E4A8-4293-B259-DBF364BAEA1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N49</xm:sqref>
        </x14:conditionalFormatting>
        <x14:conditionalFormatting xmlns:xm="http://schemas.microsoft.com/office/excel/2006/main">
          <x14:cfRule type="containsBlanks" priority="9" id="{E7350A7E-3AEA-4058-9FCE-EA465489DAA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K50</xm:sqref>
        </x14:conditionalFormatting>
        <x14:conditionalFormatting xmlns:xm="http://schemas.microsoft.com/office/excel/2006/main">
          <x14:cfRule type="containsText" priority="6" operator="containsText" text="Salário" id="{8B82A184-C74C-45BF-B396-F53B4F2F4A0D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K51</xm:sqref>
        </x14:conditionalFormatting>
        <x14:conditionalFormatting xmlns:xm="http://schemas.microsoft.com/office/excel/2006/main">
          <x14:cfRule type="containsBlanks" priority="1" id="{522CA6DC-F64B-4169-BFFA-26F40D9F7C7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K51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79"/>
  <sheetViews>
    <sheetView showGridLines="0" topLeftCell="A20" zoomScale="85" zoomScaleNormal="85" workbookViewId="0">
      <selection activeCell="G28" sqref="G28"/>
    </sheetView>
  </sheetViews>
  <sheetFormatPr defaultRowHeight="15" outlineLevelRow="1"/>
  <cols>
    <col min="1" max="1" width="30.85546875" customWidth="1"/>
    <col min="2" max="9" width="17.85546875" customWidth="1"/>
    <col min="10" max="10" width="17" customWidth="1"/>
    <col min="11" max="11" width="18" customWidth="1"/>
    <col min="12" max="12" width="20.5703125" customWidth="1"/>
    <col min="13" max="13" width="17.85546875" customWidth="1"/>
    <col min="14" max="14" width="25" customWidth="1"/>
    <col min="15" max="15" width="18.42578125" customWidth="1"/>
    <col min="16" max="22" width="15.5703125" customWidth="1"/>
    <col min="23" max="23" width="20.28515625" customWidth="1"/>
    <col min="24" max="36" width="19.7109375" customWidth="1"/>
    <col min="37" max="48" width="20.5703125" customWidth="1"/>
  </cols>
  <sheetData>
    <row r="1" spans="1:2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ht="28.5" customHeight="1" outlineLevel="1">
      <c r="A2" s="134">
        <v>2012</v>
      </c>
      <c r="B2" s="135">
        <v>40909</v>
      </c>
      <c r="C2" s="136">
        <v>40940</v>
      </c>
      <c r="D2" s="136">
        <v>40969</v>
      </c>
      <c r="E2" s="136">
        <v>41000</v>
      </c>
      <c r="F2" s="136">
        <v>41030</v>
      </c>
      <c r="G2" s="136">
        <v>41061</v>
      </c>
      <c r="H2" s="136">
        <v>41091</v>
      </c>
      <c r="I2" s="136">
        <v>41122</v>
      </c>
      <c r="J2" s="137">
        <v>41153</v>
      </c>
      <c r="K2" s="137">
        <v>41183</v>
      </c>
      <c r="L2" s="137">
        <v>41214</v>
      </c>
      <c r="M2" s="137">
        <v>41244</v>
      </c>
      <c r="N2" s="138" t="s">
        <v>32</v>
      </c>
      <c r="O2" s="1"/>
      <c r="P2" s="1"/>
      <c r="Q2" s="1"/>
      <c r="R2" s="1"/>
      <c r="S2" s="1"/>
      <c r="T2" s="1"/>
      <c r="U2" s="1"/>
      <c r="V2" s="1"/>
    </row>
    <row r="3" spans="1:22" ht="28.5" customHeight="1" outlineLevel="1">
      <c r="A3" s="139" t="s">
        <v>33</v>
      </c>
      <c r="B3" s="140"/>
      <c r="C3" s="141"/>
      <c r="D3" s="141"/>
      <c r="E3" s="141"/>
      <c r="F3" s="141"/>
      <c r="G3" s="141"/>
      <c r="H3" s="141"/>
      <c r="I3" s="141"/>
      <c r="J3" s="142"/>
      <c r="K3" s="142"/>
      <c r="L3" s="143"/>
      <c r="M3" s="143"/>
      <c r="N3" s="144"/>
      <c r="O3" s="1"/>
      <c r="P3" s="1"/>
      <c r="Q3" s="1"/>
      <c r="R3" s="1"/>
      <c r="S3" s="1"/>
      <c r="T3" s="1"/>
      <c r="U3" s="1"/>
      <c r="V3" s="1"/>
    </row>
    <row r="4" spans="1:22" ht="28.5" customHeight="1" outlineLevel="1">
      <c r="A4" s="145" t="s">
        <v>114</v>
      </c>
      <c r="B4" s="140"/>
      <c r="C4" s="141">
        <v>1136.8399999999999</v>
      </c>
      <c r="D4" s="141">
        <v>1436.54</v>
      </c>
      <c r="E4" s="141">
        <v>1584.67</v>
      </c>
      <c r="F4" s="141">
        <v>1241.44</v>
      </c>
      <c r="G4" s="141">
        <v>1248.6500000000001</v>
      </c>
      <c r="H4" s="141">
        <v>1910.36</v>
      </c>
      <c r="I4" s="141">
        <v>1985.93</v>
      </c>
      <c r="J4" s="142">
        <v>1237.4100000000001</v>
      </c>
      <c r="K4" s="142">
        <v>1906.35</v>
      </c>
      <c r="L4" s="142">
        <v>1854.85</v>
      </c>
      <c r="M4" s="142">
        <v>2029.76</v>
      </c>
      <c r="N4" s="146">
        <f>SUM(C4:M4)</f>
        <v>17572.8</v>
      </c>
      <c r="O4" s="1"/>
      <c r="P4" s="1"/>
      <c r="Q4" s="1"/>
      <c r="R4" s="1"/>
      <c r="S4" s="1"/>
      <c r="T4" s="1"/>
      <c r="U4" s="1"/>
      <c r="V4" s="1"/>
    </row>
    <row r="5" spans="1:22" ht="28.5" customHeight="1" outlineLevel="1">
      <c r="A5" s="147" t="s">
        <v>115</v>
      </c>
      <c r="B5" s="140"/>
      <c r="C5" s="141">
        <v>1415</v>
      </c>
      <c r="D5" s="141">
        <v>1176.29</v>
      </c>
      <c r="E5" s="141">
        <v>1601.06</v>
      </c>
      <c r="F5" s="141">
        <v>1284.76</v>
      </c>
      <c r="G5" s="141">
        <v>1336.64</v>
      </c>
      <c r="H5" s="141">
        <v>1921.2</v>
      </c>
      <c r="I5" s="141">
        <v>2072.4499999999998</v>
      </c>
      <c r="J5" s="142">
        <v>1620.6</v>
      </c>
      <c r="K5" s="142">
        <v>1922</v>
      </c>
      <c r="L5" s="142">
        <v>2056.16</v>
      </c>
      <c r="M5" s="142">
        <v>2275.54</v>
      </c>
      <c r="N5" s="148">
        <f>SUM(C5:M5)</f>
        <v>18681.700000000004</v>
      </c>
      <c r="O5" s="1"/>
      <c r="P5" s="1"/>
      <c r="Q5" s="1"/>
      <c r="R5" s="1"/>
      <c r="S5" s="1"/>
      <c r="T5" s="1"/>
      <c r="U5" s="1"/>
      <c r="V5" s="1"/>
    </row>
    <row r="6" spans="1:22" ht="28.5" customHeight="1" outlineLevel="1">
      <c r="A6" s="367">
        <v>-636.9</v>
      </c>
      <c r="B6" s="140"/>
      <c r="C6" s="141">
        <f>C5-C4</f>
        <v>278.16000000000008</v>
      </c>
      <c r="D6" s="141">
        <f t="shared" ref="D6:L6" si="0">D5-D4</f>
        <v>-260.25</v>
      </c>
      <c r="E6" s="141">
        <f t="shared" si="0"/>
        <v>16.389999999999873</v>
      </c>
      <c r="F6" s="141">
        <f t="shared" si="0"/>
        <v>43.319999999999936</v>
      </c>
      <c r="G6" s="141">
        <f t="shared" si="0"/>
        <v>87.990000000000009</v>
      </c>
      <c r="H6" s="141">
        <f t="shared" si="0"/>
        <v>10.840000000000146</v>
      </c>
      <c r="I6" s="141">
        <f t="shared" si="0"/>
        <v>86.519999999999754</v>
      </c>
      <c r="J6" s="141">
        <f t="shared" si="0"/>
        <v>383.18999999999983</v>
      </c>
      <c r="K6" s="141">
        <f t="shared" si="0"/>
        <v>15.650000000000091</v>
      </c>
      <c r="L6" s="141">
        <f t="shared" si="0"/>
        <v>201.30999999999995</v>
      </c>
      <c r="M6" s="141">
        <f>M5-M4</f>
        <v>245.77999999999997</v>
      </c>
      <c r="N6" s="149">
        <v>472</v>
      </c>
      <c r="O6" s="1"/>
      <c r="P6" s="1"/>
      <c r="Q6" s="1"/>
      <c r="R6" s="1"/>
      <c r="S6" s="1"/>
      <c r="T6" s="1"/>
      <c r="U6" s="1"/>
      <c r="V6" s="1"/>
    </row>
    <row r="7" spans="1:22">
      <c r="A7" s="133"/>
    </row>
    <row r="8" spans="1:22" ht="28.5" customHeight="1" outlineLevel="1">
      <c r="A8" s="134">
        <v>2013</v>
      </c>
      <c r="B8" s="135">
        <v>41275</v>
      </c>
      <c r="C8" s="136">
        <v>41306</v>
      </c>
      <c r="D8" s="135">
        <v>41334</v>
      </c>
      <c r="E8" s="136">
        <v>41365</v>
      </c>
      <c r="F8" s="135">
        <v>41395</v>
      </c>
      <c r="G8" s="136">
        <v>41426</v>
      </c>
      <c r="H8" s="135">
        <v>41456</v>
      </c>
      <c r="I8" s="136">
        <v>41487</v>
      </c>
      <c r="J8" s="135">
        <v>41518</v>
      </c>
      <c r="K8" s="136">
        <v>41548</v>
      </c>
      <c r="L8" s="135">
        <v>41579</v>
      </c>
      <c r="M8" s="136">
        <v>41609</v>
      </c>
      <c r="N8" s="138" t="s">
        <v>32</v>
      </c>
      <c r="O8" s="366"/>
      <c r="P8" s="1"/>
      <c r="Q8" s="1"/>
      <c r="R8" s="1"/>
      <c r="S8" s="1"/>
      <c r="T8" s="1"/>
      <c r="U8" s="1"/>
      <c r="V8" s="1"/>
    </row>
    <row r="9" spans="1:22" ht="28.5" customHeight="1" outlineLevel="1">
      <c r="A9" s="139" t="s">
        <v>33</v>
      </c>
      <c r="B9" s="150"/>
      <c r="C9" s="151"/>
      <c r="D9" s="151"/>
      <c r="E9" s="151"/>
      <c r="F9" s="151"/>
      <c r="G9" s="151"/>
      <c r="H9" s="151"/>
      <c r="I9" s="152"/>
      <c r="J9" s="152"/>
      <c r="K9" s="153"/>
      <c r="L9" s="154">
        <v>735</v>
      </c>
      <c r="M9" s="155">
        <v>607.32000000000005</v>
      </c>
      <c r="N9" s="156">
        <f>SUM(L9:M9)</f>
        <v>1342.3200000000002</v>
      </c>
      <c r="O9" s="1"/>
      <c r="P9" s="1"/>
      <c r="Q9" s="1"/>
      <c r="R9" s="1"/>
      <c r="S9" s="1"/>
      <c r="T9" s="1"/>
      <c r="U9" s="1"/>
      <c r="V9" s="1"/>
    </row>
    <row r="10" spans="1:22" ht="28.5" customHeight="1" outlineLevel="1">
      <c r="A10" s="145" t="s">
        <v>114</v>
      </c>
      <c r="B10" s="157">
        <v>1357.51</v>
      </c>
      <c r="C10" s="158">
        <v>1744.19</v>
      </c>
      <c r="D10" s="159">
        <v>2930.79</v>
      </c>
      <c r="E10" s="160">
        <v>2256.5700000000002</v>
      </c>
      <c r="F10" s="159">
        <v>1972.64</v>
      </c>
      <c r="G10" s="160">
        <v>2821.02</v>
      </c>
      <c r="H10" s="160">
        <v>1960.6</v>
      </c>
      <c r="I10" s="160">
        <v>1260.1199999999999</v>
      </c>
      <c r="J10" s="160">
        <v>1726.59</v>
      </c>
      <c r="K10" s="160">
        <v>2410.9299999999998</v>
      </c>
      <c r="L10" s="160">
        <v>1720</v>
      </c>
      <c r="M10" s="161"/>
      <c r="N10" s="146">
        <f>SUM(B10:M10)</f>
        <v>22160.959999999999</v>
      </c>
      <c r="O10" s="1"/>
      <c r="P10" s="1"/>
      <c r="Q10" s="1"/>
      <c r="R10" s="1"/>
      <c r="S10" s="1"/>
      <c r="T10" s="1"/>
      <c r="U10" s="1"/>
      <c r="V10" s="1"/>
    </row>
    <row r="11" spans="1:22" ht="28.5" customHeight="1" outlineLevel="1">
      <c r="A11" s="147" t="s">
        <v>115</v>
      </c>
      <c r="B11" s="162">
        <v>1451.56</v>
      </c>
      <c r="C11" s="158">
        <v>1818.11</v>
      </c>
      <c r="D11" s="163">
        <v>3013</v>
      </c>
      <c r="E11" s="163">
        <v>2269</v>
      </c>
      <c r="F11" s="163">
        <v>1980</v>
      </c>
      <c r="G11" s="163">
        <v>1958.48</v>
      </c>
      <c r="H11" s="164">
        <v>1782.42</v>
      </c>
      <c r="I11" s="163">
        <v>1645</v>
      </c>
      <c r="J11" s="163">
        <v>1617</v>
      </c>
      <c r="K11" s="163">
        <v>2539.1799999999998</v>
      </c>
      <c r="L11" s="163">
        <v>2707</v>
      </c>
      <c r="M11" s="165"/>
      <c r="N11" s="148">
        <f>SUM(B11:M11)</f>
        <v>22780.75</v>
      </c>
      <c r="O11" s="1"/>
      <c r="P11" s="1"/>
      <c r="Q11" s="1"/>
      <c r="R11" s="1"/>
      <c r="S11" s="1"/>
      <c r="T11" s="1"/>
      <c r="U11" s="1"/>
      <c r="V11" s="1"/>
    </row>
    <row r="12" spans="1:22" ht="28.5" customHeight="1" outlineLevel="1">
      <c r="A12" s="140"/>
      <c r="B12" s="141">
        <f>B11-B10</f>
        <v>94.049999999999955</v>
      </c>
      <c r="C12" s="141">
        <f>C11-C10</f>
        <v>73.919999999999845</v>
      </c>
      <c r="D12" s="141">
        <f t="shared" ref="D12:L12" si="1">D11-D10</f>
        <v>82.210000000000036</v>
      </c>
      <c r="E12" s="141">
        <f t="shared" si="1"/>
        <v>12.429999999999836</v>
      </c>
      <c r="F12" s="141">
        <f t="shared" si="1"/>
        <v>7.3599999999999</v>
      </c>
      <c r="G12" s="141">
        <f t="shared" si="1"/>
        <v>-862.54</v>
      </c>
      <c r="H12" s="141">
        <f t="shared" si="1"/>
        <v>-178.17999999999984</v>
      </c>
      <c r="I12" s="141">
        <f t="shared" si="1"/>
        <v>384.88000000000011</v>
      </c>
      <c r="J12" s="141">
        <f t="shared" si="1"/>
        <v>-109.58999999999992</v>
      </c>
      <c r="K12" s="141">
        <f t="shared" si="1"/>
        <v>128.25</v>
      </c>
      <c r="L12" s="141">
        <f t="shared" si="1"/>
        <v>987</v>
      </c>
      <c r="M12" s="141">
        <f>M11-M10</f>
        <v>0</v>
      </c>
      <c r="N12" s="149">
        <v>480.8</v>
      </c>
      <c r="O12" s="1"/>
      <c r="P12" s="1"/>
      <c r="Q12" s="1"/>
      <c r="R12" s="1"/>
      <c r="S12" s="1"/>
      <c r="T12" s="1"/>
      <c r="U12" s="1"/>
      <c r="V12" s="1"/>
    </row>
    <row r="14" spans="1:22" ht="28.5" customHeight="1" outlineLevel="1" thickBot="1">
      <c r="A14" s="134">
        <v>2014</v>
      </c>
      <c r="B14" s="166">
        <v>41640</v>
      </c>
      <c r="C14" s="166">
        <v>41671</v>
      </c>
      <c r="D14" s="166">
        <v>41699</v>
      </c>
      <c r="E14" s="166">
        <v>41730</v>
      </c>
      <c r="F14" s="166">
        <v>41760</v>
      </c>
      <c r="G14" s="166">
        <v>41791</v>
      </c>
      <c r="H14" s="166">
        <v>41821</v>
      </c>
      <c r="I14" s="166">
        <v>41852</v>
      </c>
      <c r="J14" s="166">
        <v>41883</v>
      </c>
      <c r="K14" s="166">
        <v>41913</v>
      </c>
      <c r="L14" s="166">
        <v>41944</v>
      </c>
      <c r="M14" s="166">
        <v>41974</v>
      </c>
      <c r="N14" s="138" t="s">
        <v>116</v>
      </c>
      <c r="O14" s="138" t="s">
        <v>32</v>
      </c>
      <c r="P14" s="1"/>
      <c r="Q14" s="1"/>
      <c r="R14" s="1"/>
      <c r="S14" s="1"/>
      <c r="T14" s="1"/>
      <c r="U14" s="1"/>
      <c r="V14" s="1"/>
    </row>
    <row r="15" spans="1:22" ht="28.5" customHeight="1" outlineLevel="1">
      <c r="A15" s="139" t="s">
        <v>33</v>
      </c>
      <c r="B15" s="167">
        <v>507.08</v>
      </c>
      <c r="C15" s="168">
        <v>311.32</v>
      </c>
      <c r="D15" s="169">
        <v>311.17</v>
      </c>
      <c r="E15" s="169">
        <v>1726.27</v>
      </c>
      <c r="F15" s="169">
        <v>-478.02</v>
      </c>
      <c r="G15" s="169">
        <v>320.63</v>
      </c>
      <c r="H15" s="169">
        <v>-976.85</v>
      </c>
      <c r="I15" s="170">
        <v>374.27</v>
      </c>
      <c r="J15" s="171">
        <v>20.45</v>
      </c>
      <c r="K15" s="171">
        <v>2764.55</v>
      </c>
      <c r="L15" s="171">
        <v>1083.42</v>
      </c>
      <c r="M15" s="245">
        <v>23.25</v>
      </c>
      <c r="N15" s="144"/>
      <c r="O15" s="156">
        <f>SUM(B15:N15)</f>
        <v>5987.5400000000009</v>
      </c>
      <c r="P15" s="1"/>
      <c r="Q15" s="1"/>
      <c r="R15" s="1"/>
      <c r="S15" s="1"/>
      <c r="T15" s="1"/>
      <c r="U15" s="1"/>
      <c r="V15" s="1"/>
    </row>
    <row r="16" spans="1:22" ht="28.5" customHeight="1" outlineLevel="1">
      <c r="A16" s="145" t="s">
        <v>114</v>
      </c>
      <c r="B16" s="173">
        <v>3118.51</v>
      </c>
      <c r="C16" s="174">
        <v>4893.05</v>
      </c>
      <c r="D16" s="175">
        <v>2353.79</v>
      </c>
      <c r="E16" s="175">
        <v>3649.16</v>
      </c>
      <c r="F16" s="176">
        <v>2107.87</v>
      </c>
      <c r="G16" s="176">
        <v>3750.41</v>
      </c>
      <c r="H16" s="176">
        <v>3759.7</v>
      </c>
      <c r="I16" s="176">
        <v>2886.36</v>
      </c>
      <c r="J16" s="176">
        <v>3810.5</v>
      </c>
      <c r="K16" s="177">
        <v>5589.89</v>
      </c>
      <c r="L16" s="178">
        <v>5048.51</v>
      </c>
      <c r="M16" s="178"/>
      <c r="N16" s="149"/>
      <c r="O16" s="146">
        <f>SUM(B16:N16)</f>
        <v>40967.750000000007</v>
      </c>
      <c r="P16" s="1"/>
      <c r="Q16" s="1"/>
      <c r="R16" s="1"/>
      <c r="S16" s="1"/>
      <c r="T16" s="1"/>
      <c r="U16" s="1"/>
      <c r="V16" s="1"/>
    </row>
    <row r="17" spans="1:44" ht="28.5" customHeight="1" outlineLevel="1">
      <c r="A17" s="147" t="s">
        <v>115</v>
      </c>
      <c r="B17" s="179">
        <v>2845.3</v>
      </c>
      <c r="C17" s="180">
        <v>4871</v>
      </c>
      <c r="D17" s="181">
        <v>2362</v>
      </c>
      <c r="E17" s="182">
        <v>3779.1</v>
      </c>
      <c r="F17" s="175">
        <v>2248.92</v>
      </c>
      <c r="G17" s="175">
        <v>3695.09</v>
      </c>
      <c r="H17" s="175">
        <v>3770.47</v>
      </c>
      <c r="I17" s="175">
        <v>2888.76</v>
      </c>
      <c r="J17" s="175">
        <v>3910.5</v>
      </c>
      <c r="K17" s="183">
        <v>5669.88</v>
      </c>
      <c r="L17" s="184">
        <v>5072.4399999999996</v>
      </c>
      <c r="M17" s="184"/>
      <c r="N17" s="149"/>
      <c r="O17" s="148">
        <f>SUM(C17:N17)</f>
        <v>38268.160000000003</v>
      </c>
      <c r="P17" s="1"/>
      <c r="Q17" s="1"/>
      <c r="R17" s="1"/>
      <c r="S17" s="1"/>
      <c r="T17" s="1"/>
      <c r="U17" s="1"/>
      <c r="V17" s="1"/>
    </row>
    <row r="18" spans="1:44" ht="28.5" customHeight="1" outlineLevel="1">
      <c r="A18" s="140"/>
      <c r="B18" s="141">
        <f>B17-B16</f>
        <v>-273.21000000000004</v>
      </c>
      <c r="C18" s="141">
        <f>C17-C16</f>
        <v>-22.050000000000182</v>
      </c>
      <c r="D18" s="141">
        <v>-144.38999999999999</v>
      </c>
      <c r="E18" s="141">
        <f>E17-E16</f>
        <v>129.94000000000005</v>
      </c>
      <c r="F18" s="141">
        <f t="shared" ref="F18:H18" si="2">F17-F16</f>
        <v>141.05000000000018</v>
      </c>
      <c r="G18" s="141">
        <f t="shared" si="2"/>
        <v>-55.319999999999709</v>
      </c>
      <c r="H18" s="141">
        <f t="shared" si="2"/>
        <v>10.769999999999982</v>
      </c>
      <c r="I18" s="141">
        <v>2.4</v>
      </c>
      <c r="J18" s="141">
        <v>100</v>
      </c>
      <c r="K18" s="141">
        <v>0.99</v>
      </c>
      <c r="L18" s="141">
        <v>4.43</v>
      </c>
      <c r="M18" s="141">
        <v>48.66</v>
      </c>
      <c r="N18" s="149"/>
      <c r="O18" s="149"/>
      <c r="P18" s="1"/>
      <c r="Q18" s="1"/>
      <c r="R18" s="1"/>
      <c r="S18" s="1"/>
      <c r="T18" s="1"/>
      <c r="U18" s="1"/>
      <c r="V18" s="1"/>
    </row>
    <row r="19" spans="1:44" ht="18.75">
      <c r="A19" s="185">
        <v>2014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44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44" ht="21" outlineLevel="1">
      <c r="A21" s="186" t="s">
        <v>117</v>
      </c>
      <c r="B21" s="141">
        <v>480</v>
      </c>
      <c r="C21" s="141">
        <f>B21+B18</f>
        <v>206.78999999999996</v>
      </c>
      <c r="D21" s="141">
        <f t="shared" ref="D21:M21" si="3">C21+C18</f>
        <v>184.73999999999978</v>
      </c>
      <c r="E21" s="141">
        <f t="shared" si="3"/>
        <v>40.349999999999795</v>
      </c>
      <c r="F21" s="141">
        <f t="shared" si="3"/>
        <v>170.28999999999985</v>
      </c>
      <c r="G21" s="141">
        <f t="shared" si="3"/>
        <v>311.34000000000003</v>
      </c>
      <c r="H21" s="141">
        <f t="shared" si="3"/>
        <v>256.02000000000032</v>
      </c>
      <c r="I21" s="141">
        <f t="shared" si="3"/>
        <v>266.7900000000003</v>
      </c>
      <c r="J21" s="141">
        <f t="shared" si="3"/>
        <v>269.19000000000028</v>
      </c>
      <c r="K21" s="141">
        <f t="shared" si="3"/>
        <v>369.19000000000028</v>
      </c>
      <c r="L21" s="141">
        <f t="shared" si="3"/>
        <v>370.18000000000029</v>
      </c>
      <c r="M21" s="141">
        <f t="shared" si="3"/>
        <v>374.6100000000003</v>
      </c>
      <c r="N21" s="141"/>
      <c r="O21" s="141">
        <f>M18+N18+M21</f>
        <v>423.27000000000032</v>
      </c>
      <c r="P21" s="187"/>
      <c r="Q21" s="187"/>
      <c r="R21" s="187"/>
      <c r="S21" s="187"/>
      <c r="T21" s="187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</row>
    <row r="22" spans="1:44" ht="21" outlineLevel="1">
      <c r="A22" s="186" t="s">
        <v>118</v>
      </c>
      <c r="B22" s="188">
        <f>N9</f>
        <v>1342.3200000000002</v>
      </c>
      <c r="C22" s="141">
        <f>B22+B15</f>
        <v>1849.4</v>
      </c>
      <c r="D22" s="141">
        <f t="shared" ref="D22:M22" si="4">C22+C15</f>
        <v>2160.7200000000003</v>
      </c>
      <c r="E22" s="141">
        <f t="shared" si="4"/>
        <v>2471.8900000000003</v>
      </c>
      <c r="F22" s="141">
        <f>E22+E15</f>
        <v>4198.16</v>
      </c>
      <c r="G22" s="141">
        <f t="shared" si="4"/>
        <v>3720.14</v>
      </c>
      <c r="H22" s="141">
        <f t="shared" si="4"/>
        <v>4040.77</v>
      </c>
      <c r="I22" s="141">
        <f t="shared" si="4"/>
        <v>3063.92</v>
      </c>
      <c r="J22" s="141">
        <f>I22+I15</f>
        <v>3438.19</v>
      </c>
      <c r="K22" s="141">
        <f t="shared" si="4"/>
        <v>3458.64</v>
      </c>
      <c r="L22" s="141">
        <f t="shared" si="4"/>
        <v>6223.1900000000005</v>
      </c>
      <c r="M22" s="141">
        <f t="shared" si="4"/>
        <v>7306.6100000000006</v>
      </c>
      <c r="N22" s="141"/>
      <c r="O22" s="141">
        <f>M15+N15+M22</f>
        <v>7329.8600000000006</v>
      </c>
      <c r="P22" s="189">
        <f>SUM(B22:O22)</f>
        <v>50603.81</v>
      </c>
      <c r="Q22" s="187"/>
      <c r="R22" s="187"/>
      <c r="S22" s="187"/>
      <c r="T22" s="187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</row>
    <row r="24" spans="1:44" ht="28.5" customHeight="1" outlineLevel="1" thickBot="1">
      <c r="A24" s="134">
        <v>2015</v>
      </c>
      <c r="B24" s="190">
        <v>42005</v>
      </c>
      <c r="C24" s="190">
        <v>42036</v>
      </c>
      <c r="D24" s="190">
        <v>42064</v>
      </c>
      <c r="E24" s="190">
        <v>42095</v>
      </c>
      <c r="F24" s="190">
        <v>42125</v>
      </c>
      <c r="G24" s="190">
        <v>42156</v>
      </c>
      <c r="H24" s="190">
        <v>42186</v>
      </c>
      <c r="I24" s="190">
        <v>42217</v>
      </c>
      <c r="J24" s="190">
        <v>42248</v>
      </c>
      <c r="K24" s="190">
        <v>42278</v>
      </c>
      <c r="L24" s="190">
        <v>42309</v>
      </c>
      <c r="M24" s="190">
        <v>42339</v>
      </c>
      <c r="N24" s="191"/>
      <c r="O24" s="138" t="s">
        <v>32</v>
      </c>
      <c r="P24" s="1"/>
      <c r="Q24" s="1"/>
      <c r="R24" s="1"/>
      <c r="S24" s="1"/>
      <c r="T24" s="1"/>
      <c r="U24" s="1"/>
      <c r="V24" s="1"/>
    </row>
    <row r="25" spans="1:44" ht="28.5" customHeight="1" outlineLevel="1">
      <c r="A25" s="139" t="s">
        <v>33</v>
      </c>
      <c r="B25" s="167">
        <f>'Janeiro-15'!C38</f>
        <v>-7311.63</v>
      </c>
      <c r="C25" s="168">
        <f>'Fevereiro-15'!C38</f>
        <v>0</v>
      </c>
      <c r="D25" s="169">
        <f>'Março-15'!C41</f>
        <v>0</v>
      </c>
      <c r="E25" s="169">
        <f>'Abril-15'!C45</f>
        <v>0</v>
      </c>
      <c r="F25" s="169">
        <f>'Maio-15'!C41</f>
        <v>0</v>
      </c>
      <c r="G25" s="169">
        <f>'Junho - 15'!C44</f>
        <v>0</v>
      </c>
      <c r="H25" s="169" t="e">
        <f>'Julho - 15'!C35</f>
        <v>#REF!</v>
      </c>
      <c r="I25" s="170">
        <v>1100</v>
      </c>
      <c r="J25" s="171">
        <v>1100</v>
      </c>
      <c r="K25" s="171">
        <v>1100</v>
      </c>
      <c r="L25" s="171">
        <v>2623</v>
      </c>
      <c r="M25" s="172">
        <v>1729</v>
      </c>
      <c r="N25" s="144">
        <f>8000+750</f>
        <v>8750</v>
      </c>
      <c r="O25" s="156" t="e">
        <f>SUM(B25:N25)</f>
        <v>#REF!</v>
      </c>
      <c r="P25" s="1"/>
      <c r="Q25" s="1"/>
      <c r="R25" s="1"/>
      <c r="S25" s="1"/>
      <c r="T25" s="1"/>
      <c r="U25" s="1"/>
      <c r="V25" s="1"/>
    </row>
    <row r="26" spans="1:44" ht="28.5" customHeight="1" outlineLevel="1">
      <c r="A26" s="145" t="s">
        <v>114</v>
      </c>
      <c r="B26" s="173">
        <v>4193.82</v>
      </c>
      <c r="C26" s="174">
        <v>3353.7</v>
      </c>
      <c r="D26" s="175">
        <v>3104.6</v>
      </c>
      <c r="E26" s="175">
        <v>4174.84</v>
      </c>
      <c r="F26" s="176">
        <v>2996.16</v>
      </c>
      <c r="G26" s="176"/>
      <c r="H26" s="176"/>
      <c r="I26" s="176"/>
      <c r="J26" s="176"/>
      <c r="K26" s="177"/>
      <c r="L26" s="178"/>
      <c r="M26" s="178"/>
      <c r="N26" s="149"/>
      <c r="O26" s="146">
        <f>SUM(C26:N26)</f>
        <v>13629.3</v>
      </c>
      <c r="P26" s="1"/>
      <c r="Q26" s="1"/>
      <c r="R26" s="1"/>
      <c r="S26" s="1"/>
      <c r="T26" s="1"/>
      <c r="U26" s="1"/>
      <c r="V26" s="1"/>
    </row>
    <row r="27" spans="1:44" ht="28.5" customHeight="1" outlineLevel="1">
      <c r="A27" s="147" t="s">
        <v>115</v>
      </c>
      <c r="B27" s="179">
        <v>4209</v>
      </c>
      <c r="C27" s="180">
        <v>3519</v>
      </c>
      <c r="D27" s="181">
        <v>3427.4</v>
      </c>
      <c r="E27" s="182">
        <v>4190</v>
      </c>
      <c r="F27" s="175">
        <v>3168.29</v>
      </c>
      <c r="G27" s="175"/>
      <c r="H27" s="175"/>
      <c r="I27" s="175"/>
      <c r="J27" s="175"/>
      <c r="K27" s="183"/>
      <c r="L27" s="184"/>
      <c r="M27" s="184"/>
      <c r="N27" s="149"/>
      <c r="O27" s="148">
        <f>SUM(C27:N27)</f>
        <v>14304.689999999999</v>
      </c>
      <c r="P27" s="1"/>
      <c r="Q27" s="1"/>
      <c r="R27" s="1"/>
      <c r="S27" s="1"/>
      <c r="T27" s="1"/>
      <c r="U27" s="1"/>
      <c r="V27" s="1"/>
    </row>
    <row r="28" spans="1:44" ht="28.5" customHeight="1" outlineLevel="1">
      <c r="A28" s="140"/>
      <c r="B28" s="141">
        <f>'Janeiro-15'!B10</f>
        <v>15.179999999999836</v>
      </c>
      <c r="C28" s="141">
        <f>'Fevereiro-15'!B10</f>
        <v>165.29999999999995</v>
      </c>
      <c r="D28" s="141">
        <f>'Março-15'!B11</f>
        <v>209.00000000000006</v>
      </c>
      <c r="E28" s="141">
        <f>'Abril-15'!B10</f>
        <v>24.549999999999727</v>
      </c>
      <c r="F28" s="141">
        <f>'Maio-15'!B10</f>
        <v>172.19000000000005</v>
      </c>
      <c r="G28" s="141">
        <f>'Junho - 15'!B10</f>
        <v>103.52000000000007</v>
      </c>
      <c r="H28" s="141">
        <f>'Julho - 15'!B10</f>
        <v>67.310000000000059</v>
      </c>
      <c r="I28" s="141"/>
      <c r="J28" s="141"/>
      <c r="K28" s="141"/>
      <c r="L28" s="141"/>
      <c r="M28" s="141"/>
      <c r="N28" s="149"/>
      <c r="O28" s="149">
        <f>M25+N25+M28</f>
        <v>10479</v>
      </c>
      <c r="P28" s="1"/>
      <c r="Q28" s="1"/>
      <c r="R28" s="1"/>
      <c r="S28" s="1"/>
      <c r="T28" s="1"/>
      <c r="U28" s="1"/>
      <c r="V28" s="1"/>
    </row>
    <row r="29" spans="1:44" ht="18.75">
      <c r="A29" s="185">
        <v>2015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4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44" ht="21" outlineLevel="1">
      <c r="A31" s="186" t="s">
        <v>117</v>
      </c>
      <c r="B31" s="141">
        <f>O21</f>
        <v>423.27000000000032</v>
      </c>
      <c r="C31" s="141">
        <f>B31+B28</f>
        <v>438.45000000000016</v>
      </c>
      <c r="D31" s="141">
        <f>C31+C28</f>
        <v>603.75000000000011</v>
      </c>
      <c r="E31" s="141">
        <f t="shared" ref="E31:M31" si="5">D31+D28</f>
        <v>812.75000000000023</v>
      </c>
      <c r="F31" s="141">
        <f t="shared" si="5"/>
        <v>837.3</v>
      </c>
      <c r="G31" s="141">
        <f t="shared" si="5"/>
        <v>1009.49</v>
      </c>
      <c r="H31" s="141">
        <f t="shared" si="5"/>
        <v>1113.01</v>
      </c>
      <c r="I31" s="141">
        <f t="shared" si="5"/>
        <v>1180.3200000000002</v>
      </c>
      <c r="J31" s="141">
        <f t="shared" si="5"/>
        <v>1180.3200000000002</v>
      </c>
      <c r="K31" s="141">
        <f t="shared" si="5"/>
        <v>1180.3200000000002</v>
      </c>
      <c r="L31" s="141">
        <f t="shared" si="5"/>
        <v>1180.3200000000002</v>
      </c>
      <c r="M31" s="141">
        <f t="shared" si="5"/>
        <v>1180.3200000000002</v>
      </c>
      <c r="N31" s="141"/>
      <c r="O31" s="248">
        <f>M31+M28+N28</f>
        <v>1180.3200000000002</v>
      </c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</row>
    <row r="32" spans="1:44" ht="21" outlineLevel="1">
      <c r="A32" s="186" t="s">
        <v>118</v>
      </c>
      <c r="B32" s="188">
        <f>O22</f>
        <v>7329.8600000000006</v>
      </c>
      <c r="C32" s="141">
        <f>B32+B25</f>
        <v>18.230000000000473</v>
      </c>
      <c r="D32" s="141">
        <f t="shared" ref="D32:N32" si="6">C32+C25</f>
        <v>18.230000000000473</v>
      </c>
      <c r="E32" s="141">
        <f t="shared" si="6"/>
        <v>18.230000000000473</v>
      </c>
      <c r="F32" s="141">
        <f t="shared" si="6"/>
        <v>18.230000000000473</v>
      </c>
      <c r="G32" s="141">
        <f t="shared" si="6"/>
        <v>18.230000000000473</v>
      </c>
      <c r="H32" s="141">
        <f t="shared" si="6"/>
        <v>18.230000000000473</v>
      </c>
      <c r="I32" s="141" t="e">
        <f t="shared" si="6"/>
        <v>#REF!</v>
      </c>
      <c r="J32" s="141" t="e">
        <f t="shared" si="6"/>
        <v>#REF!</v>
      </c>
      <c r="K32" s="141" t="e">
        <f t="shared" si="6"/>
        <v>#REF!</v>
      </c>
      <c r="L32" s="141" t="e">
        <f t="shared" si="6"/>
        <v>#REF!</v>
      </c>
      <c r="M32" s="141" t="e">
        <f t="shared" si="6"/>
        <v>#REF!</v>
      </c>
      <c r="N32" s="141" t="e">
        <f t="shared" si="6"/>
        <v>#REF!</v>
      </c>
      <c r="O32" s="248" t="e">
        <f>N32+N25</f>
        <v>#REF!</v>
      </c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</row>
    <row r="34" spans="1:48" ht="26.25">
      <c r="A34" s="1"/>
      <c r="B34" s="192">
        <v>2012</v>
      </c>
      <c r="C34" s="1"/>
      <c r="D34" s="1"/>
      <c r="E34" s="1"/>
      <c r="F34" s="193"/>
      <c r="G34" s="1"/>
      <c r="I34" s="193"/>
      <c r="J34" s="1"/>
      <c r="K34" s="1"/>
      <c r="L34" s="1"/>
      <c r="M34" s="192">
        <v>2013</v>
      </c>
      <c r="N34" s="194"/>
      <c r="Y34" s="192">
        <v>2014</v>
      </c>
      <c r="AK34" s="192">
        <v>2015</v>
      </c>
    </row>
    <row r="35" spans="1:48" ht="26.25">
      <c r="A35" s="195"/>
      <c r="B35" s="196" t="s">
        <v>119</v>
      </c>
      <c r="C35" s="197" t="s">
        <v>120</v>
      </c>
      <c r="D35" s="196" t="s">
        <v>121</v>
      </c>
      <c r="E35" s="197" t="s">
        <v>122</v>
      </c>
      <c r="F35" s="196" t="s">
        <v>123</v>
      </c>
      <c r="G35" s="197" t="s">
        <v>124</v>
      </c>
      <c r="H35" s="196" t="s">
        <v>125</v>
      </c>
      <c r="I35" s="198" t="s">
        <v>126</v>
      </c>
      <c r="J35" s="197" t="s">
        <v>127</v>
      </c>
      <c r="K35" s="196" t="s">
        <v>128</v>
      </c>
      <c r="L35" s="197" t="s">
        <v>129</v>
      </c>
      <c r="M35" s="196" t="s">
        <v>130</v>
      </c>
      <c r="N35" s="196" t="s">
        <v>119</v>
      </c>
      <c r="O35" s="196" t="s">
        <v>120</v>
      </c>
      <c r="P35" s="196" t="s">
        <v>121</v>
      </c>
      <c r="Q35" s="196" t="s">
        <v>122</v>
      </c>
      <c r="R35" s="196" t="s">
        <v>123</v>
      </c>
      <c r="S35" s="196" t="s">
        <v>124</v>
      </c>
      <c r="T35" s="196" t="s">
        <v>125</v>
      </c>
      <c r="U35" s="196" t="s">
        <v>126</v>
      </c>
      <c r="V35" s="196" t="s">
        <v>127</v>
      </c>
      <c r="W35" s="196" t="s">
        <v>128</v>
      </c>
      <c r="X35" s="196" t="s">
        <v>129</v>
      </c>
      <c r="Y35" s="199" t="s">
        <v>130</v>
      </c>
      <c r="Z35" s="196" t="s">
        <v>119</v>
      </c>
      <c r="AA35" s="196" t="s">
        <v>120</v>
      </c>
      <c r="AB35" s="196" t="s">
        <v>121</v>
      </c>
      <c r="AC35" s="196" t="s">
        <v>122</v>
      </c>
      <c r="AD35" s="196" t="s">
        <v>123</v>
      </c>
      <c r="AE35" s="196" t="s">
        <v>124</v>
      </c>
      <c r="AF35" s="196" t="s">
        <v>125</v>
      </c>
      <c r="AG35" s="196" t="s">
        <v>126</v>
      </c>
      <c r="AH35" s="196" t="s">
        <v>127</v>
      </c>
      <c r="AI35" s="196" t="s">
        <v>128</v>
      </c>
      <c r="AJ35" s="196" t="s">
        <v>129</v>
      </c>
      <c r="AK35" s="199" t="s">
        <v>130</v>
      </c>
      <c r="AL35" s="196" t="s">
        <v>119</v>
      </c>
      <c r="AM35" s="196" t="s">
        <v>120</v>
      </c>
      <c r="AN35" s="196" t="s">
        <v>121</v>
      </c>
      <c r="AO35" s="196" t="s">
        <v>122</v>
      </c>
      <c r="AP35" s="196" t="s">
        <v>123</v>
      </c>
      <c r="AQ35" s="196" t="s">
        <v>124</v>
      </c>
      <c r="AR35" s="196" t="s">
        <v>125</v>
      </c>
      <c r="AS35" s="196" t="s">
        <v>126</v>
      </c>
      <c r="AT35" s="196" t="s">
        <v>127</v>
      </c>
      <c r="AU35" s="196" t="s">
        <v>128</v>
      </c>
      <c r="AV35" s="196" t="s">
        <v>129</v>
      </c>
    </row>
    <row r="36" spans="1:48" ht="23.25">
      <c r="A36" s="200" t="s">
        <v>115</v>
      </c>
      <c r="B36" s="201"/>
      <c r="C36" s="201"/>
      <c r="D36" s="201"/>
      <c r="E36" s="201"/>
      <c r="F36" s="201"/>
      <c r="G36" s="201"/>
      <c r="H36" s="201"/>
      <c r="I36" s="201"/>
      <c r="J36" s="201"/>
      <c r="K36" s="201"/>
      <c r="L36" s="201"/>
      <c r="M36" s="201"/>
      <c r="N36" s="201"/>
      <c r="O36" s="201"/>
      <c r="P36" s="201"/>
      <c r="Q36" s="201"/>
      <c r="R36" s="201"/>
      <c r="S36" s="201"/>
      <c r="T36" s="202"/>
      <c r="U36" s="202"/>
      <c r="V36" s="202"/>
      <c r="W36" s="202"/>
      <c r="X36" s="202"/>
      <c r="Y36" s="201"/>
      <c r="Z36" s="201"/>
      <c r="AA36" s="201"/>
      <c r="AB36" s="201"/>
      <c r="AC36" s="201"/>
      <c r="AD36" s="201"/>
      <c r="AE36" s="201"/>
      <c r="AF36" s="202"/>
      <c r="AG36" s="202"/>
      <c r="AH36" s="202"/>
      <c r="AI36" s="202"/>
      <c r="AJ36" s="203"/>
      <c r="AK36" s="201"/>
      <c r="AL36" s="201"/>
      <c r="AM36" s="201"/>
      <c r="AN36" s="201"/>
      <c r="AO36" s="201"/>
      <c r="AP36" s="201"/>
      <c r="AQ36" s="201"/>
      <c r="AR36" s="202"/>
      <c r="AS36" s="202"/>
      <c r="AT36" s="202"/>
      <c r="AU36" s="202"/>
      <c r="AV36" s="203"/>
    </row>
    <row r="37" spans="1:48" ht="23.25">
      <c r="A37" s="204" t="s">
        <v>131</v>
      </c>
      <c r="B37" s="205">
        <v>875</v>
      </c>
      <c r="C37" s="205">
        <v>845.77</v>
      </c>
      <c r="D37" s="205">
        <v>878.77</v>
      </c>
      <c r="E37" s="205">
        <v>937.59</v>
      </c>
      <c r="F37" s="205">
        <v>938.2</v>
      </c>
      <c r="G37" s="206">
        <v>1316.8</v>
      </c>
      <c r="H37" s="206">
        <v>987</v>
      </c>
      <c r="I37" s="205">
        <v>879.07</v>
      </c>
      <c r="J37" s="205">
        <v>965</v>
      </c>
      <c r="K37" s="205">
        <v>1491.66</v>
      </c>
      <c r="L37" s="205">
        <v>1370.46</v>
      </c>
      <c r="M37" s="205">
        <v>987</v>
      </c>
      <c r="N37" s="206">
        <v>1550.11</v>
      </c>
      <c r="O37" s="206">
        <v>1849</v>
      </c>
      <c r="P37" s="206">
        <v>1599</v>
      </c>
      <c r="Q37" s="206">
        <v>1113</v>
      </c>
      <c r="R37" s="206">
        <v>1222.48</v>
      </c>
      <c r="S37" s="207">
        <v>1377.42</v>
      </c>
      <c r="T37" s="207">
        <v>1252</v>
      </c>
      <c r="U37" s="207">
        <v>1307</v>
      </c>
      <c r="V37" s="207">
        <v>1372.18</v>
      </c>
      <c r="W37" s="207">
        <v>2119.86</v>
      </c>
      <c r="X37" s="207">
        <v>1999.21</v>
      </c>
      <c r="Y37" s="208">
        <v>1382.94</v>
      </c>
      <c r="Z37" s="207">
        <v>1571</v>
      </c>
      <c r="AA37" s="206">
        <v>1258</v>
      </c>
      <c r="AB37" s="206">
        <v>3159</v>
      </c>
      <c r="AC37" s="206">
        <v>1109</v>
      </c>
      <c r="AD37" s="206">
        <v>1727.44</v>
      </c>
      <c r="AE37" s="207">
        <v>1339.37</v>
      </c>
      <c r="AF37" s="207">
        <v>1478.76</v>
      </c>
      <c r="AG37" s="207">
        <v>1483</v>
      </c>
      <c r="AH37" s="207">
        <v>1415</v>
      </c>
      <c r="AI37" s="207">
        <v>2251.59</v>
      </c>
      <c r="AJ37" s="207">
        <v>2116.41</v>
      </c>
      <c r="AK37" s="208">
        <v>2160</v>
      </c>
      <c r="AL37" s="207">
        <f>'Fevereiro-15'!C45</f>
        <v>1745</v>
      </c>
      <c r="AM37" s="206">
        <f>'Março-15'!C48</f>
        <v>1438</v>
      </c>
      <c r="AN37" s="206">
        <f>'Abril-15'!C52</f>
        <v>1432</v>
      </c>
      <c r="AO37" s="206">
        <f>'Maio-15'!C48</f>
        <v>1447.31</v>
      </c>
      <c r="AP37" s="206">
        <f>'Junho - 15'!C51</f>
        <v>1468</v>
      </c>
      <c r="AQ37" s="207">
        <f>'Julho - 15'!C46</f>
        <v>1468</v>
      </c>
      <c r="AR37" s="207"/>
      <c r="AS37" s="207"/>
      <c r="AT37" s="207"/>
      <c r="AU37" s="207"/>
      <c r="AV37" s="207"/>
    </row>
    <row r="38" spans="1:48" ht="23.25">
      <c r="A38" s="212" t="s">
        <v>133</v>
      </c>
      <c r="B38" s="213"/>
      <c r="C38" s="213"/>
      <c r="D38" s="213"/>
      <c r="E38" s="213"/>
      <c r="F38" s="213"/>
      <c r="G38" s="213"/>
      <c r="H38" s="213"/>
      <c r="I38" s="213"/>
      <c r="J38" s="213"/>
      <c r="K38" s="213"/>
      <c r="L38" s="213"/>
      <c r="M38" s="213"/>
      <c r="N38" s="213"/>
      <c r="O38" s="213"/>
      <c r="P38" s="213"/>
      <c r="Q38" s="213"/>
      <c r="R38" s="213"/>
      <c r="S38" s="214"/>
      <c r="T38" s="214"/>
      <c r="U38" s="214"/>
      <c r="V38" s="214"/>
      <c r="W38" s="214"/>
      <c r="X38" s="214"/>
      <c r="Y38" s="214">
        <v>0</v>
      </c>
      <c r="Z38" s="213">
        <v>250</v>
      </c>
      <c r="AA38" s="213">
        <v>250</v>
      </c>
      <c r="AB38" s="213">
        <v>250</v>
      </c>
      <c r="AC38" s="213">
        <v>0</v>
      </c>
      <c r="AD38" s="213">
        <v>0</v>
      </c>
      <c r="AE38" s="214">
        <v>300</v>
      </c>
      <c r="AF38" s="214">
        <v>300</v>
      </c>
      <c r="AG38" s="214">
        <v>1250</v>
      </c>
      <c r="AH38" s="214">
        <v>3050</v>
      </c>
      <c r="AI38" s="214">
        <v>0</v>
      </c>
      <c r="AJ38" s="214">
        <v>334</v>
      </c>
      <c r="AK38" s="214">
        <v>534</v>
      </c>
      <c r="AL38" s="214">
        <f>'Fevereiro-15'!C53</f>
        <v>484</v>
      </c>
      <c r="AM38" s="214">
        <f>'Março-15'!C58</f>
        <v>1000</v>
      </c>
      <c r="AN38" s="214">
        <f>'Abril-15'!C62</f>
        <v>868</v>
      </c>
      <c r="AO38" s="214">
        <v>800</v>
      </c>
      <c r="AP38" s="214">
        <v>550</v>
      </c>
      <c r="AQ38" s="214">
        <f>'Março-15'!C58</f>
        <v>1000</v>
      </c>
      <c r="AR38" s="211"/>
      <c r="AS38" s="211"/>
      <c r="AT38" s="211"/>
      <c r="AU38" s="211"/>
      <c r="AV38" s="211"/>
    </row>
    <row r="39" spans="1:48" ht="21" customHeight="1">
      <c r="A39" s="209" t="s">
        <v>228</v>
      </c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210"/>
      <c r="Q39" s="210"/>
      <c r="R39" s="210"/>
      <c r="S39" s="211"/>
      <c r="T39" s="211"/>
      <c r="U39" s="211"/>
      <c r="V39" s="211"/>
      <c r="W39" s="211"/>
      <c r="X39" s="211"/>
      <c r="Y39" s="211"/>
      <c r="Z39" s="210"/>
      <c r="AA39" s="210"/>
      <c r="AB39" s="210"/>
      <c r="AC39" s="210"/>
      <c r="AD39" s="210"/>
      <c r="AE39" s="211"/>
      <c r="AF39" s="211"/>
      <c r="AG39" s="211"/>
      <c r="AH39" s="211"/>
      <c r="AI39" s="211"/>
      <c r="AJ39" s="211"/>
      <c r="AK39" s="211"/>
      <c r="AL39" s="211"/>
      <c r="AM39" s="211"/>
      <c r="AN39" s="211">
        <f>'Abril-15'!C64</f>
        <v>900</v>
      </c>
      <c r="AO39" s="211"/>
      <c r="AP39" s="211">
        <v>900</v>
      </c>
      <c r="AQ39" s="211"/>
      <c r="AR39" s="211"/>
      <c r="AS39" s="211"/>
      <c r="AT39" s="211"/>
      <c r="AU39" s="211"/>
      <c r="AV39" s="211"/>
    </row>
    <row r="40" spans="1:48" ht="23.25">
      <c r="A40" s="209" t="s">
        <v>189</v>
      </c>
      <c r="B40" s="210">
        <f>B38+B37</f>
        <v>875</v>
      </c>
      <c r="C40" s="210">
        <f>C38+C37</f>
        <v>845.77</v>
      </c>
      <c r="D40" s="210">
        <f t="shared" ref="D40:AL40" si="7">D38+D37</f>
        <v>878.77</v>
      </c>
      <c r="E40" s="210">
        <f t="shared" si="7"/>
        <v>937.59</v>
      </c>
      <c r="F40" s="210">
        <f t="shared" si="7"/>
        <v>938.2</v>
      </c>
      <c r="G40" s="210">
        <f t="shared" si="7"/>
        <v>1316.8</v>
      </c>
      <c r="H40" s="210">
        <f t="shared" si="7"/>
        <v>987</v>
      </c>
      <c r="I40" s="210">
        <f t="shared" si="7"/>
        <v>879.07</v>
      </c>
      <c r="J40" s="210">
        <f t="shared" si="7"/>
        <v>965</v>
      </c>
      <c r="K40" s="210">
        <f t="shared" si="7"/>
        <v>1491.66</v>
      </c>
      <c r="L40" s="210">
        <f t="shared" si="7"/>
        <v>1370.46</v>
      </c>
      <c r="M40" s="210">
        <f t="shared" si="7"/>
        <v>987</v>
      </c>
      <c r="N40" s="210">
        <f t="shared" si="7"/>
        <v>1550.11</v>
      </c>
      <c r="O40" s="210">
        <f t="shared" si="7"/>
        <v>1849</v>
      </c>
      <c r="P40" s="210">
        <f t="shared" si="7"/>
        <v>1599</v>
      </c>
      <c r="Q40" s="210">
        <f t="shared" si="7"/>
        <v>1113</v>
      </c>
      <c r="R40" s="210">
        <f t="shared" si="7"/>
        <v>1222.48</v>
      </c>
      <c r="S40" s="210">
        <f t="shared" si="7"/>
        <v>1377.42</v>
      </c>
      <c r="T40" s="210">
        <f t="shared" si="7"/>
        <v>1252</v>
      </c>
      <c r="U40" s="210">
        <f t="shared" si="7"/>
        <v>1307</v>
      </c>
      <c r="V40" s="210">
        <f t="shared" si="7"/>
        <v>1372.18</v>
      </c>
      <c r="W40" s="210">
        <f t="shared" si="7"/>
        <v>2119.86</v>
      </c>
      <c r="X40" s="210">
        <f t="shared" si="7"/>
        <v>1999.21</v>
      </c>
      <c r="Y40" s="210">
        <f>Y38+Y37</f>
        <v>1382.94</v>
      </c>
      <c r="Z40" s="210">
        <f t="shared" si="7"/>
        <v>1821</v>
      </c>
      <c r="AA40" s="210">
        <f t="shared" si="7"/>
        <v>1508</v>
      </c>
      <c r="AB40" s="210">
        <f t="shared" si="7"/>
        <v>3409</v>
      </c>
      <c r="AC40" s="210">
        <f t="shared" si="7"/>
        <v>1109</v>
      </c>
      <c r="AD40" s="210">
        <f t="shared" si="7"/>
        <v>1727.44</v>
      </c>
      <c r="AE40" s="210">
        <f t="shared" si="7"/>
        <v>1639.37</v>
      </c>
      <c r="AF40" s="210">
        <f t="shared" si="7"/>
        <v>1778.76</v>
      </c>
      <c r="AG40" s="210">
        <f t="shared" si="7"/>
        <v>2733</v>
      </c>
      <c r="AH40" s="210">
        <f t="shared" si="7"/>
        <v>4465</v>
      </c>
      <c r="AI40" s="210">
        <f t="shared" si="7"/>
        <v>2251.59</v>
      </c>
      <c r="AJ40" s="210">
        <f t="shared" si="7"/>
        <v>2450.41</v>
      </c>
      <c r="AK40" s="210">
        <f t="shared" si="7"/>
        <v>2694</v>
      </c>
      <c r="AL40" s="210">
        <f t="shared" si="7"/>
        <v>2229</v>
      </c>
      <c r="AM40" s="210">
        <f>AM37+AM38+AM39</f>
        <v>2438</v>
      </c>
      <c r="AN40" s="210">
        <f t="shared" ref="AN40:AQ40" si="8">AN37+AN38+AN39</f>
        <v>3200</v>
      </c>
      <c r="AO40" s="210">
        <f t="shared" si="8"/>
        <v>2247.31</v>
      </c>
      <c r="AP40" s="210">
        <f t="shared" si="8"/>
        <v>2918</v>
      </c>
      <c r="AQ40" s="210">
        <f t="shared" si="8"/>
        <v>2468</v>
      </c>
      <c r="AR40" s="211"/>
      <c r="AS40" s="211"/>
      <c r="AT40" s="211"/>
      <c r="AU40" s="211"/>
      <c r="AV40" s="211"/>
    </row>
    <row r="41" spans="1:48" ht="27" customHeight="1">
      <c r="A41" s="209" t="s">
        <v>132</v>
      </c>
      <c r="B41" s="210">
        <v>520</v>
      </c>
      <c r="C41" s="210">
        <v>330</v>
      </c>
      <c r="D41" s="210">
        <v>340</v>
      </c>
      <c r="E41" s="210">
        <v>345</v>
      </c>
      <c r="F41" s="210">
        <v>365</v>
      </c>
      <c r="G41" s="210">
        <v>540</v>
      </c>
      <c r="H41" s="210">
        <v>316</v>
      </c>
      <c r="I41" s="210">
        <v>220</v>
      </c>
      <c r="J41" s="210">
        <v>65</v>
      </c>
      <c r="K41" s="210">
        <v>65</v>
      </c>
      <c r="L41" s="210">
        <v>66.12</v>
      </c>
      <c r="M41" s="210">
        <v>66.12</v>
      </c>
      <c r="N41" s="210">
        <v>100</v>
      </c>
      <c r="O41" s="210">
        <v>337</v>
      </c>
      <c r="P41" s="210">
        <v>510</v>
      </c>
      <c r="Q41" s="210">
        <v>170</v>
      </c>
      <c r="R41" s="210">
        <v>412</v>
      </c>
      <c r="S41" s="211">
        <v>210</v>
      </c>
      <c r="T41" s="211">
        <v>210</v>
      </c>
      <c r="U41" s="211">
        <v>160</v>
      </c>
      <c r="V41" s="211">
        <v>442</v>
      </c>
      <c r="W41" s="211">
        <v>320</v>
      </c>
      <c r="X41" s="211">
        <v>546</v>
      </c>
      <c r="Y41" s="211">
        <v>540</v>
      </c>
      <c r="Z41" s="210">
        <v>700</v>
      </c>
      <c r="AA41" s="210">
        <v>627</v>
      </c>
      <c r="AB41" s="210">
        <v>370</v>
      </c>
      <c r="AC41" s="210">
        <v>321.64999999999998</v>
      </c>
      <c r="AD41" s="210">
        <v>587.65</v>
      </c>
      <c r="AE41" s="211">
        <v>582</v>
      </c>
      <c r="AF41" s="211">
        <v>610</v>
      </c>
      <c r="AG41" s="211">
        <v>1000</v>
      </c>
      <c r="AH41" s="211">
        <v>755</v>
      </c>
      <c r="AI41" s="211">
        <v>1678.34</v>
      </c>
      <c r="AJ41" s="211">
        <v>1133</v>
      </c>
      <c r="AK41" s="211">
        <v>1065</v>
      </c>
      <c r="AL41" s="210">
        <v>815</v>
      </c>
      <c r="AM41" s="210">
        <v>695</v>
      </c>
      <c r="AN41" s="210">
        <v>720</v>
      </c>
      <c r="AO41" s="210">
        <v>675</v>
      </c>
      <c r="AP41" s="210"/>
      <c r="AQ41" s="211"/>
      <c r="AR41" s="211"/>
      <c r="AS41" s="211"/>
      <c r="AT41" s="211"/>
      <c r="AU41" s="211"/>
      <c r="AV41" s="211"/>
    </row>
    <row r="42" spans="1:48" ht="23.25">
      <c r="A42" s="215" t="s">
        <v>114</v>
      </c>
      <c r="B42" s="216"/>
      <c r="C42" s="216"/>
      <c r="D42" s="216"/>
      <c r="E42" s="216"/>
      <c r="F42" s="216"/>
      <c r="G42" s="216"/>
      <c r="H42" s="216"/>
      <c r="I42" s="216"/>
      <c r="J42" s="216"/>
      <c r="K42" s="216"/>
      <c r="L42" s="216"/>
      <c r="M42" s="216"/>
      <c r="N42" s="216"/>
      <c r="O42" s="216"/>
      <c r="P42" s="216"/>
      <c r="Q42" s="216"/>
      <c r="R42" s="217"/>
      <c r="S42" s="218"/>
      <c r="T42" s="218"/>
      <c r="U42" s="218"/>
      <c r="V42" s="218"/>
      <c r="W42" s="218"/>
      <c r="X42" s="218"/>
      <c r="Y42" s="217"/>
      <c r="Z42" s="217"/>
      <c r="AA42" s="217"/>
      <c r="AB42" s="217"/>
      <c r="AC42" s="217"/>
      <c r="AD42" s="217"/>
      <c r="AE42" s="218"/>
      <c r="AF42" s="218"/>
      <c r="AG42" s="218"/>
      <c r="AH42" s="218"/>
      <c r="AI42" s="218"/>
      <c r="AJ42" s="219"/>
      <c r="AK42" s="217"/>
      <c r="AL42" s="217"/>
      <c r="AM42" s="217"/>
      <c r="AN42" s="217"/>
      <c r="AO42" s="217"/>
      <c r="AP42" s="217"/>
      <c r="AQ42" s="218"/>
      <c r="AR42" s="218"/>
      <c r="AS42" s="218"/>
      <c r="AT42" s="218"/>
      <c r="AU42" s="218"/>
      <c r="AV42" s="219"/>
    </row>
    <row r="43" spans="1:48" ht="23.25">
      <c r="A43" s="204" t="s">
        <v>134</v>
      </c>
      <c r="B43" s="205">
        <v>-420</v>
      </c>
      <c r="C43" s="205">
        <v>-411.12</v>
      </c>
      <c r="D43" s="205">
        <v>-355.85</v>
      </c>
      <c r="E43" s="205">
        <v>-348.07</v>
      </c>
      <c r="F43" s="205">
        <v>-311.93</v>
      </c>
      <c r="G43" s="205">
        <v>-799.35</v>
      </c>
      <c r="H43" s="205">
        <v>-566.66999999999996</v>
      </c>
      <c r="I43" s="205">
        <v>-751.15</v>
      </c>
      <c r="J43" s="205">
        <v>-1260.26</v>
      </c>
      <c r="K43" s="205">
        <v>-1198.05</v>
      </c>
      <c r="L43" s="220">
        <v>-1237.6099999999999</v>
      </c>
      <c r="M43" s="220">
        <v>-515.05999999999995</v>
      </c>
      <c r="N43" s="205">
        <v>-631.66</v>
      </c>
      <c r="O43" s="205">
        <v>-731.56</v>
      </c>
      <c r="P43" s="205">
        <v>-1187.51</v>
      </c>
      <c r="Q43" s="205">
        <v>-602.19000000000005</v>
      </c>
      <c r="R43" s="205">
        <v>-935.69</v>
      </c>
      <c r="S43" s="221">
        <v>-935.69</v>
      </c>
      <c r="T43" s="221">
        <v>-411.69</v>
      </c>
      <c r="U43" s="221">
        <v>-425.69</v>
      </c>
      <c r="V43" s="221">
        <v>-480.69</v>
      </c>
      <c r="W43" s="221">
        <v>-476.49</v>
      </c>
      <c r="X43" s="221">
        <v>-506.69</v>
      </c>
      <c r="Y43" s="221">
        <v>-321.33</v>
      </c>
      <c r="Z43" s="205">
        <v>-420.23</v>
      </c>
      <c r="AA43" s="205">
        <v>-480.43</v>
      </c>
      <c r="AB43" s="205">
        <v>-623.54999999999995</v>
      </c>
      <c r="AC43" s="205">
        <v>-385.37</v>
      </c>
      <c r="AD43" s="205">
        <v>-780</v>
      </c>
      <c r="AE43" s="221">
        <v>-541.16</v>
      </c>
      <c r="AF43" s="221">
        <f>'[1]Agosto-14'!D20</f>
        <v>-198</v>
      </c>
      <c r="AG43" s="221">
        <v>-1148.82</v>
      </c>
      <c r="AH43" s="221">
        <f>'[1]Outubro-14'!D19</f>
        <v>-336</v>
      </c>
      <c r="AI43" s="221">
        <f>'[1]Novembro-14'!D20</f>
        <v>-43.34</v>
      </c>
      <c r="AJ43" s="221">
        <v>-2119.5500000000002</v>
      </c>
      <c r="AK43" s="221">
        <v>-798.85</v>
      </c>
      <c r="AL43" s="205">
        <v>-1139.71</v>
      </c>
      <c r="AM43" s="205">
        <v>-1493.52</v>
      </c>
      <c r="AN43" s="205">
        <f>'Abril-15'!D30</f>
        <v>-1842.5200000000002</v>
      </c>
      <c r="AO43" s="205">
        <f>'Maio-15'!D26</f>
        <v>-806.67</v>
      </c>
      <c r="AP43" s="205">
        <f>'Junho - 15'!D29</f>
        <v>-1518.1299999999999</v>
      </c>
      <c r="AQ43" s="221">
        <f>'Julho - 15'!D24</f>
        <v>-1136.02</v>
      </c>
      <c r="AR43" s="221"/>
      <c r="AS43" s="221"/>
      <c r="AT43" s="221"/>
      <c r="AU43" s="221"/>
      <c r="AV43" s="221"/>
    </row>
    <row r="44" spans="1:48" ht="23.25">
      <c r="A44" s="212" t="s">
        <v>88</v>
      </c>
      <c r="B44" s="213">
        <v>-158</v>
      </c>
      <c r="C44" s="213">
        <v>-269.81</v>
      </c>
      <c r="D44" s="213">
        <v>-280.05</v>
      </c>
      <c r="E44" s="213">
        <v>-249.22</v>
      </c>
      <c r="F44" s="213">
        <v>-294.5</v>
      </c>
      <c r="G44" s="213">
        <v>-216</v>
      </c>
      <c r="H44" s="213">
        <v>-259.51</v>
      </c>
      <c r="I44" s="213">
        <v>-160.80000000000001</v>
      </c>
      <c r="J44" s="213">
        <v>-382.78</v>
      </c>
      <c r="K44" s="222">
        <v>-291.3</v>
      </c>
      <c r="L44" s="223"/>
      <c r="M44" s="224"/>
      <c r="N44" s="225">
        <v>-455.16</v>
      </c>
      <c r="O44" s="213">
        <v>-427.78</v>
      </c>
      <c r="P44" s="213">
        <v>-249</v>
      </c>
      <c r="Q44" s="213">
        <v>-99</v>
      </c>
      <c r="R44" s="213">
        <v>-245.5</v>
      </c>
      <c r="S44" s="226">
        <v>-245</v>
      </c>
      <c r="T44" s="226">
        <v>-230.42</v>
      </c>
      <c r="U44" s="226">
        <v>-281.5</v>
      </c>
      <c r="V44" s="227">
        <v>-443.8</v>
      </c>
      <c r="W44" s="226">
        <v>-231</v>
      </c>
      <c r="X44" s="226">
        <v>-361.8</v>
      </c>
      <c r="Y44" s="226">
        <v>-527.86</v>
      </c>
      <c r="Z44" s="226">
        <v>-187.3</v>
      </c>
      <c r="AA44" s="226">
        <v>-331.7</v>
      </c>
      <c r="AB44" s="226">
        <v>-367</v>
      </c>
      <c r="AC44" s="226">
        <v>-307</v>
      </c>
      <c r="AD44" s="226">
        <v>-404.25</v>
      </c>
      <c r="AE44" s="226">
        <v>-350.85</v>
      </c>
      <c r="AF44" s="226">
        <v>-278.47000000000003</v>
      </c>
      <c r="AG44" s="226">
        <v>-500</v>
      </c>
      <c r="AH44" s="226">
        <v>-494.14</v>
      </c>
      <c r="AI44" s="226">
        <v>-491.12</v>
      </c>
      <c r="AJ44" s="226">
        <v>-453.26</v>
      </c>
      <c r="AK44" s="226">
        <v>-753.45</v>
      </c>
      <c r="AL44" s="226">
        <v>-570</v>
      </c>
      <c r="AM44" s="226">
        <v>-497.38</v>
      </c>
      <c r="AN44" s="226">
        <v>-732.52</v>
      </c>
      <c r="AO44" s="226">
        <v>-894.12</v>
      </c>
      <c r="AP44" s="226"/>
      <c r="AQ44" s="226"/>
      <c r="AR44" s="226"/>
      <c r="AS44" s="226"/>
      <c r="AT44" s="226"/>
      <c r="AU44" s="226"/>
      <c r="AV44" s="226"/>
    </row>
    <row r="45" spans="1:48" ht="23.25">
      <c r="A45" s="212" t="s">
        <v>15</v>
      </c>
      <c r="B45" s="213"/>
      <c r="C45" s="213"/>
      <c r="D45" s="213"/>
      <c r="E45" s="213"/>
      <c r="F45" s="213"/>
      <c r="G45" s="213"/>
      <c r="H45" s="213"/>
      <c r="I45" s="213"/>
      <c r="J45" s="213">
        <v>-98</v>
      </c>
      <c r="K45" s="222"/>
      <c r="L45" s="228"/>
      <c r="M45" s="229"/>
      <c r="N45" s="225"/>
      <c r="O45" s="213"/>
      <c r="P45" s="213"/>
      <c r="Q45" s="213">
        <v>-80</v>
      </c>
      <c r="R45" s="213">
        <v>-276</v>
      </c>
      <c r="S45" s="213">
        <v>-374</v>
      </c>
      <c r="T45" s="213">
        <v>-276</v>
      </c>
      <c r="U45" s="213">
        <v>-276</v>
      </c>
      <c r="V45" s="213">
        <v>-276</v>
      </c>
      <c r="W45" s="213">
        <v>-276</v>
      </c>
      <c r="X45" s="213">
        <v>-276</v>
      </c>
      <c r="Y45" s="226">
        <v>-368.25</v>
      </c>
      <c r="Z45" s="226">
        <v>-428</v>
      </c>
      <c r="AA45" s="226">
        <v>-488</v>
      </c>
      <c r="AB45" s="226">
        <v>-368</v>
      </c>
      <c r="AC45" s="226">
        <v>-368.25</v>
      </c>
      <c r="AD45" s="226">
        <v>-368.25</v>
      </c>
      <c r="AE45" s="226">
        <v>-661</v>
      </c>
      <c r="AF45" s="226">
        <v>-621.4</v>
      </c>
      <c r="AG45" s="226">
        <v>-903.4</v>
      </c>
      <c r="AH45" s="226">
        <v>-403</v>
      </c>
      <c r="AI45" s="226">
        <v>-403</v>
      </c>
      <c r="AJ45" s="226">
        <v>-403.7</v>
      </c>
      <c r="AK45" s="226">
        <v>-403.7</v>
      </c>
      <c r="AL45" s="226">
        <v>-403.7</v>
      </c>
      <c r="AM45" s="226">
        <v>-403.7</v>
      </c>
      <c r="AN45" s="226">
        <v>-403.7</v>
      </c>
      <c r="AO45" s="226">
        <v>-403.7</v>
      </c>
      <c r="AP45" s="226">
        <v>-403</v>
      </c>
      <c r="AQ45" s="226"/>
      <c r="AR45" s="226"/>
      <c r="AS45" s="226"/>
      <c r="AT45" s="226"/>
      <c r="AU45" s="226"/>
      <c r="AV45" s="226"/>
    </row>
    <row r="46" spans="1:48" ht="23.25">
      <c r="A46" s="212" t="s">
        <v>33</v>
      </c>
      <c r="B46" s="149">
        <v>100</v>
      </c>
      <c r="C46" s="149">
        <v>220</v>
      </c>
      <c r="D46" s="149">
        <v>232</v>
      </c>
      <c r="E46" s="149">
        <v>220</v>
      </c>
      <c r="F46" s="149">
        <v>226</v>
      </c>
      <c r="G46" s="149">
        <v>238</v>
      </c>
      <c r="H46" s="149">
        <v>220</v>
      </c>
      <c r="I46" s="149">
        <v>232</v>
      </c>
      <c r="J46" s="149">
        <v>100</v>
      </c>
      <c r="K46" s="230">
        <v>-1788</v>
      </c>
      <c r="L46" s="228"/>
      <c r="M46" s="229"/>
      <c r="N46" s="231">
        <v>0</v>
      </c>
      <c r="O46" s="149">
        <v>0</v>
      </c>
      <c r="P46" s="149">
        <v>0</v>
      </c>
      <c r="Q46" s="149">
        <v>0</v>
      </c>
      <c r="R46" s="149">
        <v>0</v>
      </c>
      <c r="S46" s="149">
        <v>0</v>
      </c>
      <c r="T46" s="149">
        <f>'[2]Agosto 2013'!Z26</f>
        <v>0</v>
      </c>
      <c r="U46" s="232">
        <f>'[2]Setembro 13'!M28</f>
        <v>0</v>
      </c>
      <c r="V46" s="232">
        <v>0</v>
      </c>
      <c r="W46" s="232">
        <v>735</v>
      </c>
      <c r="X46" s="232">
        <v>607</v>
      </c>
      <c r="Y46" s="232">
        <v>507.08</v>
      </c>
      <c r="Z46" s="232">
        <v>311.32</v>
      </c>
      <c r="AA46" s="232">
        <v>311.17</v>
      </c>
      <c r="AB46" s="232">
        <v>1726.27</v>
      </c>
      <c r="AC46" s="232">
        <v>-478.02</v>
      </c>
      <c r="AD46" s="232">
        <v>320.26</v>
      </c>
      <c r="AE46" s="232">
        <v>-976.85</v>
      </c>
      <c r="AF46" s="232">
        <f>I15</f>
        <v>374.27</v>
      </c>
      <c r="AG46" s="232">
        <f>J15</f>
        <v>20.45</v>
      </c>
      <c r="AH46" s="232">
        <f>K15</f>
        <v>2764.55</v>
      </c>
      <c r="AI46" s="232">
        <f>L15</f>
        <v>1083.42</v>
      </c>
      <c r="AJ46" s="232">
        <f>M15</f>
        <v>23.25</v>
      </c>
      <c r="AK46" s="232">
        <f>'Janeiro-15'!C38</f>
        <v>-7311.63</v>
      </c>
      <c r="AL46" s="232">
        <v>0</v>
      </c>
      <c r="AM46" s="232">
        <f t="shared" ref="AM46:AQ46" si="9">D25</f>
        <v>0</v>
      </c>
      <c r="AN46" s="232">
        <f t="shared" si="9"/>
        <v>0</v>
      </c>
      <c r="AO46" s="232">
        <v>0</v>
      </c>
      <c r="AP46" s="232">
        <f t="shared" si="9"/>
        <v>0</v>
      </c>
      <c r="AQ46" s="232" t="e">
        <f t="shared" si="9"/>
        <v>#REF!</v>
      </c>
      <c r="AR46" s="232"/>
      <c r="AS46" s="232"/>
      <c r="AT46" s="232"/>
      <c r="AU46" s="232"/>
      <c r="AV46" s="232"/>
    </row>
    <row r="47" spans="1:48" ht="23.25">
      <c r="A47" s="212" t="s">
        <v>38</v>
      </c>
      <c r="B47" s="213">
        <v>-142.56</v>
      </c>
      <c r="C47" s="213">
        <v>-160.09</v>
      </c>
      <c r="D47" s="213">
        <v>-159.63</v>
      </c>
      <c r="E47" s="213">
        <v>-156.58000000000001</v>
      </c>
      <c r="F47" s="213">
        <v>-221.16</v>
      </c>
      <c r="G47" s="213">
        <v>-146.44999999999999</v>
      </c>
      <c r="H47" s="213">
        <v>-182.28</v>
      </c>
      <c r="I47" s="213">
        <v>-101.66</v>
      </c>
      <c r="J47" s="213">
        <v>-106.71</v>
      </c>
      <c r="K47" s="222">
        <v>-118.44</v>
      </c>
      <c r="L47" s="228"/>
      <c r="M47" s="229"/>
      <c r="N47" s="225">
        <v>-110.98</v>
      </c>
      <c r="O47" s="213">
        <v>-125.93</v>
      </c>
      <c r="P47" s="213">
        <v>-93.9</v>
      </c>
      <c r="Q47" s="213">
        <v>-109</v>
      </c>
      <c r="R47" s="213">
        <v>-127.57</v>
      </c>
      <c r="S47" s="213">
        <v>-95.02</v>
      </c>
      <c r="T47" s="213">
        <v>-93.9</v>
      </c>
      <c r="U47" s="213">
        <v>-93.9</v>
      </c>
      <c r="V47" s="213">
        <v>-93.9</v>
      </c>
      <c r="W47" s="213">
        <v>-94.86</v>
      </c>
      <c r="X47" s="213">
        <v>-98</v>
      </c>
      <c r="Y47" s="226">
        <v>-102.99</v>
      </c>
      <c r="Z47" s="213">
        <v>-96.9</v>
      </c>
      <c r="AA47" s="213">
        <v>-96</v>
      </c>
      <c r="AB47" s="213">
        <v>-96.9</v>
      </c>
      <c r="AC47" s="213">
        <v>0</v>
      </c>
      <c r="AD47" s="213">
        <v>-200</v>
      </c>
      <c r="AE47" s="213">
        <v>-75</v>
      </c>
      <c r="AF47" s="213">
        <v>-81.22</v>
      </c>
      <c r="AG47" s="213">
        <v>-72.45</v>
      </c>
      <c r="AH47" s="213">
        <v>-68.400000000000006</v>
      </c>
      <c r="AI47" s="213">
        <v>-96.25</v>
      </c>
      <c r="AJ47" s="213">
        <v>-72.77</v>
      </c>
      <c r="AK47" s="226">
        <v>-72.34</v>
      </c>
      <c r="AL47" s="213">
        <v>-73</v>
      </c>
      <c r="AM47" s="213">
        <v>-71.349999999999994</v>
      </c>
      <c r="AN47" s="213">
        <v>-68.52</v>
      </c>
      <c r="AO47" s="213">
        <v>-83</v>
      </c>
      <c r="AP47" s="213"/>
      <c r="AQ47" s="213"/>
      <c r="AR47" s="213"/>
      <c r="AS47" s="213"/>
      <c r="AT47" s="213"/>
      <c r="AU47" s="213"/>
      <c r="AV47" s="213"/>
    </row>
    <row r="48" spans="1:48" ht="23.25">
      <c r="A48" s="212" t="s">
        <v>135</v>
      </c>
      <c r="B48" s="213">
        <v>0</v>
      </c>
      <c r="C48" s="213">
        <v>0</v>
      </c>
      <c r="D48" s="213">
        <v>0</v>
      </c>
      <c r="E48" s="213">
        <v>0</v>
      </c>
      <c r="F48" s="213">
        <v>0</v>
      </c>
      <c r="G48" s="213">
        <v>0</v>
      </c>
      <c r="H48" s="213">
        <v>0</v>
      </c>
      <c r="I48" s="213">
        <v>0</v>
      </c>
      <c r="J48" s="213">
        <v>0</v>
      </c>
      <c r="K48" s="270">
        <v>0</v>
      </c>
      <c r="L48" s="223">
        <v>0</v>
      </c>
      <c r="M48" s="224">
        <v>-1000</v>
      </c>
      <c r="N48" s="225">
        <v>-388</v>
      </c>
      <c r="O48" s="213">
        <v>-1180</v>
      </c>
      <c r="P48" s="213">
        <v>-1251</v>
      </c>
      <c r="Q48" s="213">
        <v>-80</v>
      </c>
      <c r="R48" s="213">
        <v>-86</v>
      </c>
      <c r="S48" s="226">
        <v>-250</v>
      </c>
      <c r="T48" s="226">
        <v>-40</v>
      </c>
      <c r="U48" s="226">
        <v>0</v>
      </c>
      <c r="V48" s="227">
        <v>0</v>
      </c>
      <c r="W48" s="226">
        <v>-229</v>
      </c>
      <c r="X48" s="226">
        <v>-450</v>
      </c>
      <c r="Y48" s="226">
        <v>0</v>
      </c>
      <c r="Z48" s="226">
        <v>-2778</v>
      </c>
      <c r="AA48" s="226">
        <v>-362</v>
      </c>
      <c r="AB48" s="226">
        <v>-284.89999999999998</v>
      </c>
      <c r="AC48" s="226">
        <v>0</v>
      </c>
      <c r="AD48" s="226">
        <v>-12</v>
      </c>
      <c r="AE48" s="226">
        <v>-1405.89</v>
      </c>
      <c r="AF48" s="226"/>
      <c r="AG48" s="226">
        <v>-209.85</v>
      </c>
      <c r="AH48" s="226"/>
      <c r="AI48" s="226"/>
      <c r="AJ48" s="226">
        <v>-332.19</v>
      </c>
      <c r="AK48" s="226">
        <v>-130</v>
      </c>
      <c r="AL48" s="226">
        <v>-380</v>
      </c>
      <c r="AM48" s="226">
        <v>-430</v>
      </c>
      <c r="AN48" s="226">
        <v>-360</v>
      </c>
      <c r="AO48" s="226"/>
      <c r="AP48" s="226"/>
      <c r="AQ48" s="226"/>
      <c r="AR48" s="226"/>
      <c r="AS48" s="226"/>
      <c r="AT48" s="226"/>
      <c r="AU48" s="226"/>
      <c r="AV48" s="226"/>
    </row>
    <row r="49" spans="1:37" ht="23.25">
      <c r="K49" s="271" t="s">
        <v>115</v>
      </c>
      <c r="L49" s="272"/>
      <c r="M49" s="269" t="s">
        <v>219</v>
      </c>
      <c r="W49" s="233" t="s">
        <v>115</v>
      </c>
      <c r="X49" s="234"/>
      <c r="Y49" s="269" t="s">
        <v>219</v>
      </c>
      <c r="AG49" s="235"/>
      <c r="AI49" s="233" t="s">
        <v>115</v>
      </c>
      <c r="AJ49" s="234"/>
      <c r="AK49" s="269" t="s">
        <v>219</v>
      </c>
    </row>
    <row r="50" spans="1:37" ht="23.25">
      <c r="K50" s="212" t="s">
        <v>136</v>
      </c>
      <c r="L50" s="236">
        <v>11485.32</v>
      </c>
      <c r="M50" s="273">
        <f>L50/12</f>
        <v>957.11</v>
      </c>
      <c r="W50" s="212" t="s">
        <v>136</v>
      </c>
      <c r="X50" s="236">
        <v>16761.259999999998</v>
      </c>
      <c r="Y50" s="273">
        <f>X50/12</f>
        <v>1396.7716666666665</v>
      </c>
      <c r="AI50" s="212" t="s">
        <v>136</v>
      </c>
      <c r="AJ50" s="236">
        <f>SUM(Y37:AJ37)</f>
        <v>20291.509999999998</v>
      </c>
      <c r="AK50" s="274">
        <f t="shared" ref="AK50:AK55" si="10">AJ50/12</f>
        <v>1690.9591666666665</v>
      </c>
    </row>
    <row r="51" spans="1:37" ht="23.25">
      <c r="K51" s="212"/>
      <c r="L51" s="236"/>
      <c r="M51" s="268"/>
      <c r="W51" s="212"/>
      <c r="X51" s="236"/>
      <c r="Y51" s="268"/>
      <c r="AC51" s="237"/>
      <c r="AI51" s="212" t="s">
        <v>133</v>
      </c>
      <c r="AJ51" s="236">
        <f>SUM(Y38:AJ38)</f>
        <v>5984</v>
      </c>
      <c r="AK51" s="275">
        <f t="shared" si="10"/>
        <v>498.66666666666669</v>
      </c>
    </row>
    <row r="52" spans="1:37" ht="23.25">
      <c r="K52" s="238" t="s">
        <v>32</v>
      </c>
      <c r="L52" s="239">
        <f>SUM(L50:L51)</f>
        <v>11485.32</v>
      </c>
      <c r="M52" s="268">
        <f>L52/12</f>
        <v>957.11</v>
      </c>
      <c r="W52" s="238" t="s">
        <v>32</v>
      </c>
      <c r="X52" s="240">
        <f>SUM(X50:X51)</f>
        <v>16761.259999999998</v>
      </c>
      <c r="Y52" s="268">
        <f>X52/12</f>
        <v>1396.7716666666665</v>
      </c>
      <c r="AC52" s="237"/>
      <c r="AI52" s="212"/>
      <c r="AJ52" s="241"/>
      <c r="AK52" s="275">
        <f t="shared" si="10"/>
        <v>0</v>
      </c>
    </row>
    <row r="53" spans="1:37" ht="23.25">
      <c r="K53" s="242" t="s">
        <v>114</v>
      </c>
      <c r="L53" s="243"/>
      <c r="M53" s="267"/>
      <c r="W53" s="242" t="s">
        <v>114</v>
      </c>
      <c r="X53" s="243"/>
      <c r="Y53" s="267"/>
      <c r="AA53" s="237"/>
      <c r="AI53" s="238" t="s">
        <v>32</v>
      </c>
      <c r="AJ53" s="240">
        <f>SUM(AJ50:AJ52)</f>
        <v>26275.51</v>
      </c>
      <c r="AK53" s="274">
        <f t="shared" si="10"/>
        <v>2189.625833333333</v>
      </c>
    </row>
    <row r="54" spans="1:37" ht="23.25">
      <c r="K54" s="212" t="s">
        <v>134</v>
      </c>
      <c r="L54" s="241">
        <v>7660.06</v>
      </c>
      <c r="M54" s="273">
        <f>L54/12</f>
        <v>638.33833333333337</v>
      </c>
      <c r="W54" s="212" t="s">
        <v>134</v>
      </c>
      <c r="X54" s="241">
        <v>7325.55</v>
      </c>
      <c r="Y54" s="273">
        <f>X54/12</f>
        <v>610.46249999999998</v>
      </c>
      <c r="AA54" s="237"/>
      <c r="AI54" s="242" t="s">
        <v>114</v>
      </c>
      <c r="AJ54" s="243"/>
      <c r="AK54" s="274">
        <f t="shared" si="10"/>
        <v>0</v>
      </c>
    </row>
    <row r="55" spans="1:37" ht="23.25">
      <c r="K55" s="212" t="s">
        <v>88</v>
      </c>
      <c r="L55" s="241">
        <v>2561.9699999999998</v>
      </c>
      <c r="M55" s="273">
        <f>L55/12</f>
        <v>213.49749999999997</v>
      </c>
      <c r="W55" s="212" t="s">
        <v>88</v>
      </c>
      <c r="X55" s="241">
        <v>3269.96</v>
      </c>
      <c r="Y55" s="273">
        <f>X55/12</f>
        <v>272.49666666666667</v>
      </c>
      <c r="AI55" s="212" t="s">
        <v>134</v>
      </c>
      <c r="AJ55" s="241">
        <f>SUM(Y43:AJ43)</f>
        <v>-7397.78</v>
      </c>
      <c r="AK55" s="274">
        <f t="shared" si="10"/>
        <v>-616.48166666666668</v>
      </c>
    </row>
    <row r="56" spans="1:37" ht="23.25">
      <c r="K56" s="212" t="s">
        <v>15</v>
      </c>
      <c r="L56" s="241">
        <v>70</v>
      </c>
      <c r="M56" s="273">
        <f t="shared" ref="M56:M59" si="11">L56/12</f>
        <v>5.833333333333333</v>
      </c>
      <c r="W56" s="212" t="s">
        <v>15</v>
      </c>
      <c r="X56" s="241">
        <v>2110</v>
      </c>
      <c r="Y56" s="273">
        <f t="shared" ref="Y56:Y59" si="12">X56/12</f>
        <v>175.83333333333334</v>
      </c>
      <c r="AI56" s="212" t="s">
        <v>88</v>
      </c>
      <c r="AJ56" s="241">
        <f>SUM(Y44:AJ44)</f>
        <v>-4692.9500000000007</v>
      </c>
      <c r="AK56" s="274">
        <f t="shared" ref="AK56:AK59" si="13">AJ56/12</f>
        <v>-391.07916666666671</v>
      </c>
    </row>
    <row r="57" spans="1:37" ht="23.25">
      <c r="K57" s="212" t="s">
        <v>137</v>
      </c>
      <c r="L57" s="241">
        <v>1788</v>
      </c>
      <c r="M57" s="273">
        <f t="shared" si="11"/>
        <v>149</v>
      </c>
      <c r="W57" s="212" t="s">
        <v>33</v>
      </c>
      <c r="X57" s="241">
        <v>1342</v>
      </c>
      <c r="Y57" s="273">
        <f t="shared" si="12"/>
        <v>111.83333333333333</v>
      </c>
      <c r="AI57" s="212" t="s">
        <v>15</v>
      </c>
      <c r="AJ57" s="241">
        <f>SUM(Y45:AJ45)</f>
        <v>-5784.25</v>
      </c>
      <c r="AK57" s="274">
        <f t="shared" si="13"/>
        <v>-482.02083333333331</v>
      </c>
    </row>
    <row r="58" spans="1:37" ht="23.25">
      <c r="K58" s="212" t="s">
        <v>38</v>
      </c>
      <c r="L58" s="241">
        <v>1495.56</v>
      </c>
      <c r="M58" s="273">
        <f t="shared" si="11"/>
        <v>124.63</v>
      </c>
      <c r="W58" s="212" t="s">
        <v>38</v>
      </c>
      <c r="X58" s="241">
        <v>1136.96</v>
      </c>
      <c r="Y58" s="273">
        <f t="shared" si="12"/>
        <v>94.74666666666667</v>
      </c>
      <c r="AI58" s="212" t="s">
        <v>33</v>
      </c>
      <c r="AJ58" s="241">
        <f>-SUM(Y46:AJ46)</f>
        <v>-5987.17</v>
      </c>
      <c r="AK58" s="274">
        <f t="shared" si="13"/>
        <v>-498.93083333333334</v>
      </c>
    </row>
    <row r="59" spans="1:37" ht="23.25">
      <c r="K59" s="212"/>
      <c r="L59" s="241">
        <v>1081.8499999999999</v>
      </c>
      <c r="M59" s="273">
        <f t="shared" si="11"/>
        <v>90.154166666666654</v>
      </c>
      <c r="W59" s="212" t="s">
        <v>138</v>
      </c>
      <c r="X59" s="244">
        <v>739</v>
      </c>
      <c r="Y59" s="273">
        <f t="shared" si="12"/>
        <v>61.583333333333336</v>
      </c>
      <c r="AI59" s="212" t="s">
        <v>38</v>
      </c>
      <c r="AJ59" s="241">
        <f>SUM(Y47:AJ47)</f>
        <v>-1058.8800000000001</v>
      </c>
      <c r="AK59" s="274">
        <f t="shared" si="13"/>
        <v>-88.240000000000009</v>
      </c>
    </row>
    <row r="60" spans="1:37" ht="23.25">
      <c r="A60" s="1"/>
      <c r="B60" s="1"/>
      <c r="C60" s="1"/>
      <c r="D60" s="1"/>
      <c r="E60" s="1"/>
      <c r="F60" s="1"/>
      <c r="G60" s="1"/>
      <c r="H60" s="1"/>
      <c r="I60" s="1"/>
      <c r="J60" s="1"/>
      <c r="K60" s="238" t="s">
        <v>32</v>
      </c>
      <c r="L60" s="240">
        <f>SUM(L54:L59)</f>
        <v>14657.44</v>
      </c>
      <c r="M60" s="248">
        <f>L60/12</f>
        <v>1221.4533333333334</v>
      </c>
      <c r="N60" s="1"/>
      <c r="O60" s="1"/>
      <c r="P60" s="1"/>
      <c r="Q60" s="1"/>
      <c r="R60" s="1"/>
      <c r="W60" s="238" t="s">
        <v>32</v>
      </c>
      <c r="X60" s="240">
        <f>SUM(X54:X59)</f>
        <v>15923.470000000001</v>
      </c>
      <c r="Y60" s="248">
        <f>X60/12</f>
        <v>1326.9558333333334</v>
      </c>
      <c r="AI60" s="212" t="s">
        <v>135</v>
      </c>
      <c r="AJ60" s="244">
        <f>SUM(Y47:AJ47)</f>
        <v>-1058.8800000000001</v>
      </c>
      <c r="AK60" s="276">
        <f>AJ60/12</f>
        <v>-88.240000000000009</v>
      </c>
    </row>
    <row r="76" spans="2:2">
      <c r="B76">
        <v>0</v>
      </c>
    </row>
    <row r="79" spans="2:2" ht="21.75" customHeight="1"/>
  </sheetData>
  <conditionalFormatting sqref="C6:M6 B12:M12 B18:M18">
    <cfRule type="cellIs" dxfId="215" priority="14" operator="lessThan">
      <formula>0</formula>
    </cfRule>
    <cfRule type="cellIs" dxfId="214" priority="15" operator="greaterThan">
      <formula>0</formula>
    </cfRule>
  </conditionalFormatting>
  <conditionalFormatting sqref="B37:AV37">
    <cfRule type="colorScale" priority="353">
      <colorScale>
        <cfvo type="min"/>
        <cfvo type="max"/>
        <color rgb="FFCCFFCC"/>
        <color rgb="FF33CC33"/>
      </colorScale>
    </cfRule>
  </conditionalFormatting>
  <conditionalFormatting sqref="B43:AV43">
    <cfRule type="colorScale" priority="355">
      <colorScale>
        <cfvo type="min"/>
        <cfvo type="percentile" val="50"/>
        <cfvo type="max"/>
        <color rgb="FFFF0000"/>
        <color rgb="FFFFFF00"/>
        <color rgb="FFCCFF99"/>
      </colorScale>
    </cfRule>
  </conditionalFormatting>
  <conditionalFormatting sqref="B44:AV44">
    <cfRule type="colorScale" priority="356">
      <colorScale>
        <cfvo type="min"/>
        <cfvo type="max"/>
        <color rgb="FF00FF00"/>
        <color rgb="FFCCFFCC"/>
      </colorScale>
    </cfRule>
  </conditionalFormatting>
  <conditionalFormatting sqref="B46:AV46">
    <cfRule type="cellIs" dxfId="213" priority="357" operator="equal">
      <formula>0</formula>
    </cfRule>
    <cfRule type="cellIs" dxfId="212" priority="358" operator="lessThan">
      <formula>0</formula>
    </cfRule>
    <cfRule type="colorScale" priority="359">
      <colorScale>
        <cfvo type="min"/>
        <cfvo type="percentile" val="50"/>
        <cfvo type="max"/>
        <color rgb="FFE6FBFE"/>
        <color rgb="FF3399FF"/>
        <color rgb="FF0000FF"/>
      </colorScale>
    </cfRule>
  </conditionalFormatting>
  <conditionalFormatting sqref="B48:AV48 AG49">
    <cfRule type="colorScale" priority="360">
      <colorScale>
        <cfvo type="min"/>
        <cfvo type="percentile" val="50"/>
        <cfvo type="max"/>
        <color rgb="FF0000FF"/>
        <color theme="4" tint="0.39997558519241921"/>
        <color theme="4" tint="0.79998168889431442"/>
      </colorScale>
    </cfRule>
  </conditionalFormatting>
  <conditionalFormatting sqref="B38:AQ40">
    <cfRule type="colorScale" priority="1">
      <colorScale>
        <cfvo type="min"/>
        <cfvo type="max"/>
        <color rgb="FFCCFFCC"/>
        <color rgb="FF66FF33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5"/>
  <sheetViews>
    <sheetView showGridLines="0" tabSelected="1" topLeftCell="J37" zoomScale="70" zoomScaleNormal="70" workbookViewId="0">
      <selection activeCell="T47" sqref="T47"/>
    </sheetView>
  </sheetViews>
  <sheetFormatPr defaultRowHeight="15"/>
  <cols>
    <col min="1" max="1" width="24.42578125" customWidth="1"/>
    <col min="2" max="2" width="33.28515625" customWidth="1"/>
    <col min="3" max="3" width="15.42578125" customWidth="1"/>
    <col min="4" max="4" width="15.28515625" customWidth="1"/>
    <col min="6" max="6" width="9.85546875" customWidth="1"/>
    <col min="7" max="7" width="34" customWidth="1"/>
    <col min="8" max="8" width="12.42578125" customWidth="1"/>
    <col min="9" max="9" width="10.85546875" customWidth="1"/>
    <col min="10" max="10" width="26.28515625" customWidth="1"/>
    <col min="11" max="11" width="10.85546875" customWidth="1"/>
    <col min="12" max="12" width="12.140625" customWidth="1"/>
    <col min="13" max="13" width="24.28515625" customWidth="1"/>
    <col min="14" max="14" width="14" customWidth="1"/>
    <col min="15" max="15" width="10.85546875" customWidth="1"/>
    <col min="16" max="16" width="28.85546875" customWidth="1"/>
    <col min="17" max="17" width="12.28515625" customWidth="1"/>
    <col min="18" max="18" width="10.85546875" customWidth="1"/>
    <col min="19" max="19" width="34.42578125" customWidth="1"/>
    <col min="20" max="20" width="19.85546875" customWidth="1"/>
    <col min="21" max="21" width="10.85546875" customWidth="1"/>
    <col min="22" max="22" width="31.28515625" customWidth="1"/>
    <col min="23" max="24" width="10.85546875" customWidth="1"/>
    <col min="25" max="25" width="39.5703125" customWidth="1"/>
    <col min="26" max="26" width="10.85546875" customWidth="1"/>
  </cols>
  <sheetData>
    <row r="1" spans="1:39" ht="42.75" customHeight="1">
      <c r="A1" s="1"/>
      <c r="B1" s="1"/>
      <c r="C1" s="1"/>
      <c r="D1" s="1"/>
      <c r="E1" s="1"/>
      <c r="F1" s="370">
        <v>42186</v>
      </c>
      <c r="G1" s="370"/>
      <c r="H1" s="370"/>
      <c r="I1" s="370"/>
      <c r="J1" s="370"/>
      <c r="K1" s="370"/>
      <c r="L1" s="370"/>
      <c r="M1" s="370"/>
      <c r="N1" s="370"/>
      <c r="O1" s="370"/>
      <c r="P1" s="370"/>
      <c r="Q1" s="370"/>
      <c r="R1" s="370"/>
      <c r="S1" s="370"/>
      <c r="T1" s="370"/>
      <c r="U1" s="370"/>
      <c r="V1" s="370"/>
      <c r="W1" s="370"/>
      <c r="X1" s="370"/>
      <c r="Y1" s="370"/>
      <c r="Z1" s="370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21" customHeight="1" thickBot="1">
      <c r="A2" s="2"/>
      <c r="B2" s="2"/>
      <c r="C2" s="2"/>
      <c r="D2" s="3"/>
      <c r="E2" s="1"/>
      <c r="F2" s="371" t="s">
        <v>0</v>
      </c>
      <c r="G2" s="371"/>
      <c r="H2" s="371"/>
      <c r="I2" s="371" t="s">
        <v>1</v>
      </c>
      <c r="J2" s="371"/>
      <c r="K2" s="371"/>
      <c r="L2" s="371" t="s">
        <v>2</v>
      </c>
      <c r="M2" s="371"/>
      <c r="N2" s="371"/>
      <c r="O2" s="371" t="s">
        <v>3</v>
      </c>
      <c r="P2" s="371"/>
      <c r="Q2" s="371"/>
      <c r="R2" s="371" t="s">
        <v>4</v>
      </c>
      <c r="S2" s="371"/>
      <c r="T2" s="371"/>
      <c r="U2" s="371" t="s">
        <v>5</v>
      </c>
      <c r="V2" s="371"/>
      <c r="W2" s="371"/>
      <c r="X2" s="371" t="s">
        <v>6</v>
      </c>
      <c r="Y2" s="371"/>
      <c r="Z2" s="37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22.5" customHeight="1" thickBot="1">
      <c r="A3" s="4"/>
      <c r="B3" s="4"/>
      <c r="C3" s="4"/>
      <c r="D3" s="3"/>
      <c r="E3" s="1"/>
      <c r="F3" s="5" t="s">
        <v>7</v>
      </c>
      <c r="G3" s="6" t="s">
        <v>8</v>
      </c>
      <c r="H3" s="7" t="s">
        <v>9</v>
      </c>
      <c r="I3" s="5" t="s">
        <v>7</v>
      </c>
      <c r="J3" s="6" t="s">
        <v>8</v>
      </c>
      <c r="K3" s="7" t="s">
        <v>9</v>
      </c>
      <c r="L3" s="5" t="s">
        <v>7</v>
      </c>
      <c r="M3" s="6" t="s">
        <v>8</v>
      </c>
      <c r="N3" s="7" t="s">
        <v>9</v>
      </c>
      <c r="O3" s="5" t="s">
        <v>7</v>
      </c>
      <c r="P3" s="6" t="s">
        <v>8</v>
      </c>
      <c r="Q3" s="7" t="s">
        <v>9</v>
      </c>
      <c r="R3" s="8" t="s">
        <v>7</v>
      </c>
      <c r="S3" s="9" t="s">
        <v>8</v>
      </c>
      <c r="T3" s="10" t="s">
        <v>9</v>
      </c>
      <c r="U3" s="8" t="s">
        <v>7</v>
      </c>
      <c r="V3" s="9" t="s">
        <v>8</v>
      </c>
      <c r="W3" s="10" t="s">
        <v>9</v>
      </c>
      <c r="X3" s="8" t="s">
        <v>7</v>
      </c>
      <c r="Y3" s="9" t="s">
        <v>8</v>
      </c>
      <c r="Z3" s="10" t="s">
        <v>9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22.5" customHeight="1">
      <c r="A4" s="11" t="s">
        <v>10</v>
      </c>
      <c r="B4" s="12">
        <f>'Junho - 15'!B11</f>
        <v>1112.7399999999996</v>
      </c>
      <c r="C4" s="2"/>
      <c r="D4" s="3"/>
      <c r="E4" s="13"/>
      <c r="F4" s="14"/>
      <c r="G4" s="15"/>
      <c r="H4" s="15"/>
      <c r="I4" s="14"/>
      <c r="J4" s="15"/>
      <c r="K4" s="15"/>
      <c r="L4" s="16">
        <f>I4+1</f>
        <v>1</v>
      </c>
      <c r="M4" s="17"/>
      <c r="N4" s="18"/>
      <c r="O4" s="16">
        <f>L4+1</f>
        <v>2</v>
      </c>
      <c r="P4" s="17"/>
      <c r="Q4" s="18"/>
      <c r="R4" s="16">
        <f>O4+1</f>
        <v>3</v>
      </c>
      <c r="S4" s="17"/>
      <c r="T4" s="18"/>
      <c r="U4" s="14">
        <v>4</v>
      </c>
      <c r="V4" s="15"/>
      <c r="W4" s="15"/>
      <c r="X4" s="19">
        <v>5</v>
      </c>
      <c r="Y4" s="20"/>
      <c r="Z4" s="2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22.5" customHeight="1">
      <c r="A5" s="22" t="s">
        <v>11</v>
      </c>
      <c r="B5" s="23">
        <f>SUM(H11,K11,N11,Q11,T11,W11,Z11)</f>
        <v>-374.4</v>
      </c>
      <c r="C5" s="24"/>
      <c r="D5" s="3"/>
      <c r="E5" s="13"/>
      <c r="F5" s="25"/>
      <c r="G5" s="26"/>
      <c r="H5" s="26"/>
      <c r="I5" s="25"/>
      <c r="J5" s="26"/>
      <c r="K5" s="26"/>
      <c r="L5" t="s">
        <v>88</v>
      </c>
      <c r="M5" t="s">
        <v>178</v>
      </c>
      <c r="N5">
        <v>-54</v>
      </c>
      <c r="O5" s="27" t="s">
        <v>36</v>
      </c>
      <c r="P5" s="40" t="s">
        <v>364</v>
      </c>
      <c r="Q5" s="41">
        <v>145</v>
      </c>
      <c r="R5" s="30"/>
      <c r="S5" s="36"/>
      <c r="T5" s="29"/>
      <c r="U5" s="25" t="s">
        <v>88</v>
      </c>
      <c r="V5" s="26" t="s">
        <v>381</v>
      </c>
      <c r="W5" s="26">
        <v>-18</v>
      </c>
      <c r="X5" s="25" t="s">
        <v>88</v>
      </c>
      <c r="Y5" s="26" t="s">
        <v>110</v>
      </c>
      <c r="Z5" s="26">
        <v>-80.900000000000006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22.5" customHeight="1">
      <c r="A6" s="22" t="s">
        <v>14</v>
      </c>
      <c r="B6" s="23">
        <f>SUM(H19+K19+N19+Q19+T19+W19+Z19)</f>
        <v>221.02000000000015</v>
      </c>
      <c r="C6" s="24"/>
      <c r="D6" s="24"/>
      <c r="E6" s="13"/>
      <c r="F6" s="25"/>
      <c r="G6" s="26"/>
      <c r="H6" s="26"/>
      <c r="I6" s="25"/>
      <c r="J6" s="26"/>
      <c r="K6" s="26"/>
      <c r="L6" t="s">
        <v>88</v>
      </c>
      <c r="M6" t="s">
        <v>380</v>
      </c>
      <c r="N6">
        <v>-3</v>
      </c>
      <c r="O6" s="73" t="s">
        <v>36</v>
      </c>
      <c r="P6" s="34" t="s">
        <v>318</v>
      </c>
      <c r="Q6" s="41">
        <v>55</v>
      </c>
      <c r="R6" s="30"/>
      <c r="S6" s="28"/>
      <c r="T6" s="29"/>
      <c r="U6" s="25" t="s">
        <v>88</v>
      </c>
      <c r="V6" s="26" t="s">
        <v>374</v>
      </c>
      <c r="W6" s="26">
        <v>-4.5</v>
      </c>
      <c r="X6" s="31" t="s">
        <v>88</v>
      </c>
      <c r="Y6" s="32" t="s">
        <v>240</v>
      </c>
      <c r="Z6" s="33">
        <v>-8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22.5" customHeight="1">
      <c r="A7" s="22" t="s">
        <v>17</v>
      </c>
      <c r="B7" s="23">
        <f>SUM(H28,K28,N28,Q28,T28,W28,Z28)</f>
        <v>-290.7</v>
      </c>
      <c r="C7" s="24"/>
      <c r="D7" s="24"/>
      <c r="E7" s="13"/>
      <c r="F7" s="25"/>
      <c r="G7" s="26"/>
      <c r="H7" s="26"/>
      <c r="I7" s="25"/>
      <c r="J7" s="26"/>
      <c r="K7" s="26"/>
      <c r="L7" s="27" t="s">
        <v>65</v>
      </c>
      <c r="M7" s="34" t="s">
        <v>376</v>
      </c>
      <c r="N7" s="35">
        <v>-350</v>
      </c>
      <c r="O7" s="30" t="s">
        <v>21</v>
      </c>
      <c r="P7" s="36" t="s">
        <v>22</v>
      </c>
      <c r="Q7" s="29">
        <v>-34</v>
      </c>
      <c r="R7" s="30"/>
      <c r="S7" s="28"/>
      <c r="T7" s="29"/>
      <c r="U7" s="25"/>
      <c r="V7" s="26"/>
      <c r="W7" s="26"/>
      <c r="X7" s="31" t="s">
        <v>88</v>
      </c>
      <c r="Y7" s="32" t="s">
        <v>383</v>
      </c>
      <c r="Z7" s="33">
        <v>-22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22.5" customHeight="1">
      <c r="A8" s="22" t="s">
        <v>20</v>
      </c>
      <c r="B8" s="23">
        <f>SUM(H39,K39,N39,Q39,T39,W39,Z39)</f>
        <v>591.9</v>
      </c>
      <c r="C8" s="24"/>
      <c r="D8" s="24"/>
      <c r="E8" s="13"/>
      <c r="F8" s="25"/>
      <c r="G8" s="26"/>
      <c r="H8" s="26"/>
      <c r="I8" s="25"/>
      <c r="J8" s="26"/>
      <c r="K8" s="26"/>
      <c r="L8" s="27"/>
      <c r="M8" s="34"/>
      <c r="N8" s="35"/>
      <c r="O8" s="27"/>
      <c r="P8" s="34"/>
      <c r="Q8" s="35"/>
      <c r="R8" s="30"/>
      <c r="S8" s="36"/>
      <c r="T8" s="29"/>
      <c r="U8" s="25"/>
      <c r="V8" s="26"/>
      <c r="W8" s="26"/>
      <c r="X8" s="31"/>
      <c r="Y8" s="32"/>
      <c r="Z8" s="33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22.5" customHeight="1">
      <c r="A9" s="22" t="s">
        <v>23</v>
      </c>
      <c r="B9" s="23">
        <f>SUM(H47,K47,N47,Q47,T47,W47,Z47,)</f>
        <v>-80.510000000000105</v>
      </c>
      <c r="C9" s="24"/>
      <c r="D9" s="24"/>
      <c r="E9" s="13"/>
      <c r="F9" s="25"/>
      <c r="G9" s="26"/>
      <c r="H9" s="26"/>
      <c r="I9" s="25"/>
      <c r="J9" s="26"/>
      <c r="K9" s="26"/>
      <c r="L9" s="27"/>
      <c r="M9" s="34"/>
      <c r="N9" s="35"/>
      <c r="O9" s="27"/>
      <c r="P9" s="34"/>
      <c r="Q9" s="35"/>
      <c r="R9" s="30"/>
      <c r="S9" s="28"/>
      <c r="T9" s="29"/>
      <c r="U9" s="25"/>
      <c r="V9" s="26"/>
      <c r="W9" s="26"/>
      <c r="X9" s="31"/>
      <c r="Y9" s="32"/>
      <c r="Z9" s="33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22.5" customHeight="1" thickBot="1">
      <c r="A10" s="37" t="s">
        <v>24</v>
      </c>
      <c r="B10" s="38">
        <f>SUM(B5:B9)</f>
        <v>67.310000000000059</v>
      </c>
      <c r="C10" s="39"/>
      <c r="D10" s="39"/>
      <c r="E10" s="13"/>
      <c r="F10" s="25"/>
      <c r="G10" s="26"/>
      <c r="H10" s="26"/>
      <c r="I10" s="25"/>
      <c r="J10" s="26"/>
      <c r="K10" s="26"/>
      <c r="L10" s="27"/>
      <c r="M10" s="40"/>
      <c r="N10" s="41"/>
      <c r="O10" s="27"/>
      <c r="P10" s="40"/>
      <c r="Q10" s="41"/>
      <c r="R10" s="27"/>
      <c r="S10" s="40"/>
      <c r="T10" s="41"/>
      <c r="U10" s="25"/>
      <c r="V10" s="26"/>
      <c r="W10" s="26"/>
      <c r="X10" s="31"/>
      <c r="Y10" s="42"/>
      <c r="Z10" s="33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22.5" customHeight="1" thickBot="1">
      <c r="A11" s="43" t="s">
        <v>25</v>
      </c>
      <c r="B11" s="44">
        <f>B10+B4</f>
        <v>1180.0499999999997</v>
      </c>
      <c r="C11" s="39"/>
      <c r="D11" s="39"/>
      <c r="E11" s="13"/>
      <c r="F11" s="45"/>
      <c r="G11" s="46"/>
      <c r="H11" s="46">
        <f>SUM(H4:H10)</f>
        <v>0</v>
      </c>
      <c r="I11" s="45"/>
      <c r="J11" s="46"/>
      <c r="K11" s="46"/>
      <c r="L11" s="47"/>
      <c r="M11" s="48"/>
      <c r="N11" s="49">
        <f>SUM(N5:N10)</f>
        <v>-407</v>
      </c>
      <c r="O11" s="47"/>
      <c r="P11" s="48"/>
      <c r="Q11" s="49">
        <f>SUM(Q5:Q10)</f>
        <v>166</v>
      </c>
      <c r="R11" s="47"/>
      <c r="S11" s="48"/>
      <c r="T11" s="49">
        <f>SUM(T5:T10)</f>
        <v>0</v>
      </c>
      <c r="U11" s="45"/>
      <c r="V11" s="46"/>
      <c r="W11" s="46">
        <f>SUM(W5:W10)</f>
        <v>-22.5</v>
      </c>
      <c r="X11" s="50"/>
      <c r="Y11" s="51"/>
      <c r="Z11" s="52">
        <f>SUM(Z5:Z10)</f>
        <v>-110.9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22.5" customHeight="1">
      <c r="A12" s="1"/>
      <c r="B12" s="1"/>
      <c r="C12" s="1"/>
      <c r="D12" s="1"/>
      <c r="E12" s="13"/>
      <c r="F12" s="53">
        <f>X4+1</f>
        <v>6</v>
      </c>
      <c r="G12" s="17"/>
      <c r="H12" s="18"/>
      <c r="I12" s="16">
        <v>7</v>
      </c>
      <c r="J12" s="17"/>
      <c r="K12" s="18"/>
      <c r="L12" s="16">
        <f>I12+1</f>
        <v>8</v>
      </c>
      <c r="M12" s="17"/>
      <c r="N12" s="18"/>
      <c r="O12" s="16">
        <f>L12+1</f>
        <v>9</v>
      </c>
      <c r="P12" s="17"/>
      <c r="Q12" s="18"/>
      <c r="R12" s="54">
        <f>O12+1</f>
        <v>10</v>
      </c>
      <c r="S12" s="55"/>
      <c r="T12" s="56"/>
      <c r="U12" s="57">
        <f>R12+1</f>
        <v>11</v>
      </c>
      <c r="V12" s="58"/>
      <c r="W12" s="59"/>
      <c r="X12" s="57">
        <f>U12+1</f>
        <v>12</v>
      </c>
      <c r="Y12" s="58"/>
      <c r="Z12" s="60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2.5" customHeight="1">
      <c r="A13" s="368" t="s">
        <v>26</v>
      </c>
      <c r="B13" s="368"/>
      <c r="C13" s="368"/>
      <c r="D13" s="368"/>
      <c r="E13" s="13"/>
      <c r="F13" s="30" t="s">
        <v>12</v>
      </c>
      <c r="G13" s="28" t="s">
        <v>13</v>
      </c>
      <c r="H13" s="29">
        <v>707.84</v>
      </c>
      <c r="I13" s="73" t="s">
        <v>36</v>
      </c>
      <c r="J13" s="34" t="s">
        <v>306</v>
      </c>
      <c r="K13" s="41">
        <v>85</v>
      </c>
      <c r="L13" s="73" t="s">
        <v>36</v>
      </c>
      <c r="M13" s="34" t="s">
        <v>105</v>
      </c>
      <c r="N13" s="41">
        <v>120</v>
      </c>
      <c r="O13" s="30" t="s">
        <v>18</v>
      </c>
      <c r="P13" s="28" t="s">
        <v>19</v>
      </c>
      <c r="Q13" s="29">
        <f>D24</f>
        <v>-1136.02</v>
      </c>
      <c r="U13" s="30" t="s">
        <v>65</v>
      </c>
      <c r="V13" s="28" t="s">
        <v>365</v>
      </c>
      <c r="W13" s="29">
        <v>110</v>
      </c>
      <c r="X13" s="31"/>
      <c r="Y13" s="32"/>
      <c r="Z13" s="33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22.5" customHeight="1">
      <c r="A14" s="63" t="s">
        <v>27</v>
      </c>
      <c r="B14" s="63" t="s">
        <v>8</v>
      </c>
      <c r="C14" s="63" t="s">
        <v>28</v>
      </c>
      <c r="D14" s="63" t="s">
        <v>9</v>
      </c>
      <c r="E14" s="13"/>
      <c r="F14" s="27" t="s">
        <v>12</v>
      </c>
      <c r="G14" s="294" t="s">
        <v>283</v>
      </c>
      <c r="H14" s="363">
        <v>264</v>
      </c>
      <c r="I14" s="73" t="s">
        <v>65</v>
      </c>
      <c r="J14" s="34" t="s">
        <v>382</v>
      </c>
      <c r="K14" s="41">
        <v>-20</v>
      </c>
      <c r="L14" s="27" t="s">
        <v>36</v>
      </c>
      <c r="M14" s="28" t="s">
        <v>384</v>
      </c>
      <c r="N14" s="29">
        <v>200</v>
      </c>
      <c r="R14" s="27" t="s">
        <v>12</v>
      </c>
      <c r="S14" s="34" t="s">
        <v>333</v>
      </c>
      <c r="T14" s="35">
        <v>50</v>
      </c>
      <c r="U14" s="31" t="s">
        <v>88</v>
      </c>
      <c r="V14" s="32" t="s">
        <v>385</v>
      </c>
      <c r="W14" s="62">
        <v>-55.8</v>
      </c>
      <c r="X14" s="31"/>
      <c r="Y14" s="32"/>
      <c r="Z14" s="33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22.5" customHeight="1">
      <c r="A15" s="70">
        <v>41973</v>
      </c>
      <c r="B15" s="76" t="s">
        <v>71</v>
      </c>
      <c r="C15" s="77" t="s">
        <v>43</v>
      </c>
      <c r="D15" s="365">
        <v>-184.87</v>
      </c>
      <c r="E15" s="13"/>
      <c r="F15" s="30" t="s">
        <v>65</v>
      </c>
      <c r="G15" s="28" t="s">
        <v>366</v>
      </c>
      <c r="H15" s="29">
        <v>110</v>
      </c>
      <c r="I15" s="30" t="s">
        <v>135</v>
      </c>
      <c r="J15" s="28" t="s">
        <v>289</v>
      </c>
      <c r="K15" s="29">
        <v>-14</v>
      </c>
      <c r="L15" s="27" t="s">
        <v>100</v>
      </c>
      <c r="M15" s="34" t="s">
        <v>384</v>
      </c>
      <c r="N15" s="35">
        <v>-200</v>
      </c>
      <c r="R15" s="30"/>
      <c r="S15" s="28"/>
      <c r="T15" s="29"/>
      <c r="U15" s="31"/>
      <c r="V15" s="32"/>
      <c r="W15" s="62"/>
      <c r="X15" s="31"/>
      <c r="Y15" s="32"/>
      <c r="Z15" s="33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22.5" customHeight="1">
      <c r="A16" s="119">
        <v>41979</v>
      </c>
      <c r="B16" s="76" t="s">
        <v>108</v>
      </c>
      <c r="C16" s="77" t="s">
        <v>145</v>
      </c>
      <c r="D16" s="365">
        <v>-49.9</v>
      </c>
      <c r="E16" s="13"/>
      <c r="F16" s="73"/>
      <c r="G16" s="34"/>
      <c r="H16" s="41"/>
      <c r="I16" s="30"/>
      <c r="J16" s="36"/>
      <c r="K16" s="29"/>
      <c r="L16" s="27"/>
      <c r="M16" s="34"/>
      <c r="N16" s="35"/>
      <c r="O16" s="30"/>
      <c r="P16" s="36"/>
      <c r="Q16" s="29"/>
      <c r="R16" s="27"/>
      <c r="S16" s="34"/>
      <c r="T16" s="35"/>
      <c r="U16" s="31"/>
      <c r="V16" s="32"/>
      <c r="W16" s="62"/>
      <c r="X16" s="31"/>
      <c r="Y16" s="32"/>
      <c r="Z16" s="33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22.5" customHeight="1">
      <c r="A17" s="75"/>
      <c r="B17" s="76" t="s">
        <v>259</v>
      </c>
      <c r="C17" s="77" t="s">
        <v>263</v>
      </c>
      <c r="D17" s="365">
        <v>-26.9</v>
      </c>
      <c r="E17" s="1"/>
      <c r="F17" s="73"/>
      <c r="G17" s="34"/>
      <c r="H17" s="35"/>
      <c r="I17" s="30"/>
      <c r="J17" s="28"/>
      <c r="K17" s="29"/>
      <c r="L17" s="27"/>
      <c r="M17" s="34"/>
      <c r="N17" s="35"/>
      <c r="O17" s="30"/>
      <c r="P17" s="28"/>
      <c r="Q17" s="29"/>
      <c r="R17" s="27"/>
      <c r="S17" s="355"/>
      <c r="T17" s="35"/>
      <c r="U17" s="31"/>
      <c r="V17" s="32"/>
      <c r="W17" s="62"/>
      <c r="X17" s="31"/>
      <c r="Y17" s="32"/>
      <c r="Z17" s="33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22.5" customHeight="1">
      <c r="A18" s="119">
        <v>42125</v>
      </c>
      <c r="B18" s="76" t="s">
        <v>348</v>
      </c>
      <c r="C18" s="77"/>
      <c r="D18" s="68">
        <v>-223.2</v>
      </c>
      <c r="E18" s="1"/>
      <c r="F18" s="73"/>
      <c r="G18" s="40"/>
      <c r="H18" s="41"/>
      <c r="I18" s="27"/>
      <c r="J18" s="40"/>
      <c r="K18" s="41"/>
      <c r="L18" s="27"/>
      <c r="M18" s="40"/>
      <c r="N18" s="41"/>
      <c r="O18" s="27"/>
      <c r="P18" s="40"/>
      <c r="Q18" s="41"/>
      <c r="R18" s="27"/>
      <c r="S18" s="40"/>
      <c r="T18" s="41"/>
      <c r="U18" s="31"/>
      <c r="V18" s="74"/>
      <c r="W18" s="62"/>
      <c r="X18" s="31"/>
      <c r="Y18" s="42"/>
      <c r="Z18" s="33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22.5" customHeight="1">
      <c r="A19" s="75">
        <v>42163</v>
      </c>
      <c r="B19" s="76" t="s">
        <v>350</v>
      </c>
      <c r="C19" s="77" t="s">
        <v>207</v>
      </c>
      <c r="D19" s="365">
        <f>-459/2</f>
        <v>-229.5</v>
      </c>
      <c r="E19" s="1"/>
      <c r="F19" s="78"/>
      <c r="G19" s="48"/>
      <c r="H19" s="49">
        <f>SUM(H13:H18)</f>
        <v>1081.8400000000001</v>
      </c>
      <c r="I19" s="47"/>
      <c r="J19" s="48"/>
      <c r="K19" s="49">
        <f>SUM(K13:K18)</f>
        <v>51</v>
      </c>
      <c r="L19" s="47"/>
      <c r="M19" s="48"/>
      <c r="N19" s="49">
        <f>SUM(N13:N18)</f>
        <v>120</v>
      </c>
      <c r="O19" s="47"/>
      <c r="P19" s="48"/>
      <c r="Q19" s="49">
        <f>SUM(Q13:Q18)</f>
        <v>-1136.02</v>
      </c>
      <c r="R19" s="47"/>
      <c r="S19" s="48"/>
      <c r="T19" s="49">
        <f>SUM(T13:T18)</f>
        <v>50</v>
      </c>
      <c r="U19" s="50"/>
      <c r="V19" s="51"/>
      <c r="W19" s="79">
        <f>SUM(W13:W18)</f>
        <v>54.2</v>
      </c>
      <c r="X19" s="50"/>
      <c r="Y19" s="51"/>
      <c r="Z19" s="52">
        <f>SUM(Z13:Z18)</f>
        <v>0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22.5" customHeight="1">
      <c r="A20" s="75">
        <v>42163</v>
      </c>
      <c r="B20" s="76" t="s">
        <v>240</v>
      </c>
      <c r="C20" s="77"/>
      <c r="D20" s="68">
        <v>-7</v>
      </c>
      <c r="E20" s="1"/>
      <c r="F20" s="81">
        <f>X12+1</f>
        <v>13</v>
      </c>
      <c r="G20" s="55"/>
      <c r="H20" s="56"/>
      <c r="I20" s="54">
        <f>F20+1</f>
        <v>14</v>
      </c>
      <c r="J20" s="55"/>
      <c r="K20" s="56"/>
      <c r="L20" s="54">
        <f>I20+1</f>
        <v>15</v>
      </c>
      <c r="M20" s="55"/>
      <c r="N20" s="56"/>
      <c r="O20" s="54">
        <f>L20+1</f>
        <v>16</v>
      </c>
      <c r="P20" s="55"/>
      <c r="Q20" s="56"/>
      <c r="R20" s="54">
        <f>O20+1</f>
        <v>17</v>
      </c>
      <c r="S20" s="55"/>
      <c r="T20" s="56"/>
      <c r="U20" s="57">
        <f>R20+1</f>
        <v>18</v>
      </c>
      <c r="V20" s="58"/>
      <c r="W20" s="59"/>
      <c r="X20" s="57">
        <f>U20+1</f>
        <v>19</v>
      </c>
      <c r="Y20" s="58"/>
      <c r="Z20" s="60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22.5" customHeight="1">
      <c r="A21" s="80">
        <v>42170</v>
      </c>
      <c r="B21" s="76" t="s">
        <v>363</v>
      </c>
      <c r="C21" s="77" t="s">
        <v>207</v>
      </c>
      <c r="D21" s="365">
        <v>-340.15</v>
      </c>
      <c r="E21" s="1"/>
      <c r="I21" s="27" t="s">
        <v>88</v>
      </c>
      <c r="J21" s="34" t="s">
        <v>386</v>
      </c>
      <c r="K21" s="35">
        <v>-20</v>
      </c>
      <c r="L21" s="27" t="s">
        <v>88</v>
      </c>
      <c r="M21" s="34" t="s">
        <v>387</v>
      </c>
      <c r="N21" s="35">
        <v>-287</v>
      </c>
      <c r="O21" s="27"/>
      <c r="P21" s="36"/>
      <c r="Q21" s="29"/>
      <c r="R21" s="27"/>
      <c r="S21" s="36"/>
      <c r="T21" s="29"/>
      <c r="U21" s="31" t="s">
        <v>88</v>
      </c>
      <c r="V21" s="32" t="s">
        <v>388</v>
      </c>
      <c r="W21" s="62">
        <v>-55.7</v>
      </c>
      <c r="X21" s="31"/>
      <c r="Y21" s="32"/>
      <c r="Z21" s="33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22.5" customHeight="1">
      <c r="A22" s="76"/>
      <c r="B22" s="76" t="s">
        <v>261</v>
      </c>
      <c r="C22" s="77" t="s">
        <v>372</v>
      </c>
      <c r="D22" s="365">
        <v>-30</v>
      </c>
      <c r="E22" s="1"/>
      <c r="I22" s="27" t="s">
        <v>88</v>
      </c>
      <c r="J22" s="34" t="s">
        <v>178</v>
      </c>
      <c r="K22" s="35">
        <v>-28</v>
      </c>
      <c r="L22" s="27"/>
      <c r="M22" s="34"/>
      <c r="N22" s="35"/>
      <c r="O22" s="27"/>
      <c r="P22" s="36"/>
      <c r="Q22" s="29"/>
      <c r="R22" s="27"/>
      <c r="S22" s="36"/>
      <c r="T22" s="29"/>
      <c r="U22" s="31"/>
      <c r="V22" s="32"/>
      <c r="W22" s="62"/>
      <c r="X22" s="31"/>
      <c r="Y22" s="32"/>
      <c r="Z22" s="33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22.5" customHeight="1">
      <c r="A23" s="80">
        <v>42176</v>
      </c>
      <c r="B23" s="76" t="s">
        <v>373</v>
      </c>
      <c r="C23" s="77"/>
      <c r="D23" s="68">
        <v>-44.5</v>
      </c>
      <c r="E23" s="1"/>
      <c r="F23" s="27"/>
      <c r="G23" s="34"/>
      <c r="H23" s="35"/>
      <c r="I23" s="27"/>
      <c r="J23" s="34"/>
      <c r="K23" s="35"/>
      <c r="L23" s="27"/>
      <c r="M23" s="34"/>
      <c r="N23" s="35"/>
      <c r="O23" s="27"/>
      <c r="P23" s="36"/>
      <c r="Q23" s="29"/>
      <c r="R23" s="27"/>
      <c r="S23" s="36"/>
      <c r="T23" s="29"/>
      <c r="U23" s="31"/>
      <c r="V23" s="32"/>
      <c r="W23" s="62"/>
      <c r="X23" s="31"/>
      <c r="Y23" s="32"/>
      <c r="Z23" s="33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22.5" customHeight="1">
      <c r="A24" s="1"/>
      <c r="B24" s="1"/>
      <c r="C24" s="82" t="s">
        <v>32</v>
      </c>
      <c r="D24" s="83">
        <f>SUM(D15:D23)</f>
        <v>-1136.02</v>
      </c>
      <c r="E24" s="1"/>
      <c r="F24" s="73" t="s">
        <v>36</v>
      </c>
      <c r="G24" s="34" t="s">
        <v>349</v>
      </c>
      <c r="H24" s="41">
        <v>100</v>
      </c>
      <c r="I24" s="27"/>
      <c r="J24" s="34"/>
      <c r="K24" s="35"/>
      <c r="L24" s="27"/>
      <c r="M24" s="34"/>
      <c r="N24" s="35"/>
      <c r="O24" s="27"/>
      <c r="P24" s="84"/>
      <c r="Q24" s="85"/>
      <c r="R24" s="27"/>
      <c r="S24" s="36"/>
      <c r="T24" s="29"/>
      <c r="U24" s="31"/>
      <c r="V24" s="32"/>
      <c r="W24" s="62"/>
      <c r="X24" s="31"/>
      <c r="Y24" s="32"/>
      <c r="Z24" s="33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22.5" customHeight="1">
      <c r="A25" s="1"/>
      <c r="B25" s="1"/>
      <c r="C25" s="1"/>
      <c r="D25" s="1"/>
      <c r="E25" s="1"/>
      <c r="F25" s="73"/>
      <c r="G25" s="34"/>
      <c r="H25" s="35"/>
      <c r="I25" s="27"/>
      <c r="J25" s="34"/>
      <c r="K25" s="35"/>
      <c r="L25" s="27"/>
      <c r="M25" s="34"/>
      <c r="N25" s="35"/>
      <c r="O25" s="27"/>
      <c r="P25" s="34"/>
      <c r="Q25" s="35"/>
      <c r="R25" s="27"/>
      <c r="S25" s="34"/>
      <c r="T25" s="35"/>
      <c r="U25" s="31"/>
      <c r="V25" s="32"/>
      <c r="W25" s="62"/>
      <c r="X25" s="31"/>
      <c r="Y25" s="32"/>
      <c r="Z25" s="33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22.5" customHeight="1">
      <c r="A26" s="369" t="s">
        <v>33</v>
      </c>
      <c r="B26" s="369"/>
      <c r="C26" s="369"/>
      <c r="D26" s="86"/>
      <c r="E26" s="1"/>
      <c r="F26" s="73"/>
      <c r="G26" s="34"/>
      <c r="H26" s="35"/>
      <c r="I26" s="27"/>
      <c r="J26" s="34"/>
      <c r="K26" s="35"/>
      <c r="L26" s="27"/>
      <c r="M26" s="34"/>
      <c r="N26" s="35"/>
      <c r="O26" s="27"/>
      <c r="P26" s="40"/>
      <c r="Q26" s="41"/>
      <c r="R26" s="27"/>
      <c r="S26" s="34"/>
      <c r="T26" s="35"/>
      <c r="U26" s="31"/>
      <c r="V26" s="32"/>
      <c r="W26" s="62"/>
      <c r="X26" s="31"/>
      <c r="Y26" s="32"/>
      <c r="Z26" s="33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22.5" customHeight="1">
      <c r="A27" s="87" t="s">
        <v>34</v>
      </c>
      <c r="B27" s="87" t="s">
        <v>7</v>
      </c>
      <c r="C27" s="87" t="s">
        <v>9</v>
      </c>
      <c r="D27" s="88"/>
      <c r="E27" s="1"/>
      <c r="F27" s="73"/>
      <c r="G27" s="40"/>
      <c r="H27" s="41"/>
      <c r="I27" s="27"/>
      <c r="J27" s="40"/>
      <c r="K27" s="41"/>
      <c r="L27" s="27"/>
      <c r="M27" s="40"/>
      <c r="N27" s="41"/>
      <c r="O27" s="27"/>
      <c r="P27" s="40"/>
      <c r="Q27" s="41"/>
      <c r="R27" s="27"/>
      <c r="S27" s="40"/>
      <c r="T27" s="41"/>
      <c r="U27" s="31"/>
      <c r="V27" s="42"/>
      <c r="W27" s="62"/>
      <c r="X27" s="31"/>
      <c r="Y27" s="42"/>
      <c r="Z27" s="33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22.5" customHeight="1">
      <c r="A28" s="89"/>
      <c r="B28" s="90"/>
      <c r="C28" s="90"/>
      <c r="D28" s="24"/>
      <c r="E28" s="1"/>
      <c r="F28" s="78"/>
      <c r="G28" s="48"/>
      <c r="H28" s="49">
        <f>SUM(H21:H27)</f>
        <v>100</v>
      </c>
      <c r="I28" s="47"/>
      <c r="J28" s="48"/>
      <c r="K28" s="49">
        <f>SUM(K21:K27)</f>
        <v>-48</v>
      </c>
      <c r="L28" s="47"/>
      <c r="M28" s="48"/>
      <c r="N28" s="49">
        <f>SUM(N21:N27)</f>
        <v>-287</v>
      </c>
      <c r="O28" s="47"/>
      <c r="P28" s="48"/>
      <c r="Q28" s="49">
        <f>SUM(Q21:Q27)</f>
        <v>0</v>
      </c>
      <c r="R28" s="47"/>
      <c r="S28" s="48"/>
      <c r="T28" s="49">
        <f>SUM(T21:T27)</f>
        <v>0</v>
      </c>
      <c r="U28" s="50"/>
      <c r="V28" s="51"/>
      <c r="W28" s="79">
        <f>SUM(W21:W27)</f>
        <v>-55.7</v>
      </c>
      <c r="X28" s="50"/>
      <c r="Y28" s="51"/>
      <c r="Z28" s="52">
        <f>SUM(Z21:Z27)</f>
        <v>0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22.5" customHeight="1">
      <c r="A29" s="89"/>
      <c r="B29" s="90"/>
      <c r="C29" s="90"/>
      <c r="D29" s="24"/>
      <c r="E29" s="1"/>
      <c r="F29" s="81">
        <f>X20+1</f>
        <v>20</v>
      </c>
      <c r="G29" s="55"/>
      <c r="H29" s="56"/>
      <c r="I29" s="54">
        <f>F29+1</f>
        <v>21</v>
      </c>
      <c r="J29" s="55"/>
      <c r="K29" s="56"/>
      <c r="L29" s="54">
        <f>I29+1</f>
        <v>22</v>
      </c>
      <c r="M29" s="55"/>
      <c r="N29" s="56"/>
      <c r="O29" s="54">
        <f>L29+1</f>
        <v>23</v>
      </c>
      <c r="P29" s="55"/>
      <c r="Q29" s="56"/>
      <c r="R29" s="54">
        <f>O29+1</f>
        <v>24</v>
      </c>
      <c r="S29" s="55"/>
      <c r="T29" s="56"/>
      <c r="U29" s="57">
        <f>R29+1</f>
        <v>25</v>
      </c>
      <c r="V29" s="58"/>
      <c r="W29" s="59"/>
      <c r="X29" s="57">
        <f>U29+1</f>
        <v>26</v>
      </c>
      <c r="Y29" s="58"/>
      <c r="Z29" s="60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22.5" customHeight="1">
      <c r="A30" s="89"/>
      <c r="B30" s="90"/>
      <c r="C30" s="90"/>
      <c r="D30" s="24"/>
      <c r="E30" s="1"/>
      <c r="F30" s="27" t="s">
        <v>12</v>
      </c>
      <c r="G30" s="36" t="s">
        <v>37</v>
      </c>
      <c r="H30" s="29">
        <v>666</v>
      </c>
      <c r="I30" s="27"/>
      <c r="J30" s="36"/>
      <c r="K30" s="29"/>
      <c r="O30" s="27"/>
      <c r="P30" s="40"/>
      <c r="Q30" s="41"/>
      <c r="R30" s="27"/>
      <c r="S30" s="36"/>
      <c r="T30" s="29"/>
      <c r="U30" s="31" t="s">
        <v>88</v>
      </c>
      <c r="V30" s="32" t="s">
        <v>232</v>
      </c>
      <c r="W30" s="62">
        <v>-126</v>
      </c>
      <c r="X30" s="31"/>
      <c r="Y30" s="32"/>
      <c r="Z30" s="33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22.5" customHeight="1">
      <c r="A31" s="89"/>
      <c r="B31" s="36"/>
      <c r="C31" s="90"/>
      <c r="D31" s="24"/>
      <c r="E31" s="1"/>
      <c r="F31" s="27" t="s">
        <v>38</v>
      </c>
      <c r="G31" s="36" t="s">
        <v>39</v>
      </c>
      <c r="H31" s="29">
        <v>-98.1</v>
      </c>
      <c r="I31" s="27"/>
      <c r="J31" s="36"/>
      <c r="K31" s="29"/>
      <c r="O31" s="73" t="s">
        <v>36</v>
      </c>
      <c r="P31" s="34" t="s">
        <v>389</v>
      </c>
      <c r="Q31" s="41">
        <v>55</v>
      </c>
      <c r="R31" s="27"/>
      <c r="S31" s="36"/>
      <c r="T31" s="29"/>
      <c r="U31" s="31"/>
      <c r="V31" s="32"/>
      <c r="W31" s="62"/>
      <c r="X31" s="31"/>
      <c r="Y31" s="32"/>
      <c r="Z31" s="33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22.5" customHeight="1">
      <c r="A32" s="89"/>
      <c r="B32" s="90"/>
      <c r="C32" s="90"/>
      <c r="D32" s="24"/>
      <c r="E32" s="1"/>
      <c r="F32" s="73"/>
      <c r="G32" s="34"/>
      <c r="H32" s="35"/>
      <c r="I32" s="27"/>
      <c r="J32" s="36"/>
      <c r="K32" s="29"/>
      <c r="L32" s="27"/>
      <c r="M32" s="34"/>
      <c r="N32" s="35"/>
      <c r="R32" s="27"/>
      <c r="S32" s="36"/>
      <c r="T32" s="29"/>
      <c r="U32" s="31"/>
      <c r="V32" s="32"/>
      <c r="W32" s="62"/>
      <c r="X32" s="31"/>
      <c r="Y32" s="32"/>
      <c r="Z32" s="33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22.5" customHeight="1">
      <c r="A33" s="89"/>
      <c r="B33" s="90"/>
      <c r="C33" s="90"/>
      <c r="D33" s="24"/>
      <c r="E33" s="1"/>
      <c r="F33" s="73"/>
      <c r="G33" s="34"/>
      <c r="H33" s="35"/>
      <c r="I33" s="27"/>
      <c r="J33" s="91"/>
      <c r="K33" s="29"/>
      <c r="L33" s="27"/>
      <c r="M33" s="34"/>
      <c r="N33" s="35"/>
      <c r="O33" s="27" t="s">
        <v>36</v>
      </c>
      <c r="P33" s="40" t="s">
        <v>60</v>
      </c>
      <c r="Q33" s="41">
        <v>145</v>
      </c>
      <c r="R33" s="27"/>
      <c r="S33" s="34"/>
      <c r="T33" s="35"/>
      <c r="U33" s="31"/>
      <c r="V33" s="32"/>
      <c r="W33" s="62"/>
      <c r="X33" s="31"/>
      <c r="Y33" s="32"/>
      <c r="Z33" s="33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22.5" customHeight="1">
      <c r="A34" s="89"/>
      <c r="B34" s="90"/>
      <c r="C34" s="90"/>
      <c r="D34" s="24"/>
      <c r="E34" s="1"/>
      <c r="F34" s="73"/>
      <c r="G34" s="34"/>
      <c r="H34" s="35"/>
      <c r="I34" s="73"/>
      <c r="J34" s="34"/>
      <c r="K34" s="41"/>
      <c r="L34" s="27"/>
      <c r="M34" s="34"/>
      <c r="N34" s="35"/>
      <c r="O34" s="27" t="s">
        <v>65</v>
      </c>
      <c r="P34" s="34" t="s">
        <v>390</v>
      </c>
      <c r="Q34" s="35">
        <v>-50</v>
      </c>
      <c r="R34" s="27"/>
      <c r="S34" s="91"/>
      <c r="T34" s="35"/>
      <c r="U34" s="31"/>
      <c r="V34" s="32"/>
      <c r="W34" s="62"/>
      <c r="X34" s="31"/>
      <c r="Y34" s="32"/>
      <c r="Z34" s="33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22.5" customHeight="1">
      <c r="A35" s="89">
        <v>20</v>
      </c>
      <c r="B35" s="90" t="s">
        <v>35</v>
      </c>
      <c r="C35" s="357" t="e">
        <f>-(#REF!)</f>
        <v>#REF!</v>
      </c>
      <c r="D35" s="24"/>
      <c r="E35" s="1"/>
      <c r="F35" s="73"/>
      <c r="G35" s="34"/>
      <c r="H35" s="35"/>
      <c r="L35" s="27"/>
      <c r="M35" s="34"/>
      <c r="N35" s="35"/>
      <c r="O35" s="27"/>
      <c r="P35" s="34"/>
      <c r="Q35" s="35"/>
      <c r="R35" s="27"/>
      <c r="S35" s="34"/>
      <c r="T35" s="35"/>
      <c r="U35" s="31"/>
      <c r="V35" s="32"/>
      <c r="W35" s="62"/>
      <c r="X35" s="31"/>
      <c r="Y35" s="32"/>
      <c r="Z35" s="33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22.5" customHeight="1">
      <c r="A36" s="89"/>
      <c r="B36" s="90"/>
      <c r="C36" s="116"/>
      <c r="D36" s="24"/>
      <c r="E36" s="1"/>
      <c r="F36" s="73"/>
      <c r="G36" s="34"/>
      <c r="H36" s="35"/>
      <c r="L36" s="27"/>
      <c r="M36" s="34"/>
      <c r="N36" s="35"/>
      <c r="O36" s="27"/>
      <c r="P36" s="34"/>
      <c r="Q36" s="35"/>
      <c r="R36" s="27"/>
      <c r="S36" s="34"/>
      <c r="T36" s="35"/>
      <c r="U36" s="31"/>
      <c r="V36" s="32"/>
      <c r="W36" s="62"/>
      <c r="X36" s="31"/>
      <c r="Y36" s="32"/>
      <c r="Z36" s="33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22.5" customHeight="1">
      <c r="A37" s="89"/>
      <c r="B37" s="90"/>
      <c r="C37" s="90"/>
      <c r="D37" s="24"/>
      <c r="E37" s="1"/>
      <c r="F37" s="73"/>
      <c r="G37" s="34"/>
      <c r="H37" s="35"/>
      <c r="L37" s="27"/>
      <c r="M37" s="34"/>
      <c r="N37" s="35"/>
      <c r="O37" s="27"/>
      <c r="P37" s="34"/>
      <c r="Q37" s="35"/>
      <c r="R37" s="27"/>
      <c r="S37" s="34"/>
      <c r="T37" s="35"/>
      <c r="U37" s="31"/>
      <c r="V37" s="32"/>
      <c r="W37" s="62"/>
      <c r="X37" s="31"/>
      <c r="Y37" s="32"/>
      <c r="Z37" s="33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22.5" customHeight="1">
      <c r="A38" s="89"/>
      <c r="B38" s="90"/>
      <c r="C38" s="90"/>
      <c r="D38" s="24"/>
      <c r="E38" s="1"/>
      <c r="F38" s="73"/>
      <c r="G38" s="40"/>
      <c r="H38" s="41"/>
      <c r="L38" s="27"/>
      <c r="M38" s="40"/>
      <c r="N38" s="41"/>
      <c r="O38" s="27"/>
      <c r="P38" s="40"/>
      <c r="Q38" s="41"/>
      <c r="R38" s="27"/>
      <c r="S38" s="40"/>
      <c r="T38" s="41"/>
      <c r="U38" s="31"/>
      <c r="V38" s="42"/>
      <c r="W38" s="62"/>
      <c r="X38" s="31"/>
      <c r="Y38" s="42"/>
      <c r="Z38" s="33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22.5" customHeight="1">
      <c r="A39" s="1"/>
      <c r="B39" s="82" t="s">
        <v>32</v>
      </c>
      <c r="C39" s="83" t="e">
        <f>SUM(C28:C38)</f>
        <v>#REF!</v>
      </c>
      <c r="D39" s="92"/>
      <c r="E39" s="1"/>
      <c r="F39" s="78"/>
      <c r="G39" s="48"/>
      <c r="H39" s="49">
        <f>SUM(H30:H38)</f>
        <v>567.9</v>
      </c>
      <c r="I39" s="47"/>
      <c r="J39" s="48"/>
      <c r="K39" s="49">
        <f>SUM(K30:K38)</f>
        <v>0</v>
      </c>
      <c r="L39" s="47"/>
      <c r="M39" s="48"/>
      <c r="N39" s="49">
        <f>SUM(N30:N38)</f>
        <v>0</v>
      </c>
      <c r="O39" s="47"/>
      <c r="P39" s="48"/>
      <c r="Q39" s="49">
        <f>SUM(Q30:Q38)</f>
        <v>150</v>
      </c>
      <c r="R39" s="47"/>
      <c r="S39" s="48"/>
      <c r="T39" s="49">
        <f>SUM(T30:T38)</f>
        <v>0</v>
      </c>
      <c r="U39" s="50"/>
      <c r="V39" s="51"/>
      <c r="W39" s="79">
        <f>SUM(W30:W38)</f>
        <v>-126</v>
      </c>
      <c r="X39" s="50"/>
      <c r="Y39" s="51"/>
      <c r="Z39" s="52">
        <f>SUM(Z30:Z38)</f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22.5" customHeight="1">
      <c r="A40" s="1"/>
      <c r="B40" s="1"/>
      <c r="C40" s="1"/>
      <c r="D40" s="39"/>
      <c r="E40" s="1"/>
      <c r="F40" s="81">
        <f>X29+1</f>
        <v>27</v>
      </c>
      <c r="G40" s="55"/>
      <c r="H40" s="56"/>
      <c r="I40" s="54">
        <f>F40+1</f>
        <v>28</v>
      </c>
      <c r="J40" s="55"/>
      <c r="K40" s="56"/>
      <c r="L40" s="54">
        <f>I40+1</f>
        <v>29</v>
      </c>
      <c r="M40" s="55"/>
      <c r="N40" s="56"/>
      <c r="O40" s="54">
        <f t="shared" ref="O40" si="0">L40+1</f>
        <v>30</v>
      </c>
      <c r="P40" s="55"/>
      <c r="Q40" s="56"/>
      <c r="R40" s="54">
        <f t="shared" ref="R40" si="1">O40+1</f>
        <v>31</v>
      </c>
      <c r="S40" s="55"/>
      <c r="T40" s="56"/>
      <c r="U40" s="96"/>
      <c r="V40" s="94"/>
      <c r="W40" s="95"/>
      <c r="X40" s="96"/>
      <c r="Y40" s="94"/>
      <c r="Z40" s="97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22.5" customHeight="1">
      <c r="A41" s="369" t="s">
        <v>12</v>
      </c>
      <c r="B41" s="369"/>
      <c r="C41" s="369"/>
      <c r="D41" s="1"/>
      <c r="E41" s="1"/>
      <c r="L41" s="27"/>
      <c r="M41" s="36"/>
      <c r="N41" s="29"/>
      <c r="O41" s="27" t="s">
        <v>139</v>
      </c>
      <c r="P41" s="34" t="s">
        <v>307</v>
      </c>
      <c r="Q41" s="35">
        <v>160</v>
      </c>
      <c r="R41" s="27" t="s">
        <v>12</v>
      </c>
      <c r="S41" s="36" t="s">
        <v>42</v>
      </c>
      <c r="T41" s="29">
        <v>147</v>
      </c>
      <c r="U41" s="27" t="s">
        <v>65</v>
      </c>
      <c r="V41" s="40" t="s">
        <v>379</v>
      </c>
      <c r="W41" s="41">
        <v>250</v>
      </c>
      <c r="X41" s="358" t="s">
        <v>12</v>
      </c>
      <c r="Y41" s="359" t="s">
        <v>361</v>
      </c>
      <c r="Z41" s="360">
        <v>1250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22.5" customHeight="1">
      <c r="A42" s="372" t="s">
        <v>193</v>
      </c>
      <c r="B42" s="373"/>
      <c r="C42" s="374"/>
      <c r="D42" s="1"/>
      <c r="E42" s="1"/>
      <c r="L42" s="27"/>
      <c r="M42" s="91"/>
      <c r="N42" s="29"/>
      <c r="O42" s="358" t="s">
        <v>65</v>
      </c>
      <c r="P42" s="364" t="s">
        <v>325</v>
      </c>
      <c r="Q42" s="363">
        <v>350</v>
      </c>
      <c r="R42" s="27" t="s">
        <v>40</v>
      </c>
      <c r="S42" s="91" t="s">
        <v>41</v>
      </c>
      <c r="T42" s="29">
        <v>-193.4</v>
      </c>
      <c r="U42" s="27"/>
      <c r="V42" s="40"/>
      <c r="W42" s="41"/>
      <c r="X42" s="358" t="s">
        <v>12</v>
      </c>
      <c r="Y42" s="361" t="s">
        <v>362</v>
      </c>
      <c r="Z42" s="362">
        <v>1500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22.5" customHeight="1">
      <c r="A43" s="261">
        <v>5</v>
      </c>
      <c r="B43" s="262" t="s">
        <v>12</v>
      </c>
      <c r="C43" s="262">
        <v>720</v>
      </c>
      <c r="D43" s="1"/>
      <c r="E43" s="1"/>
      <c r="F43" s="73" t="s">
        <v>65</v>
      </c>
      <c r="G43" s="34" t="s">
        <v>351</v>
      </c>
      <c r="H43" s="35">
        <v>50</v>
      </c>
      <c r="L43" s="27"/>
      <c r="M43" s="36"/>
      <c r="N43" s="29"/>
      <c r="O43" s="27"/>
      <c r="P43" s="36"/>
      <c r="Q43" s="29"/>
      <c r="R43" s="27"/>
      <c r="S43" s="36"/>
      <c r="T43" s="29">
        <v>-1000</v>
      </c>
      <c r="U43" s="358" t="s">
        <v>65</v>
      </c>
      <c r="V43" s="359" t="s">
        <v>93</v>
      </c>
      <c r="W43" s="360">
        <v>200</v>
      </c>
      <c r="X43" s="27" t="s">
        <v>65</v>
      </c>
      <c r="Y43" s="40" t="s">
        <v>378</v>
      </c>
      <c r="Z43" s="41">
        <v>250</v>
      </c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22.5" customHeight="1">
      <c r="A44" s="89">
        <v>20</v>
      </c>
      <c r="B44" s="90" t="s">
        <v>37</v>
      </c>
      <c r="C44" s="90">
        <v>628</v>
      </c>
      <c r="D44" s="1"/>
      <c r="E44" s="1"/>
      <c r="F44" s="73"/>
      <c r="G44" s="34"/>
      <c r="H44" s="35"/>
      <c r="I44" s="27"/>
      <c r="J44" s="34"/>
      <c r="K44" s="35"/>
      <c r="R44" s="27" t="s">
        <v>12</v>
      </c>
      <c r="S44" s="34" t="s">
        <v>64</v>
      </c>
      <c r="T44" s="35">
        <v>100</v>
      </c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22.5" customHeight="1">
      <c r="A45" s="89">
        <v>28</v>
      </c>
      <c r="B45" s="90" t="s">
        <v>194</v>
      </c>
      <c r="C45" s="90">
        <v>120</v>
      </c>
      <c r="D45" s="1"/>
      <c r="E45" s="1"/>
      <c r="F45" s="73"/>
      <c r="G45" s="34"/>
      <c r="H45" s="35"/>
      <c r="I45" s="27"/>
      <c r="J45" s="34"/>
      <c r="K45" s="35"/>
      <c r="R45" s="27" t="s">
        <v>65</v>
      </c>
      <c r="S45" s="34"/>
      <c r="T45" s="35">
        <v>5.89</v>
      </c>
      <c r="U45" s="358" t="s">
        <v>12</v>
      </c>
      <c r="V45" s="359" t="s">
        <v>61</v>
      </c>
      <c r="W45" s="360">
        <v>200</v>
      </c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22.5" customHeight="1">
      <c r="A46" s="89"/>
      <c r="B46" s="36"/>
      <c r="C46" s="90">
        <f>SUM(C43:C45)</f>
        <v>1468</v>
      </c>
      <c r="D46" s="1"/>
      <c r="E46" s="1"/>
      <c r="F46" s="73"/>
      <c r="G46" s="40"/>
      <c r="H46" s="41"/>
      <c r="I46" s="27"/>
      <c r="J46" s="40"/>
      <c r="K46" s="41"/>
      <c r="L46" s="27"/>
      <c r="M46" s="40"/>
      <c r="N46" s="41"/>
      <c r="O46" s="27"/>
      <c r="P46" s="40"/>
      <c r="Q46" s="41"/>
      <c r="R46" s="27" t="s">
        <v>65</v>
      </c>
      <c r="S46" s="34" t="s">
        <v>391</v>
      </c>
      <c r="T46" s="35">
        <v>300</v>
      </c>
      <c r="U46" s="98"/>
      <c r="V46" s="105"/>
      <c r="W46" s="100"/>
      <c r="X46" s="98"/>
      <c r="Y46" s="105"/>
      <c r="Z46" s="102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22.5" customHeight="1" thickBot="1">
      <c r="A47" s="375" t="s">
        <v>195</v>
      </c>
      <c r="B47" s="376"/>
      <c r="C47" s="377"/>
      <c r="D47" s="1"/>
      <c r="E47" s="1"/>
      <c r="F47" s="106"/>
      <c r="G47" s="107"/>
      <c r="H47" s="108">
        <f>SUM(H41:H46)</f>
        <v>50</v>
      </c>
      <c r="I47" s="109"/>
      <c r="J47" s="107"/>
      <c r="K47" s="108">
        <f>SUM(K41:K46)</f>
        <v>0</v>
      </c>
      <c r="L47" s="109"/>
      <c r="M47" s="107"/>
      <c r="N47" s="108">
        <f>SUM(N41:N46)</f>
        <v>0</v>
      </c>
      <c r="O47" s="109"/>
      <c r="P47" s="107"/>
      <c r="Q47" s="108">
        <f>SUM(Q41:Q46)</f>
        <v>510</v>
      </c>
      <c r="R47" s="109"/>
      <c r="S47" s="107"/>
      <c r="T47" s="108">
        <f>SUM(T41:T46)</f>
        <v>-640.5100000000001</v>
      </c>
      <c r="U47" s="110"/>
      <c r="V47" s="113"/>
      <c r="W47" s="114"/>
      <c r="X47" s="110"/>
      <c r="Y47" s="113"/>
      <c r="Z47" s="115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>
      <c r="A48" s="89"/>
      <c r="B48" s="90"/>
      <c r="C48" s="9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>
      <c r="A49" s="89">
        <v>24</v>
      </c>
      <c r="B49" s="90" t="s">
        <v>61</v>
      </c>
      <c r="C49" s="90">
        <v>150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>
      <c r="A50" s="89">
        <v>24</v>
      </c>
      <c r="B50" s="90" t="s">
        <v>62</v>
      </c>
      <c r="C50" s="90">
        <v>100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>
      <c r="A51" s="89">
        <v>24</v>
      </c>
      <c r="B51" s="90" t="s">
        <v>63</v>
      </c>
      <c r="C51" s="90">
        <v>100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3"/>
      <c r="Z51" s="3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>
      <c r="A52" s="89">
        <v>24</v>
      </c>
      <c r="B52" s="90" t="s">
        <v>64</v>
      </c>
      <c r="C52" s="90">
        <v>100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>
      <c r="A53" s="264"/>
      <c r="B53" s="265"/>
      <c r="C53" s="265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>
      <c r="A54" s="264">
        <v>29</v>
      </c>
      <c r="B54" s="265" t="s">
        <v>168</v>
      </c>
      <c r="C54" s="265">
        <v>100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>
      <c r="A55" s="263"/>
      <c r="B55" s="263"/>
      <c r="C55" s="263">
        <f>SUM(C48:C54)</f>
        <v>550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</sheetData>
  <mergeCells count="13">
    <mergeCell ref="F1:Z1"/>
    <mergeCell ref="F2:H2"/>
    <mergeCell ref="I2:K2"/>
    <mergeCell ref="L2:N2"/>
    <mergeCell ref="O2:Q2"/>
    <mergeCell ref="R2:T2"/>
    <mergeCell ref="U2:W2"/>
    <mergeCell ref="X2:Z2"/>
    <mergeCell ref="A41:C41"/>
    <mergeCell ref="A42:C42"/>
    <mergeCell ref="A47:C47"/>
    <mergeCell ref="A13:D13"/>
    <mergeCell ref="A26:C26"/>
  </mergeCells>
  <conditionalFormatting sqref="Z13:Z18 Z21 Z30:Z38 Z6:Z10 Z23:Z27">
    <cfRule type="cellIs" dxfId="211" priority="313" operator="lessThan">
      <formula>0</formula>
    </cfRule>
    <cfRule type="cellIs" dxfId="210" priority="314" operator="greaterThan">
      <formula>0</formula>
    </cfRule>
  </conditionalFormatting>
  <conditionalFormatting sqref="Z11 Z19 Z28 Z39">
    <cfRule type="cellIs" dxfId="209" priority="312" operator="equal">
      <formula>0</formula>
    </cfRule>
  </conditionalFormatting>
  <conditionalFormatting sqref="T19 K19 H19 Q19 N19 T28 T39 K28 K39 K47 H28 H39 H47 Q28 Q39 N28 N39 N47 N11 Q11 T11 Q47 T47">
    <cfRule type="cellIs" dxfId="208" priority="311" operator="equal">
      <formula>0</formula>
    </cfRule>
  </conditionalFormatting>
  <conditionalFormatting sqref="T14 Q18 N15:N18 K18 H17:H18 H25:H27 K21 N21 T35:T38 Q34:Q38 N32:N38 Q25:Q27 H43:H46 H32:H38 T25:T27 T33 N8:N10 Q8:Q10 T10 K44:K46 N23:N27 K23:K27 N46 T16:T18 Q46">
    <cfRule type="cellIs" dxfId="207" priority="310" operator="greaterThan">
      <formula>0</formula>
    </cfRule>
  </conditionalFormatting>
  <conditionalFormatting sqref="T14 Q18 N15:N18 K18 H17:H18 H25:H27 K21 N21 T35:T38 Q34:Q38 N32:N38 Q25:Q27 H43:H46 H32:H38 T25:T27 T33 N8:N10 Q8:Q10 T10 K44:K46 N23:N27 K23:K27 N46 T16:T18 Q46">
    <cfRule type="cellIs" dxfId="206" priority="309" operator="lessThan">
      <formula>0</formula>
    </cfRule>
  </conditionalFormatting>
  <conditionalFormatting sqref="W14:W18 W30:W38 W21 T34 W23:W27">
    <cfRule type="cellIs" dxfId="205" priority="306" operator="lessThan">
      <formula>0</formula>
    </cfRule>
    <cfRule type="cellIs" dxfId="204" priority="307" operator="greaterThan">
      <formula>0</formula>
    </cfRule>
  </conditionalFormatting>
  <conditionalFormatting sqref="N14 Q21 H43 T21 K15:K17 T15 T30:T32 T7:T9 K30:K33 N41 Q16:Q17 T23:T24 Q23:Q25 T41">
    <cfRule type="cellIs" dxfId="203" priority="303" operator="lessThan">
      <formula>0</formula>
    </cfRule>
    <cfRule type="cellIs" dxfId="202" priority="304" operator="greaterThan">
      <formula>0</formula>
    </cfRule>
  </conditionalFormatting>
  <conditionalFormatting sqref="Q24:Q25">
    <cfRule type="cellIs" dxfId="201" priority="300" operator="lessThan">
      <formula>0</formula>
    </cfRule>
    <cfRule type="cellIs" dxfId="200" priority="301" operator="greaterThan">
      <formula>0</formula>
    </cfRule>
  </conditionalFormatting>
  <conditionalFormatting sqref="B10">
    <cfRule type="cellIs" dxfId="199" priority="298" operator="lessThan">
      <formula>0</formula>
    </cfRule>
    <cfRule type="cellIs" dxfId="198" priority="299" operator="greaterThan">
      <formula>0</formula>
    </cfRule>
  </conditionalFormatting>
  <conditionalFormatting sqref="K34">
    <cfRule type="cellIs" dxfId="197" priority="297" operator="greaterThan">
      <formula>0</formula>
    </cfRule>
  </conditionalFormatting>
  <conditionalFormatting sqref="K34">
    <cfRule type="cellIs" dxfId="196" priority="296" operator="lessThan">
      <formula>0</formula>
    </cfRule>
  </conditionalFormatting>
  <conditionalFormatting sqref="K34">
    <cfRule type="cellIs" dxfId="195" priority="293" operator="lessThan">
      <formula>0</formula>
    </cfRule>
    <cfRule type="cellIs" dxfId="194" priority="294" operator="greaterThan">
      <formula>0</formula>
    </cfRule>
  </conditionalFormatting>
  <conditionalFormatting sqref="H23">
    <cfRule type="cellIs" dxfId="193" priority="287" operator="greaterThan">
      <formula>0</formula>
    </cfRule>
  </conditionalFormatting>
  <conditionalFormatting sqref="H23">
    <cfRule type="cellIs" dxfId="192" priority="286" operator="lessThan">
      <formula>0</formula>
    </cfRule>
  </conditionalFormatting>
  <conditionalFormatting sqref="H23">
    <cfRule type="cellIs" dxfId="191" priority="284" operator="greaterThan">
      <formula>0</formula>
    </cfRule>
  </conditionalFormatting>
  <conditionalFormatting sqref="H23">
    <cfRule type="cellIs" dxfId="190" priority="283" operator="lessThan">
      <formula>0</formula>
    </cfRule>
  </conditionalFormatting>
  <conditionalFormatting sqref="Q30">
    <cfRule type="cellIs" dxfId="189" priority="281" operator="greaterThan">
      <formula>0</formula>
    </cfRule>
  </conditionalFormatting>
  <conditionalFormatting sqref="Q30">
    <cfRule type="cellIs" dxfId="188" priority="280" operator="lessThan">
      <formula>0</formula>
    </cfRule>
  </conditionalFormatting>
  <conditionalFormatting sqref="Q30">
    <cfRule type="cellIs" dxfId="187" priority="277" operator="lessThan">
      <formula>0</formula>
    </cfRule>
    <cfRule type="cellIs" dxfId="186" priority="278" operator="greaterThan">
      <formula>0</formula>
    </cfRule>
  </conditionalFormatting>
  <conditionalFormatting sqref="Q31">
    <cfRule type="cellIs" dxfId="185" priority="276" operator="greaterThan">
      <formula>0</formula>
    </cfRule>
  </conditionalFormatting>
  <conditionalFormatting sqref="Q31">
    <cfRule type="cellIs" dxfId="184" priority="275" operator="lessThan">
      <formula>0</formula>
    </cfRule>
  </conditionalFormatting>
  <conditionalFormatting sqref="Q31">
    <cfRule type="cellIs" dxfId="183" priority="272" operator="lessThan">
      <formula>0</formula>
    </cfRule>
    <cfRule type="cellIs" dxfId="182" priority="273" operator="greaterThan">
      <formula>0</formula>
    </cfRule>
  </conditionalFormatting>
  <conditionalFormatting sqref="N42 T42">
    <cfRule type="cellIs" dxfId="181" priority="265" operator="lessThan">
      <formula>0</formula>
    </cfRule>
    <cfRule type="cellIs" dxfId="180" priority="266" operator="greaterThan">
      <formula>0</formula>
    </cfRule>
  </conditionalFormatting>
  <conditionalFormatting sqref="N43 Q43 T43">
    <cfRule type="cellIs" dxfId="179" priority="263" operator="lessThan">
      <formula>0</formula>
    </cfRule>
    <cfRule type="cellIs" dxfId="178" priority="264" operator="greaterThan">
      <formula>0</formula>
    </cfRule>
  </conditionalFormatting>
  <conditionalFormatting sqref="H24">
    <cfRule type="cellIs" dxfId="177" priority="262" operator="greaterThan">
      <formula>0</formula>
    </cfRule>
  </conditionalFormatting>
  <conditionalFormatting sqref="H24">
    <cfRule type="cellIs" dxfId="176" priority="261" operator="lessThan">
      <formula>0</formula>
    </cfRule>
  </conditionalFormatting>
  <conditionalFormatting sqref="H24">
    <cfRule type="cellIs" dxfId="175" priority="258" operator="lessThan">
      <formula>0</formula>
    </cfRule>
    <cfRule type="cellIs" dxfId="174" priority="259" operator="greaterThan">
      <formula>0</formula>
    </cfRule>
  </conditionalFormatting>
  <conditionalFormatting sqref="T45">
    <cfRule type="cellIs" dxfId="173" priority="257" operator="greaterThan">
      <formula>0</formula>
    </cfRule>
  </conditionalFormatting>
  <conditionalFormatting sqref="T45">
    <cfRule type="cellIs" dxfId="172" priority="256" operator="lessThan">
      <formula>0</formula>
    </cfRule>
  </conditionalFormatting>
  <conditionalFormatting sqref="T6">
    <cfRule type="cellIs" dxfId="171" priority="253" operator="lessThan">
      <formula>0</formula>
    </cfRule>
    <cfRule type="cellIs" dxfId="170" priority="254" operator="greaterThan">
      <formula>0</formula>
    </cfRule>
  </conditionalFormatting>
  <conditionalFormatting sqref="Q13">
    <cfRule type="cellIs" dxfId="169" priority="250" operator="lessThan">
      <formula>0</formula>
    </cfRule>
    <cfRule type="cellIs" dxfId="168" priority="251" operator="greaterThan">
      <formula>0</formula>
    </cfRule>
  </conditionalFormatting>
  <conditionalFormatting sqref="T5">
    <cfRule type="cellIs" dxfId="167" priority="247" operator="lessThan">
      <formula>0</formula>
    </cfRule>
    <cfRule type="cellIs" dxfId="166" priority="248" operator="greaterThan">
      <formula>0</formula>
    </cfRule>
  </conditionalFormatting>
  <conditionalFormatting sqref="Q33">
    <cfRule type="cellIs" dxfId="165" priority="246" operator="greaterThan">
      <formula>0</formula>
    </cfRule>
  </conditionalFormatting>
  <conditionalFormatting sqref="Q33">
    <cfRule type="cellIs" dxfId="164" priority="245" operator="lessThan">
      <formula>0</formula>
    </cfRule>
  </conditionalFormatting>
  <conditionalFormatting sqref="Q33">
    <cfRule type="cellIs" dxfId="163" priority="242" operator="lessThan">
      <formula>0</formula>
    </cfRule>
    <cfRule type="cellIs" dxfId="162" priority="243" operator="greaterThan">
      <formula>0</formula>
    </cfRule>
  </conditionalFormatting>
  <conditionalFormatting sqref="H15">
    <cfRule type="cellIs" dxfId="161" priority="239" operator="lessThan">
      <formula>0</formula>
    </cfRule>
    <cfRule type="cellIs" dxfId="160" priority="240" operator="greaterThan">
      <formula>0</formula>
    </cfRule>
  </conditionalFormatting>
  <conditionalFormatting sqref="Z22">
    <cfRule type="cellIs" dxfId="159" priority="236" operator="lessThan">
      <formula>0</formula>
    </cfRule>
    <cfRule type="cellIs" dxfId="158" priority="237" operator="greaterThan">
      <formula>0</formula>
    </cfRule>
  </conditionalFormatting>
  <conditionalFormatting sqref="N22 K22">
    <cfRule type="cellIs" dxfId="157" priority="235" operator="greaterThan">
      <formula>0</formula>
    </cfRule>
  </conditionalFormatting>
  <conditionalFormatting sqref="N22 K22">
    <cfRule type="cellIs" dxfId="156" priority="234" operator="lessThan">
      <formula>0</formula>
    </cfRule>
  </conditionalFormatting>
  <conditionalFormatting sqref="W22">
    <cfRule type="cellIs" dxfId="155" priority="231" operator="lessThan">
      <formula>0</formula>
    </cfRule>
    <cfRule type="cellIs" dxfId="154" priority="232" operator="greaterThan">
      <formula>0</formula>
    </cfRule>
  </conditionalFormatting>
  <conditionalFormatting sqref="T22 Q22">
    <cfRule type="cellIs" dxfId="153" priority="228" operator="lessThan">
      <formula>0</formula>
    </cfRule>
    <cfRule type="cellIs" dxfId="152" priority="229" operator="greaterThan">
      <formula>0</formula>
    </cfRule>
  </conditionalFormatting>
  <conditionalFormatting sqref="H14">
    <cfRule type="cellIs" dxfId="151" priority="205" operator="lessThan">
      <formula>0</formula>
    </cfRule>
    <cfRule type="cellIs" dxfId="150" priority="206" operator="greaterThan">
      <formula>0</formula>
    </cfRule>
  </conditionalFormatting>
  <conditionalFormatting sqref="W45">
    <cfRule type="cellIs" dxfId="149" priority="198" operator="greaterThan">
      <formula>0</formula>
    </cfRule>
  </conditionalFormatting>
  <conditionalFormatting sqref="W45">
    <cfRule type="cellIs" dxfId="148" priority="197" operator="lessThan">
      <formula>0</formula>
    </cfRule>
  </conditionalFormatting>
  <conditionalFormatting sqref="Q42">
    <cfRule type="cellIs" dxfId="147" priority="194" operator="lessThan">
      <formula>0</formula>
    </cfRule>
    <cfRule type="cellIs" dxfId="146" priority="195" operator="greaterThan">
      <formula>0</formula>
    </cfRule>
  </conditionalFormatting>
  <conditionalFormatting sqref="W43">
    <cfRule type="cellIs" dxfId="145" priority="193" operator="greaterThan">
      <formula>0</formula>
    </cfRule>
  </conditionalFormatting>
  <conditionalFormatting sqref="W43">
    <cfRule type="cellIs" dxfId="144" priority="192" operator="lessThan">
      <formula>0</formula>
    </cfRule>
  </conditionalFormatting>
  <conditionalFormatting sqref="W43">
    <cfRule type="cellIs" dxfId="143" priority="189" operator="lessThan">
      <formula>0</formula>
    </cfRule>
    <cfRule type="cellIs" dxfId="142" priority="190" operator="greaterThan">
      <formula>0</formula>
    </cfRule>
  </conditionalFormatting>
  <conditionalFormatting sqref="N43 Q43 T43">
    <cfRule type="cellIs" dxfId="141" priority="187" operator="lessThan">
      <formula>0</formula>
    </cfRule>
    <cfRule type="cellIs" dxfId="140" priority="188" operator="greaterThan">
      <formula>0</formula>
    </cfRule>
  </conditionalFormatting>
  <conditionalFormatting sqref="N42 T42">
    <cfRule type="cellIs" dxfId="139" priority="185" operator="lessThan">
      <formula>0</formula>
    </cfRule>
    <cfRule type="cellIs" dxfId="138" priority="186" operator="greaterThan">
      <formula>0</formula>
    </cfRule>
  </conditionalFormatting>
  <conditionalFormatting sqref="Z41:Z42">
    <cfRule type="cellIs" dxfId="137" priority="135" operator="greaterThan">
      <formula>0</formula>
    </cfRule>
  </conditionalFormatting>
  <conditionalFormatting sqref="Z41:Z42">
    <cfRule type="cellIs" dxfId="136" priority="134" operator="lessThan">
      <formula>0</formula>
    </cfRule>
  </conditionalFormatting>
  <conditionalFormatting sqref="Q5">
    <cfRule type="cellIs" dxfId="135" priority="180" operator="lessThan">
      <formula>0</formula>
    </cfRule>
    <cfRule type="cellIs" dxfId="134" priority="181" operator="greaterThan">
      <formula>0</formula>
    </cfRule>
  </conditionalFormatting>
  <conditionalFormatting sqref="Q5">
    <cfRule type="cellIs" dxfId="133" priority="174" operator="greaterThan">
      <formula>0</formula>
    </cfRule>
  </conditionalFormatting>
  <conditionalFormatting sqref="Q5">
    <cfRule type="cellIs" dxfId="132" priority="173" operator="lessThan">
      <formula>0</formula>
    </cfRule>
  </conditionalFormatting>
  <conditionalFormatting sqref="Z41">
    <cfRule type="cellIs" dxfId="131" priority="131" operator="lessThan">
      <formula>0</formula>
    </cfRule>
    <cfRule type="cellIs" dxfId="130" priority="132" operator="greaterThan">
      <formula>0</formula>
    </cfRule>
  </conditionalFormatting>
  <conditionalFormatting sqref="W42">
    <cfRule type="cellIs" dxfId="129" priority="124" operator="greaterThan">
      <formula>0</formula>
    </cfRule>
  </conditionalFormatting>
  <conditionalFormatting sqref="W42">
    <cfRule type="cellIs" dxfId="128" priority="123" operator="lessThan">
      <formula>0</formula>
    </cfRule>
  </conditionalFormatting>
  <conditionalFormatting sqref="H13">
    <cfRule type="cellIs" dxfId="127" priority="114" operator="lessThan">
      <formula>0</formula>
    </cfRule>
    <cfRule type="cellIs" dxfId="126" priority="115" operator="greaterThan">
      <formula>0</formula>
    </cfRule>
  </conditionalFormatting>
  <conditionalFormatting sqref="N7">
    <cfRule type="cellIs" dxfId="125" priority="103" operator="greaterThan">
      <formula>0</formula>
    </cfRule>
  </conditionalFormatting>
  <conditionalFormatting sqref="N7">
    <cfRule type="cellIs" dxfId="124" priority="102" operator="lessThan">
      <formula>0</formula>
    </cfRule>
  </conditionalFormatting>
  <conditionalFormatting sqref="Q6">
    <cfRule type="cellIs" dxfId="123" priority="100" operator="greaterThan">
      <formula>0</formula>
    </cfRule>
  </conditionalFormatting>
  <conditionalFormatting sqref="Q6">
    <cfRule type="cellIs" dxfId="122" priority="99" operator="lessThan">
      <formula>0</formula>
    </cfRule>
  </conditionalFormatting>
  <conditionalFormatting sqref="Q6">
    <cfRule type="cellIs" dxfId="121" priority="96" operator="lessThan">
      <formula>0</formula>
    </cfRule>
    <cfRule type="cellIs" dxfId="120" priority="97" operator="greaterThan">
      <formula>0</formula>
    </cfRule>
  </conditionalFormatting>
  <conditionalFormatting sqref="Q6">
    <cfRule type="cellIs" dxfId="119" priority="95" operator="greaterThan">
      <formula>0</formula>
    </cfRule>
  </conditionalFormatting>
  <conditionalFormatting sqref="Q6">
    <cfRule type="cellIs" dxfId="118" priority="94" operator="lessThan">
      <formula>0</formula>
    </cfRule>
  </conditionalFormatting>
  <conditionalFormatting sqref="Q6">
    <cfRule type="cellIs" dxfId="117" priority="91" operator="lessThan">
      <formula>0</formula>
    </cfRule>
    <cfRule type="cellIs" dxfId="116" priority="92" operator="greaterThan">
      <formula>0</formula>
    </cfRule>
  </conditionalFormatting>
  <conditionalFormatting sqref="Q6">
    <cfRule type="cellIs" dxfId="115" priority="90" operator="greaterThan">
      <formula>0</formula>
    </cfRule>
  </conditionalFormatting>
  <conditionalFormatting sqref="Q6">
    <cfRule type="cellIs" dxfId="114" priority="89" operator="lessThan">
      <formula>0</formula>
    </cfRule>
  </conditionalFormatting>
  <conditionalFormatting sqref="Q6">
    <cfRule type="cellIs" dxfId="113" priority="87" operator="greaterThan">
      <formula>0</formula>
    </cfRule>
  </conditionalFormatting>
  <conditionalFormatting sqref="Q6">
    <cfRule type="cellIs" dxfId="112" priority="86" operator="lessThan">
      <formula>0</formula>
    </cfRule>
  </conditionalFormatting>
  <conditionalFormatting sqref="Q6">
    <cfRule type="cellIs" dxfId="111" priority="82" operator="lessThan">
      <formula>0</formula>
    </cfRule>
    <cfRule type="cellIs" dxfId="110" priority="83" operator="greaterThan">
      <formula>0</formula>
    </cfRule>
  </conditionalFormatting>
  <conditionalFormatting sqref="Q6">
    <cfRule type="cellIs" dxfId="109" priority="81" operator="greaterThan">
      <formula>0</formula>
    </cfRule>
  </conditionalFormatting>
  <conditionalFormatting sqref="Q6">
    <cfRule type="cellIs" dxfId="108" priority="80" operator="lessThan">
      <formula>0</formula>
    </cfRule>
  </conditionalFormatting>
  <conditionalFormatting sqref="Q6">
    <cfRule type="cellIs" dxfId="107" priority="77" operator="lessThan">
      <formula>0</formula>
    </cfRule>
    <cfRule type="cellIs" dxfId="106" priority="78" operator="greaterThan">
      <formula>0</formula>
    </cfRule>
  </conditionalFormatting>
  <conditionalFormatting sqref="Q6">
    <cfRule type="cellIs" dxfId="105" priority="75" operator="lessThan">
      <formula>0</formula>
    </cfRule>
    <cfRule type="cellIs" dxfId="104" priority="76" operator="greaterThan">
      <formula>0</formula>
    </cfRule>
  </conditionalFormatting>
  <conditionalFormatting sqref="Q6">
    <cfRule type="cellIs" dxfId="103" priority="74" operator="greaterThan">
      <formula>0</formula>
    </cfRule>
  </conditionalFormatting>
  <conditionalFormatting sqref="Q6">
    <cfRule type="cellIs" dxfId="102" priority="73" operator="lessThan">
      <formula>0</formula>
    </cfRule>
  </conditionalFormatting>
  <conditionalFormatting sqref="Q6">
    <cfRule type="cellIs" dxfId="101" priority="70" operator="lessThan">
      <formula>0</formula>
    </cfRule>
    <cfRule type="cellIs" dxfId="100" priority="71" operator="greaterThan">
      <formula>0</formula>
    </cfRule>
  </conditionalFormatting>
  <conditionalFormatting sqref="Q6">
    <cfRule type="cellIs" dxfId="99" priority="69" operator="greaterThan">
      <formula>0</formula>
    </cfRule>
  </conditionalFormatting>
  <conditionalFormatting sqref="Q6">
    <cfRule type="cellIs" dxfId="98" priority="68" operator="lessThan">
      <formula>0</formula>
    </cfRule>
  </conditionalFormatting>
  <conditionalFormatting sqref="Q6">
    <cfRule type="cellIs" dxfId="97" priority="65" operator="lessThan">
      <formula>0</formula>
    </cfRule>
    <cfRule type="cellIs" dxfId="96" priority="66" operator="greaterThan">
      <formula>0</formula>
    </cfRule>
  </conditionalFormatting>
  <conditionalFormatting sqref="H16">
    <cfRule type="cellIs" dxfId="95" priority="64" operator="greaterThan">
      <formula>0</formula>
    </cfRule>
  </conditionalFormatting>
  <conditionalFormatting sqref="H16">
    <cfRule type="cellIs" dxfId="94" priority="63" operator="lessThan">
      <formula>0</formula>
    </cfRule>
  </conditionalFormatting>
  <conditionalFormatting sqref="H16">
    <cfRule type="cellIs" dxfId="93" priority="60" operator="lessThan">
      <formula>0</formula>
    </cfRule>
    <cfRule type="cellIs" dxfId="92" priority="61" operator="greaterThan">
      <formula>0</formula>
    </cfRule>
  </conditionalFormatting>
  <conditionalFormatting sqref="H16">
    <cfRule type="cellIs" dxfId="91" priority="59" operator="greaterThan">
      <formula>0</formula>
    </cfRule>
  </conditionalFormatting>
  <conditionalFormatting sqref="H16">
    <cfRule type="cellIs" dxfId="90" priority="58" operator="lessThan">
      <formula>0</formula>
    </cfRule>
  </conditionalFormatting>
  <conditionalFormatting sqref="H16">
    <cfRule type="cellIs" dxfId="89" priority="55" operator="lessThan">
      <formula>0</formula>
    </cfRule>
    <cfRule type="cellIs" dxfId="88" priority="56" operator="greaterThan">
      <formula>0</formula>
    </cfRule>
  </conditionalFormatting>
  <conditionalFormatting sqref="T44">
    <cfRule type="cellIs" dxfId="87" priority="54" operator="greaterThan">
      <formula>0</formula>
    </cfRule>
  </conditionalFormatting>
  <conditionalFormatting sqref="T44">
    <cfRule type="cellIs" dxfId="86" priority="53" operator="lessThan">
      <formula>0</formula>
    </cfRule>
  </conditionalFormatting>
  <conditionalFormatting sqref="W41">
    <cfRule type="cellIs" dxfId="85" priority="49" operator="lessThan">
      <formula>0</formula>
    </cfRule>
    <cfRule type="cellIs" dxfId="84" priority="50" operator="greaterThan">
      <formula>0</formula>
    </cfRule>
  </conditionalFormatting>
  <conditionalFormatting sqref="W41">
    <cfRule type="cellIs" dxfId="83" priority="48" operator="greaterThan">
      <formula>0</formula>
    </cfRule>
  </conditionalFormatting>
  <conditionalFormatting sqref="W41">
    <cfRule type="cellIs" dxfId="82" priority="47" operator="lessThan">
      <formula>0</formula>
    </cfRule>
  </conditionalFormatting>
  <conditionalFormatting sqref="K13">
    <cfRule type="cellIs" dxfId="81" priority="45" operator="greaterThan">
      <formula>0</formula>
    </cfRule>
  </conditionalFormatting>
  <conditionalFormatting sqref="K13">
    <cfRule type="cellIs" dxfId="80" priority="44" operator="lessThan">
      <formula>0</formula>
    </cfRule>
  </conditionalFormatting>
  <conditionalFormatting sqref="K13">
    <cfRule type="cellIs" dxfId="79" priority="41" operator="lessThan">
      <formula>0</formula>
    </cfRule>
    <cfRule type="cellIs" dxfId="78" priority="42" operator="greaterThan">
      <formula>0</formula>
    </cfRule>
  </conditionalFormatting>
  <conditionalFormatting sqref="K13">
    <cfRule type="cellIs" dxfId="77" priority="40" operator="greaterThan">
      <formula>0</formula>
    </cfRule>
  </conditionalFormatting>
  <conditionalFormatting sqref="K13">
    <cfRule type="cellIs" dxfId="76" priority="39" operator="lessThan">
      <formula>0</formula>
    </cfRule>
  </conditionalFormatting>
  <conditionalFormatting sqref="K13">
    <cfRule type="cellIs" dxfId="75" priority="36" operator="lessThan">
      <formula>0</formula>
    </cfRule>
    <cfRule type="cellIs" dxfId="74" priority="37" operator="greaterThan">
      <formula>0</formula>
    </cfRule>
  </conditionalFormatting>
  <conditionalFormatting sqref="K14">
    <cfRule type="cellIs" dxfId="73" priority="35" operator="greaterThan">
      <formula>0</formula>
    </cfRule>
  </conditionalFormatting>
  <conditionalFormatting sqref="K14">
    <cfRule type="cellIs" dxfId="72" priority="34" operator="lessThan">
      <formula>0</formula>
    </cfRule>
  </conditionalFormatting>
  <conditionalFormatting sqref="K14">
    <cfRule type="cellIs" dxfId="71" priority="31" operator="lessThan">
      <formula>0</formula>
    </cfRule>
    <cfRule type="cellIs" dxfId="70" priority="32" operator="greaterThan">
      <formula>0</formula>
    </cfRule>
  </conditionalFormatting>
  <conditionalFormatting sqref="K14">
    <cfRule type="cellIs" dxfId="69" priority="30" operator="greaterThan">
      <formula>0</formula>
    </cfRule>
  </conditionalFormatting>
  <conditionalFormatting sqref="K14">
    <cfRule type="cellIs" dxfId="68" priority="29" operator="lessThan">
      <formula>0</formula>
    </cfRule>
  </conditionalFormatting>
  <conditionalFormatting sqref="K14">
    <cfRule type="cellIs" dxfId="67" priority="26" operator="lessThan">
      <formula>0</formula>
    </cfRule>
    <cfRule type="cellIs" dxfId="66" priority="27" operator="greaterThan">
      <formula>0</formula>
    </cfRule>
  </conditionalFormatting>
  <conditionalFormatting sqref="Q7">
    <cfRule type="cellIs" dxfId="65" priority="23" operator="lessThan">
      <formula>0</formula>
    </cfRule>
    <cfRule type="cellIs" dxfId="64" priority="24" operator="greaterThan">
      <formula>0</formula>
    </cfRule>
  </conditionalFormatting>
  <conditionalFormatting sqref="N13">
    <cfRule type="cellIs" dxfId="63" priority="22" operator="greaterThan">
      <formula>0</formula>
    </cfRule>
  </conditionalFormatting>
  <conditionalFormatting sqref="N13">
    <cfRule type="cellIs" dxfId="62" priority="21" operator="lessThan">
      <formula>0</formula>
    </cfRule>
  </conditionalFormatting>
  <conditionalFormatting sqref="N13">
    <cfRule type="cellIs" dxfId="61" priority="18" operator="lessThan">
      <formula>0</formula>
    </cfRule>
    <cfRule type="cellIs" dxfId="60" priority="19" operator="greaterThan">
      <formula>0</formula>
    </cfRule>
  </conditionalFormatting>
  <conditionalFormatting sqref="T46">
    <cfRule type="cellIs" dxfId="59" priority="17" operator="greaterThan">
      <formula>0</formula>
    </cfRule>
  </conditionalFormatting>
  <conditionalFormatting sqref="T46">
    <cfRule type="cellIs" dxfId="58" priority="16" operator="lessThan">
      <formula>0</formula>
    </cfRule>
  </conditionalFormatting>
  <conditionalFormatting sqref="W13">
    <cfRule type="cellIs" dxfId="57" priority="12" operator="lessThan">
      <formula>0</formula>
    </cfRule>
    <cfRule type="cellIs" dxfId="56" priority="13" operator="greaterThan">
      <formula>0</formula>
    </cfRule>
  </conditionalFormatting>
  <conditionalFormatting sqref="Z43">
    <cfRule type="cellIs" dxfId="55" priority="11" operator="greaterThan">
      <formula>0</formula>
    </cfRule>
  </conditionalFormatting>
  <conditionalFormatting sqref="Z43">
    <cfRule type="cellIs" dxfId="54" priority="10" operator="lessThan">
      <formula>0</formula>
    </cfRule>
  </conditionalFormatting>
  <conditionalFormatting sqref="Q41">
    <cfRule type="cellIs" dxfId="53" priority="8" operator="greaterThan">
      <formula>0</formula>
    </cfRule>
  </conditionalFormatting>
  <conditionalFormatting sqref="Q41">
    <cfRule type="cellIs" dxfId="52" priority="7" operator="lessThan">
      <formula>0</formula>
    </cfRule>
  </conditionalFormatting>
  <conditionalFormatting sqref="Q41">
    <cfRule type="cellIs" dxfId="51" priority="5" operator="greaterThan">
      <formula>0</formula>
    </cfRule>
  </conditionalFormatting>
  <conditionalFormatting sqref="Q41">
    <cfRule type="cellIs" dxfId="50" priority="4" operator="lessThan">
      <formula>0</formula>
    </cfRule>
  </conditionalFormatting>
  <conditionalFormatting sqref="H30:H31">
    <cfRule type="cellIs" dxfId="49" priority="1" operator="lessThan">
      <formula>0</formula>
    </cfRule>
    <cfRule type="cellIs" dxfId="48" priority="2" operator="greaterThan">
      <formula>0</formula>
    </cfRule>
  </conditionalFormatting>
  <dataValidations count="4">
    <dataValidation type="list" errorStyle="warning" allowBlank="1" showInputMessage="1" showErrorMessage="1" errorTitle="Categoria Invalida" error="Categoria não cadastrada" sqref="F14 O42 L43 O43 R43">
      <formula1>"Cartão,Taxas,Ajuste,Estudo,Lazer,Salário,Mari Cred,Mari Deb, Poupança , Presente,Dizimo , Celular,Compras,"</formula1>
    </dataValidation>
    <dataValidation type="list" errorStyle="warning" allowBlank="1" showInputMessage="1" showErrorMessage="1" errorTitle="Categoria Invalida" error="Categoria não cadastrada" sqref="I33 L41:L42 R30:R31 L14 O16:O17 U21 R34 R21:R23 F30:F31 I30:I31 R5:R9 U41:U42 F13 F15 I15:I17 O7 R15 O13 U13 X43 R41:R42">
      <formula1>"Cartão,Taxas,Ajuste,Estudo,Lazer,Salário,Mari Cred,Mari Deb,Poupança , Presente,Dizimo , Celular,Compras,"</formula1>
    </dataValidation>
    <dataValidation type="list" errorStyle="warning" allowBlank="1" showInputMessage="1" showErrorMessage="1" errorTitle="Categoria Invalida" error="Categoria não cadastrada" sqref="L7:L10 U22:U27 F5:F10 I18 U43 O18 U30:U38 R10 L46 F23:F27 F32:F38 L32:L38 R35:R38 I34 X46 U5:U10 F43:F46 X30:X38 R27 L15:L18 I13:I14 U14:U18 R16:R18 F16:F18 X13:X18 O21:O27 I5:I10 L13 O8:O10 X21:X27 I21:I27 L21:L27 X41:X42 X5:X10 O5:O6 R14 O41 O33:O38 O30:O31 U45:U46 O46 R44:R46 I44:I46">
      <formula1>"Outros,Taxas,Ajuste,Estudo,Lazer,Salário,Mari Cred,Mari Deb, Poupança , Presente,Dizimo , Celular,Compras,"</formula1>
    </dataValidation>
    <dataValidation type="list" errorStyle="warning" allowBlank="1" showInputMessage="1" showErrorMessage="1" errorTitle="Categoria Invalida" error="Categoria não cadastrada" sqref="R32:R33 R24:R26 I32">
      <formula1>"Cartão,Taxas,Ajuste,Estudo,Lazer,Salário,Mari Cred,Mari Deb, Poupança, Presente,Dizimo , Celular,Compras,"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Blanks" priority="315" id="{00958810-F3E1-4A28-85F6-645712965F99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Z21 Z30:Z38 Z13:Z18 Z6:Z10 Z23:Z27</xm:sqref>
        </x14:conditionalFormatting>
        <x14:conditionalFormatting xmlns:xm="http://schemas.microsoft.com/office/excel/2006/main">
          <x14:cfRule type="containsBlanks" priority="308" id="{443983DD-A958-4C81-AA62-9505CD87AFB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Q18 K18 H25:H27 K21 N21 T35:T38 Q34:Q38 N32:N38 Q25:Q27 H43:H46 H32:H38 T25:T27 T33 T10 T14 N15:N18 H17:H18 N8:N10 Q8:Q10 K44:K46 N23:N27 K23:K27 N46 T16:T18 Q46</xm:sqref>
        </x14:conditionalFormatting>
        <x14:conditionalFormatting xmlns:xm="http://schemas.microsoft.com/office/excel/2006/main">
          <x14:cfRule type="containsBlanks" priority="305" id="{056503C7-7BBA-4907-90C5-27BEDA0A365E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W30:W38 W21 T34 W14:W18 W23:W27</xm:sqref>
        </x14:conditionalFormatting>
        <x14:conditionalFormatting xmlns:xm="http://schemas.microsoft.com/office/excel/2006/main">
          <x14:cfRule type="containsText" priority="316" operator="containsText" text="Salário" id="{BDCC42A5-B742-4B09-B4E8-E520DE6D1250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N14 K15:K17 T15 T7:T9 Q16:Q17</xm:sqref>
        </x14:conditionalFormatting>
        <x14:conditionalFormatting xmlns:xm="http://schemas.microsoft.com/office/excel/2006/main">
          <x14:cfRule type="containsBlanks" priority="295" id="{3EEA920B-124D-4AE1-BCC0-DCC5F28E6D1E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K34</xm:sqref>
        </x14:conditionalFormatting>
        <x14:conditionalFormatting xmlns:xm="http://schemas.microsoft.com/office/excel/2006/main">
          <x14:cfRule type="containsBlanks" priority="285" id="{5B81165A-13E4-453E-BCED-FA6EF6BEEEAB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Blanks" priority="282" id="{BFF1E689-4B9B-4DC0-9005-7AA4F5141BC9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containsBlanks" priority="279" id="{B1E0401A-E698-41A6-875A-383BD4590B7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Q30</xm:sqref>
        </x14:conditionalFormatting>
        <x14:conditionalFormatting xmlns:xm="http://schemas.microsoft.com/office/excel/2006/main">
          <x14:cfRule type="containsBlanks" priority="274" id="{C01C1C95-B49F-401B-95B7-91CB7569F57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Q31</xm:sqref>
        </x14:conditionalFormatting>
        <x14:conditionalFormatting xmlns:xm="http://schemas.microsoft.com/office/excel/2006/main">
          <x14:cfRule type="containsBlanks" priority="260" id="{7C26C24A-FCCA-41FD-A51A-C0FBDE721F5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H24</xm:sqref>
        </x14:conditionalFormatting>
        <x14:conditionalFormatting xmlns:xm="http://schemas.microsoft.com/office/excel/2006/main">
          <x14:cfRule type="containsBlanks" priority="255" id="{BA7F6E3D-835F-438C-A1EE-DB640A43829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T45</xm:sqref>
        </x14:conditionalFormatting>
        <x14:conditionalFormatting xmlns:xm="http://schemas.microsoft.com/office/excel/2006/main">
          <x14:cfRule type="containsText" priority="252" operator="containsText" text="Salário" id="{B8D2B5F6-52C3-414D-AD45-4CC70F65B152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Q13</xm:sqref>
        </x14:conditionalFormatting>
        <x14:conditionalFormatting xmlns:xm="http://schemas.microsoft.com/office/excel/2006/main">
          <x14:cfRule type="containsText" priority="249" operator="containsText" text="Salário" id="{98A6E70D-9163-415D-86CE-14C80ED86D60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T5</xm:sqref>
        </x14:conditionalFormatting>
        <x14:conditionalFormatting xmlns:xm="http://schemas.microsoft.com/office/excel/2006/main">
          <x14:cfRule type="containsBlanks" priority="244" id="{43D5CD5E-EC06-41B7-947F-8906826677A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Q33</xm:sqref>
        </x14:conditionalFormatting>
        <x14:conditionalFormatting xmlns:xm="http://schemas.microsoft.com/office/excel/2006/main">
          <x14:cfRule type="containsText" priority="241" operator="containsText" text="Salário" id="{17EE3633-4A91-4993-8A69-A3462B593882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containsBlanks" priority="238" id="{33F2850D-E382-40CA-A7D0-9F9ABE8145E0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Z22</xm:sqref>
        </x14:conditionalFormatting>
        <x14:conditionalFormatting xmlns:xm="http://schemas.microsoft.com/office/excel/2006/main">
          <x14:cfRule type="containsBlanks" priority="233" id="{2E422B2C-19A7-41E5-9C08-47865E512B0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N22 K22</xm:sqref>
        </x14:conditionalFormatting>
        <x14:conditionalFormatting xmlns:xm="http://schemas.microsoft.com/office/excel/2006/main">
          <x14:cfRule type="containsBlanks" priority="230" id="{A27C87F3-AA19-41EF-95A0-C51770882E1C}">
            <xm:f>LEN(TRIM('https://d.docs.live.net/9dfb639b888caa3f/Documentos/G-Bolso/[G-Bolso V2 (9).xlsx]Agosto-14'!#REF!))=0</xm:f>
            <x14:dxf>
              <fill>
                <patternFill>
                  <bgColor theme="3" tint="0.79998168889431442"/>
                </patternFill>
              </fill>
            </x14:dxf>
          </x14:cfRule>
          <xm:sqref>W22</xm:sqref>
        </x14:conditionalFormatting>
        <x14:conditionalFormatting xmlns:xm="http://schemas.microsoft.com/office/excel/2006/main">
          <x14:cfRule type="containsBlanks" priority="196" id="{0E45AC1D-25F3-4020-BBCF-48BD71FB7853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W45</xm:sqref>
        </x14:conditionalFormatting>
        <x14:conditionalFormatting xmlns:xm="http://schemas.microsoft.com/office/excel/2006/main">
          <x14:cfRule type="containsBlanks" priority="191" id="{0ABEF4F8-E9F2-423F-92B2-7BED47427F9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W43</xm:sqref>
        </x14:conditionalFormatting>
        <x14:conditionalFormatting xmlns:xm="http://schemas.microsoft.com/office/excel/2006/main">
          <x14:cfRule type="containsBlanks" priority="133" id="{695E8CEE-E9CD-4AB6-BBA2-0FF1AF5D6CAC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Z41:Z42</xm:sqref>
        </x14:conditionalFormatting>
        <x14:conditionalFormatting xmlns:xm="http://schemas.microsoft.com/office/excel/2006/main">
          <x14:cfRule type="containsBlanks" priority="172" id="{E897E5F5-A6FA-4146-9824-3A6ED760B27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Q5</xm:sqref>
        </x14:conditionalFormatting>
        <x14:conditionalFormatting xmlns:xm="http://schemas.microsoft.com/office/excel/2006/main">
          <x14:cfRule type="containsBlanks" priority="122" id="{08CDEA3F-35EF-46C9-A579-619F9965BD2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W42</xm:sqref>
        </x14:conditionalFormatting>
        <x14:conditionalFormatting xmlns:xm="http://schemas.microsoft.com/office/excel/2006/main">
          <x14:cfRule type="containsBlanks" priority="101" id="{C0E131A3-8585-4CBD-95A5-4560D1F48380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N7</xm:sqref>
        </x14:conditionalFormatting>
        <x14:conditionalFormatting xmlns:xm="http://schemas.microsoft.com/office/excel/2006/main">
          <x14:cfRule type="containsBlanks" priority="98" id="{32FF1923-7673-400C-B6FD-8814FBD82CF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Blanks" priority="93" id="{B3BC224C-527E-4F5D-96BB-713C4D55F56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Blanks" priority="88" id="{FE7BF3D2-9BF5-4F4F-B8CE-35318B90420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Blanks" priority="85" id="{772CD56A-67A7-4634-9F3E-8B21929CCDB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Blanks" priority="84" id="{3E74A723-CA8F-4567-A7FD-C782C5FB6E1B}">
            <xm:f>LEN(TRIM('https://d.docs.live.net/9dfb639b888caa3f/Documentos/G-Bolso/[G-Bolso V2 (9).xlsx]Agosto-14'!#REF!))=0</xm:f>
            <x14:dxf>
              <font>
                <color theme="1"/>
              </font>
              <fill>
                <patternFill>
                  <fgColor theme="1"/>
                  <bgColor theme="3" tint="0.79998168889431442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Blanks" priority="79" id="{15F8F992-4BC4-4A08-95ED-AAA81921D06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Blanks" priority="72" id="{4C16BBC2-B792-4D99-B1D1-319B0D439EC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Blanks" priority="67" id="{FC94850C-74D2-43F2-BE25-CF7FF0CF71D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Q6</xm:sqref>
        </x14:conditionalFormatting>
        <x14:conditionalFormatting xmlns:xm="http://schemas.microsoft.com/office/excel/2006/main">
          <x14:cfRule type="containsBlanks" priority="62" id="{ECB05471-A471-45E0-9A8D-A82C27A2A09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Blanks" priority="57" id="{5CED01A1-F147-43C5-90DF-FCCF12BE4B06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containsBlanks" priority="52" id="{FE034C9F-7A9D-4EF3-9598-ADD58BD9E2C1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T44</xm:sqref>
        </x14:conditionalFormatting>
        <x14:conditionalFormatting xmlns:xm="http://schemas.microsoft.com/office/excel/2006/main">
          <x14:cfRule type="containsText" priority="51" operator="containsText" text="Salário" id="{30888C22-AEF3-4355-B333-0383799E964B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W41</xm:sqref>
        </x14:conditionalFormatting>
        <x14:conditionalFormatting xmlns:xm="http://schemas.microsoft.com/office/excel/2006/main">
          <x14:cfRule type="containsBlanks" priority="46" id="{447DE89A-5986-4173-8F64-822D6FC2060D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W41</xm:sqref>
        </x14:conditionalFormatting>
        <x14:conditionalFormatting xmlns:xm="http://schemas.microsoft.com/office/excel/2006/main">
          <x14:cfRule type="containsBlanks" priority="43" id="{D56A28B9-C4AC-450C-BBC6-589CADC901C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ontainsBlanks" priority="38" id="{2D5E3621-DD44-4E0F-9B1D-49215547FCB2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containsBlanks" priority="33" id="{F9A43796-AB45-4C82-8D9B-EB37463A2225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Blanks" priority="28" id="{969BD45C-7E9A-47CA-8CCD-DD6DD404BB37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containsText" priority="25" operator="containsText" text="Salário" id="{3A4A78D9-F10A-426D-8249-ADD34414F3E9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Q7</xm:sqref>
        </x14:conditionalFormatting>
        <x14:conditionalFormatting xmlns:xm="http://schemas.microsoft.com/office/excel/2006/main">
          <x14:cfRule type="containsBlanks" priority="20" id="{FE1CAB41-0904-4F33-9A93-9ED896EBAE8F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containsBlanks" priority="15" id="{F5715FD5-1CB1-486E-A222-09702962324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T46</xm:sqref>
        </x14:conditionalFormatting>
        <x14:conditionalFormatting xmlns:xm="http://schemas.microsoft.com/office/excel/2006/main">
          <x14:cfRule type="containsText" priority="14" operator="containsText" text="Salário" id="{21920584-0B5A-4C66-8ED4-FAD664B5C6DD}">
            <xm:f>NOT(ISERROR(SEARCH("Salário",'https://d.docs.live.net/9dfb639b888caa3f/Documentos/G-Bolso/[G-Bolso V2 (9).xlsx]Agosto-14'!#REF!)))</xm:f>
            <x14:dxf>
              <fill>
                <patternFill>
                  <bgColor rgb="FFE37C0B"/>
                </patternFill>
              </fill>
            </x14:dxf>
          </x14:cfRule>
          <xm:sqref>W13</xm:sqref>
        </x14:conditionalFormatting>
        <x14:conditionalFormatting xmlns:xm="http://schemas.microsoft.com/office/excel/2006/main">
          <x14:cfRule type="containsBlanks" priority="9" id="{A7D7D0E0-C541-4568-91A4-B35CBC3A34A8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Z43</xm:sqref>
        </x14:conditionalFormatting>
        <x14:conditionalFormatting xmlns:xm="http://schemas.microsoft.com/office/excel/2006/main">
          <x14:cfRule type="containsBlanks" priority="6" id="{03CAE006-2311-4579-8B5F-54A6861E49BA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Q41</xm:sqref>
        </x14:conditionalFormatting>
        <x14:conditionalFormatting xmlns:xm="http://schemas.microsoft.com/office/excel/2006/main">
          <x14:cfRule type="containsBlanks" priority="3" id="{E5FC5C35-20A2-4504-8739-180F21F40154}">
            <xm:f>LEN(TRIM('https://d.docs.live.net/9dfb639b888caa3f/Documentos/G-Bolso/[G-Bolso V2 (9).xlsx]Agosto-14'!#REF!))=0</xm:f>
            <x14:dxf>
              <fill>
                <patternFill>
                  <bgColor theme="0"/>
                </patternFill>
              </fill>
            </x14:dxf>
          </x14:cfRule>
          <xm:sqref>Q41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Janeiro-15</vt:lpstr>
      <vt:lpstr>Fevereiro-15</vt:lpstr>
      <vt:lpstr>Março-15</vt:lpstr>
      <vt:lpstr>Abril-15</vt:lpstr>
      <vt:lpstr>Maio-15</vt:lpstr>
      <vt:lpstr>Junho - 15</vt:lpstr>
      <vt:lpstr>Geral</vt:lpstr>
      <vt:lpstr>Julho - 15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Bonetti</dc:creator>
  <cp:lastModifiedBy>Andre Bonetti</cp:lastModifiedBy>
  <dcterms:created xsi:type="dcterms:W3CDTF">2014-10-14T17:05:37Z</dcterms:created>
  <dcterms:modified xsi:type="dcterms:W3CDTF">2015-08-03T11:55:22Z</dcterms:modified>
</cp:coreProperties>
</file>