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crdan\Documents\code\javascript\FRC\ScoutingPASS\py\app\data\"/>
    </mc:Choice>
  </mc:AlternateContent>
  <xr:revisionPtr revIDLastSave="0" documentId="13_ncr:1_{F01680FF-6B37-4AF9-812C-21A49D20835C}" xr6:coauthVersionLast="47" xr6:coauthVersionMax="47" xr10:uidLastSave="{00000000-0000-0000-0000-000000000000}"/>
  <bookViews>
    <workbookView xWindow="-98" yWindow="503" windowWidth="22695" windowHeight="14595" tabRatio="707" firstSheet="1" activeTab="2" xr2:uid="{00000000-000D-0000-FFFF-FFFF00000000}"/>
  </bookViews>
  <sheets>
    <sheet name="ScoutingInfo" sheetId="1" r:id="rId1"/>
    <sheet name="PitScoutingInfo" sheetId="6" r:id="rId2"/>
    <sheet name="IndividualTeam" sheetId="3" r:id="rId3"/>
    <sheet name="AllTeams" sheetId="11" r:id="rId4"/>
    <sheet name="Rankings" sheetId="10" r:id="rId5"/>
    <sheet name="OurMatchesInfo" sheetId="5" r:id="rId6"/>
    <sheet name="ReformatedData" sheetId="9" r:id="rId7"/>
    <sheet name="OurMatch" sheetId="4" r:id="rId8"/>
    <sheet name="Sheet1" sheetId="12" r:id="rId9"/>
  </sheets>
  <definedNames>
    <definedName name="amp_points">ReformatedData!$B$2:$B$998</definedName>
    <definedName name="auto_rank" localSheetId="4">Rankings!$E$2:$E$1000</definedName>
    <definedName name="autoAmpScore" localSheetId="1">PitScoutingInfo!$M$2:$M$500</definedName>
    <definedName name="autoComments" localSheetId="1">PitScoutingInfo!$Z$2:$Z$500</definedName>
    <definedName name="auton_amp_score">ScoutingInfo!$I$2:$I$999</definedName>
    <definedName name="auton_speaker_score">ScoutingInfo!$J$2:$J$999</definedName>
    <definedName name="autoSpeakerScore" localSheetId="1">PitScoutingInfo!$N$2:$N$500</definedName>
    <definedName name="autoStartPosition" localSheetId="1">PitScoutingInfo!$V$2:$V$500</definedName>
    <definedName name="climb_rank" localSheetId="4">Rankings!$G$2:$G$500</definedName>
    <definedName name="climb_time">ReformatedData!$E$2:$E$998</definedName>
    <definedName name="climbing_status">ReformatedData!$D$2:$D$998</definedName>
    <definedName name="climbStatus" localSheetId="1">PitScoutingInfo!$T$2:$T$500</definedName>
    <definedName name="climbTime" localSheetId="1">PitScoutingInfo!$S$2:$S$500</definedName>
    <definedName name="comments" localSheetId="1">PitScoutingInfo!$AA$2:$AA$500</definedName>
    <definedName name="comments" localSheetId="0">ScoutingInfo!$Y$2:$Y$999</definedName>
    <definedName name="comments">ScoutingInfo!$Y$2:$Y$999</definedName>
    <definedName name="coolness" localSheetId="1">PitScoutingInfo!$AB$2:$AB$1000</definedName>
    <definedName name="coolnessRanking" localSheetId="4">Rankings!$M$2:$M$500</definedName>
    <definedName name="curr_team_name">"TextBox 13"</definedName>
    <definedName name="CURRENT_TEAM">IndividualTeam!$A$1</definedName>
    <definedName name="cycleTime" localSheetId="1">PitScoutingInfo!$L$2:$L$500</definedName>
    <definedName name="defense_rank" localSheetId="4">Rankings!$C$2:$C$500</definedName>
    <definedName name="defense_rating" localSheetId="0">ScoutingInfo!$S$2:$S$999</definedName>
    <definedName name="designatedHumanPlayer" localSheetId="1">PitScoutingInfo!$R$2:$R$500</definedName>
    <definedName name="direction">ScoutingInfo!#REF!</definedName>
    <definedName name="driver_rank" localSheetId="4">Rankings!$K$2:$K$500</definedName>
    <definedName name="driver_skill">ScoutingInfo!$R$2:$R$999</definedName>
    <definedName name="drivetrain" localSheetId="1">PitScoutingInfo!$F$2:$F$500</definedName>
    <definedName name="dropped_note">ScoutingInfo!$W$2:$W$999</definedName>
    <definedName name="event_scouting">ScoutingInfo!$B$2:$B$999</definedName>
    <definedName name="final_status">ScoutingInfo!$P$2:$P$999</definedName>
    <definedName name="gearRatio" localSheetId="1">PitScoutingInfo!$H$2:$H$500</definedName>
    <definedName name="getTeamName">INDEX(team_name,MATCH(IndividualTeam!team,team_number_teams,0))</definedName>
    <definedName name="good_alliance_partner">ScoutingInfo!$X$2:$X$999</definedName>
    <definedName name="HEATMAP_TEAM_NUM">#REF!</definedName>
    <definedName name="HM_1">#REF!</definedName>
    <definedName name="HM_10">#REF!</definedName>
    <definedName name="HM_11">#REF!</definedName>
    <definedName name="HM_12">#REF!</definedName>
    <definedName name="HM_13">#REF!</definedName>
    <definedName name="HM_14">#REF!</definedName>
    <definedName name="HM_15">#REF!</definedName>
    <definedName name="HM_16">#REF!</definedName>
    <definedName name="HM_17">#REF!</definedName>
    <definedName name="HM_18">#REF!</definedName>
    <definedName name="HM_19">#REF!</definedName>
    <definedName name="HM_2">#REF!</definedName>
    <definedName name="HM_20">#REF!</definedName>
    <definedName name="HM_21">#REF!</definedName>
    <definedName name="HM_22">#REF!</definedName>
    <definedName name="HM_23">#REF!</definedName>
    <definedName name="HM_24">#REF!</definedName>
    <definedName name="HM_25">#REF!</definedName>
    <definedName name="HM_26">#REF!</definedName>
    <definedName name="HM_27">#REF!</definedName>
    <definedName name="HM_28">#REF!</definedName>
    <definedName name="HM_29">#REF!</definedName>
    <definedName name="HM_3">#REF!</definedName>
    <definedName name="HM_30">#REF!</definedName>
    <definedName name="HM_31">#REF!</definedName>
    <definedName name="HM_32">#REF!</definedName>
    <definedName name="HM_33">#REF!</definedName>
    <definedName name="HM_34">#REF!</definedName>
    <definedName name="HM_35">#REF!</definedName>
    <definedName name="HM_36">#REF!</definedName>
    <definedName name="HM_37">#REF!</definedName>
    <definedName name="HM_38">#REF!</definedName>
    <definedName name="HM_39">#REF!</definedName>
    <definedName name="HM_4">#REF!</definedName>
    <definedName name="HM_40">#REF!</definedName>
    <definedName name="HM_41">#REF!</definedName>
    <definedName name="HM_42">#REF!</definedName>
    <definedName name="HM_43">#REF!</definedName>
    <definedName name="HM_44">#REF!</definedName>
    <definedName name="HM_45">#REF!</definedName>
    <definedName name="HM_46">#REF!</definedName>
    <definedName name="HM_47">#REF!</definedName>
    <definedName name="HM_48">#REF!</definedName>
    <definedName name="HM_49">#REF!</definedName>
    <definedName name="HM_5">#REF!</definedName>
    <definedName name="HM_50">#REF!</definedName>
    <definedName name="HM_51">#REF!</definedName>
    <definedName name="HM_52">#REF!</definedName>
    <definedName name="HM_53">#REF!</definedName>
    <definedName name="HM_54">#REF!</definedName>
    <definedName name="HM_55">#REF!</definedName>
    <definedName name="HM_56">#REF!</definedName>
    <definedName name="HM_57">#REF!</definedName>
    <definedName name="HM_58">#REF!</definedName>
    <definedName name="HM_59">#REF!</definedName>
    <definedName name="HM_6">#REF!</definedName>
    <definedName name="HM_60">#REF!</definedName>
    <definedName name="HM_61">#REF!</definedName>
    <definedName name="HM_62">#REF!</definedName>
    <definedName name="HM_63">#REF!</definedName>
    <definedName name="HM_64">#REF!</definedName>
    <definedName name="HM_65">#REF!</definedName>
    <definedName name="HM_66">#REF!</definedName>
    <definedName name="HM_67">#REF!</definedName>
    <definedName name="HM_68">#REF!</definedName>
    <definedName name="HM_69">#REF!</definedName>
    <definedName name="HM_7">#REF!</definedName>
    <definedName name="HM_70">#REF!</definedName>
    <definedName name="HM_71">#REF!</definedName>
    <definedName name="HM_72">#REF!</definedName>
    <definedName name="HM_8">#REF!</definedName>
    <definedName name="HM_9">#REF!</definedName>
    <definedName name="immobilized">ScoutingInfo!$U$2:$U$999</definedName>
    <definedName name="initials">ScoutingInfo!$A$2:$A$999</definedName>
    <definedName name="leave_starting_zone">ScoutingInfo!$H$2:$H$999</definedName>
    <definedName name="leaveStartingZone" localSheetId="1">PitScoutingInfo!$J$2:$J$500</definedName>
    <definedName name="leaveStartingZone">PitScoutingInfo!$J$2:$J$1048576</definedName>
    <definedName name="length" localSheetId="1">PitScoutingInfo!$D$2:$D$500</definedName>
    <definedName name="length">PitScoutingInfo!$D$2:$D$1048576</definedName>
    <definedName name="match_level">ScoutingInfo!$C$2:$C$999</definedName>
    <definedName name="matchNumber">ScoutingInfo!$D$2:$D$999</definedName>
    <definedName name="motor" localSheetId="1">PitScoutingInfo!$I$2:$I$500</definedName>
    <definedName name="note_in_trap">ScoutingInfo!$Q$2:$Q$999</definedName>
    <definedName name="noteInTrap" localSheetId="1">PitScoutingInfo!$U$2:$U$500</definedName>
    <definedName name="offenseOrDefense" localSheetId="1">PitScoutingInfo!$X$2:$X$1000</definedName>
    <definedName name="otherDriveTrain" localSheetId="1">PitScoutingInfo!$G$2:$G$500</definedName>
    <definedName name="PAM_23">#REF!</definedName>
    <definedName name="pickup">ScoutingInfo!$N$2:$N$999</definedName>
    <definedName name="pickupFrom" localSheetId="1">PitScoutingInfo!$K$2:$K$500</definedName>
    <definedName name="pitLocation" localSheetId="3">AllTeams!$H$2:$H$500</definedName>
    <definedName name="PM_1">#REF!</definedName>
    <definedName name="PM_10">#REF!</definedName>
    <definedName name="PM_11">#REF!</definedName>
    <definedName name="PM_12">#REF!</definedName>
    <definedName name="PM_13">#REF!</definedName>
    <definedName name="PM_14">#REF!</definedName>
    <definedName name="PM_15">#REF!</definedName>
    <definedName name="PM_16">#REF!</definedName>
    <definedName name="PM_17">#REF!</definedName>
    <definedName name="PM_18">#REF!</definedName>
    <definedName name="PM_19">#REF!</definedName>
    <definedName name="PM_2">#REF!</definedName>
    <definedName name="PM_20">#REF!</definedName>
    <definedName name="PM_21">#REF!</definedName>
    <definedName name="PM_22">#REF!</definedName>
    <definedName name="PM_23">#REF!</definedName>
    <definedName name="PM_24">#REF!</definedName>
    <definedName name="PM_25">#REF!</definedName>
    <definedName name="PM_26">#REF!</definedName>
    <definedName name="PM_27">#REF!</definedName>
    <definedName name="PM_28">#REF!</definedName>
    <definedName name="PM_29">#REF!</definedName>
    <definedName name="PM_3">#REF!</definedName>
    <definedName name="PM_30">#REF!</definedName>
    <definedName name="PM_31">#REF!</definedName>
    <definedName name="PM_32">#REF!</definedName>
    <definedName name="PM_33">#REF!</definedName>
    <definedName name="PM_34">#REF!</definedName>
    <definedName name="PM_35">#REF!</definedName>
    <definedName name="PM_36">#REF!</definedName>
    <definedName name="PM_37">#REF!</definedName>
    <definedName name="PM_38">#REF!</definedName>
    <definedName name="PM_39">#REF!</definedName>
    <definedName name="PM_4">#REF!</definedName>
    <definedName name="PM_40">#REF!</definedName>
    <definedName name="PM_41">#REF!</definedName>
    <definedName name="PM_42">#REF!</definedName>
    <definedName name="PM_43">#REF!</definedName>
    <definedName name="PM_44">#REF!</definedName>
    <definedName name="PM_45">#REF!</definedName>
    <definedName name="PM_46">#REF!</definedName>
    <definedName name="PM_47">#REF!</definedName>
    <definedName name="PM_48">#REF!</definedName>
    <definedName name="PM_49">#REF!</definedName>
    <definedName name="PM_5">#REF!</definedName>
    <definedName name="PM_50">#REF!</definedName>
    <definedName name="PM_51">#REF!</definedName>
    <definedName name="PM_52">#REF!</definedName>
    <definedName name="PM_53">#REF!</definedName>
    <definedName name="PM_54">#REF!</definedName>
    <definedName name="PM_55">#REF!</definedName>
    <definedName name="PM_56">#REF!</definedName>
    <definedName name="PM_57">#REF!</definedName>
    <definedName name="PM_58">#REF!</definedName>
    <definedName name="PM_59">#REF!</definedName>
    <definedName name="PM_6">#REF!</definedName>
    <definedName name="PM_60">#REF!</definedName>
    <definedName name="PM_61">#REF!</definedName>
    <definedName name="PM_62">#REF!</definedName>
    <definedName name="PM_63">#REF!</definedName>
    <definedName name="PM_64">#REF!</definedName>
    <definedName name="PM_65">#REF!</definedName>
    <definedName name="PM_66">#REF!</definedName>
    <definedName name="PM_67">#REF!</definedName>
    <definedName name="PM_68">#REF!</definedName>
    <definedName name="PM_69">#REF!</definedName>
    <definedName name="PM_7">#REF!</definedName>
    <definedName name="PM_70">#REF!</definedName>
    <definedName name="PM_71">#REF!</definedName>
    <definedName name="PM_72">#REF!</definedName>
    <definedName name="PM_8">#REF!</definedName>
    <definedName name="PM_9">#REF!</definedName>
    <definedName name="PM_99">#REF!</definedName>
    <definedName name="position">ScoutingInfo!$G$2:$G$999</definedName>
    <definedName name="reliableShootingDistance" localSheetId="1">PitScoutingInfo!$Q$2:$Q$500</definedName>
    <definedName name="robot_image">AllTeams!$G$2:$G$100</definedName>
    <definedName name="robot_scouting">ScoutingInfo!$E$2:$E$999</definedName>
    <definedName name="robotName" localSheetId="1">PitScoutingInfo!$B$2:$B$500</definedName>
    <definedName name="scoutingAmount" localSheetId="1">PitScoutingInfo!$Y$2:$Y$500</definedName>
    <definedName name="shootingPosition" localSheetId="1">PitScoutingInfo!$W$2:$W$500</definedName>
    <definedName name="ShowLogo">INDEX(team_logo,MATCH(IndividualTeam!team,AllTeams!team,0))</definedName>
    <definedName name="ShowRobot">INDEX(robot_image,MATCH(IndividualTeam!team,AllTeams!team,0))</definedName>
    <definedName name="SM_1">#REF!</definedName>
    <definedName name="SM_10">#REF!</definedName>
    <definedName name="SM_11">#REF!</definedName>
    <definedName name="SM_12">#REF!</definedName>
    <definedName name="SM_13">#REF!</definedName>
    <definedName name="SM_14">#REF!</definedName>
    <definedName name="SM_15">#REF!</definedName>
    <definedName name="SM_16">#REF!</definedName>
    <definedName name="SM_17">#REF!</definedName>
    <definedName name="SM_18">#REF!</definedName>
    <definedName name="SM_19">#REF!</definedName>
    <definedName name="SM_2">#REF!</definedName>
    <definedName name="SM_20">#REF!</definedName>
    <definedName name="SM_21">#REF!</definedName>
    <definedName name="SM_22">#REF!</definedName>
    <definedName name="SM_23">#REF!</definedName>
    <definedName name="SM_24">#REF!</definedName>
    <definedName name="SM_25">#REF!</definedName>
    <definedName name="SM_26">#REF!</definedName>
    <definedName name="SM_27">#REF!</definedName>
    <definedName name="SM_28">#REF!</definedName>
    <definedName name="SM_29">#REF!</definedName>
    <definedName name="SM_3">#REF!</definedName>
    <definedName name="SM_30">#REF!</definedName>
    <definedName name="SM_31">#REF!</definedName>
    <definedName name="SM_32">#REF!</definedName>
    <definedName name="SM_33">#REF!</definedName>
    <definedName name="SM_34">#REF!</definedName>
    <definedName name="SM_35">#REF!</definedName>
    <definedName name="SM_36">#REF!</definedName>
    <definedName name="SM_37">#REF!</definedName>
    <definedName name="SM_38">#REF!</definedName>
    <definedName name="SM_39">#REF!</definedName>
    <definedName name="SM_4">#REF!</definedName>
    <definedName name="SM_40">#REF!</definedName>
    <definedName name="SM_41">#REF!</definedName>
    <definedName name="SM_42">#REF!</definedName>
    <definedName name="SM_43">#REF!</definedName>
    <definedName name="SM_44">#REF!</definedName>
    <definedName name="SM_45">#REF!</definedName>
    <definedName name="SM_46">#REF!</definedName>
    <definedName name="SM_47">#REF!</definedName>
    <definedName name="SM_48">#REF!</definedName>
    <definedName name="SM_49">#REF!</definedName>
    <definedName name="SM_5">#REF!</definedName>
    <definedName name="SM_50">#REF!</definedName>
    <definedName name="SM_51">#REF!</definedName>
    <definedName name="SM_52">#REF!</definedName>
    <definedName name="SM_53">#REF!</definedName>
    <definedName name="SM_54">#REF!</definedName>
    <definedName name="SM_55">#REF!</definedName>
    <definedName name="SM_56">#REF!</definedName>
    <definedName name="SM_57">#REF!</definedName>
    <definedName name="SM_58">#REF!</definedName>
    <definedName name="SM_59">#REF!</definedName>
    <definedName name="SM_6">#REF!</definedName>
    <definedName name="SM_60">#REF!</definedName>
    <definedName name="SM_61">#REF!</definedName>
    <definedName name="SM_62">#REF!</definedName>
    <definedName name="SM_63">#REF!</definedName>
    <definedName name="SM_64">#REF!</definedName>
    <definedName name="SM_65">#REF!</definedName>
    <definedName name="SM_66">#REF!</definedName>
    <definedName name="SM_67">#REF!</definedName>
    <definedName name="SM_68">#REF!</definedName>
    <definedName name="SM_69">#REF!</definedName>
    <definedName name="SM_7">#REF!</definedName>
    <definedName name="SM_70">#REF!</definedName>
    <definedName name="SM_71">#REF!</definedName>
    <definedName name="SM_72">#REF!</definedName>
    <definedName name="SM_8">#REF!</definedName>
    <definedName name="SM_9">#REF!</definedName>
    <definedName name="speaker_points">ReformatedData!$C$2:$C$998</definedName>
    <definedName name="speed_rank" localSheetId="4">Rankings!$I$2:$I$500</definedName>
    <definedName name="speed_rating">ScoutingInfo!$T$2:$T$999</definedName>
    <definedName name="stage_timer">ScoutingInfo!$O$2:$O$999</definedName>
    <definedName name="team" localSheetId="3">AllTeams!$A$2:$A$100</definedName>
    <definedName name="team" localSheetId="2">IndividualTeam!$A$1</definedName>
    <definedName name="team" localSheetId="7">OurMatch!$A$2:$A$500</definedName>
    <definedName name="team" localSheetId="4">Rankings!$A$2:$A$500</definedName>
    <definedName name="team_logo">AllTeams!$F$2:$F$100</definedName>
    <definedName name="team_name">AllTeams!$B$2:$B$100</definedName>
    <definedName name="teamNumber" localSheetId="1">PitScoutingInfo!$A$2:$A$1000</definedName>
    <definedName name="teamNumber" localSheetId="0">ScoutingInfo!$F$2:$F$999</definedName>
    <definedName name="teleop_amp_score">ScoutingInfo!$K$2:$K$999</definedName>
    <definedName name="teleop_speaker_score">ScoutingInfo!$L$2:$L$999</definedName>
    <definedName name="teleopAmpScore" localSheetId="1">PitScoutingInfo!$O$2:$O$500</definedName>
    <definedName name="teleopSpeakerScore" localSheetId="1">PitScoutingInfo!$P$2:$P$500</definedName>
    <definedName name="times_amplified">ScoutingInfo!$M$2:$M$999</definedName>
    <definedName name="tippy_robot">ScoutingInfo!$V$2:$V$999</definedName>
    <definedName name="weight" localSheetId="1">PitScoutingInfo!$E$2:$E$500</definedName>
    <definedName name="width" localSheetId="1">PitScoutingInfo!$C$2:$C$500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91" i="9" l="1" a="1"/>
  <c r="D91" i="9" s="1"/>
  <c r="D92" i="9" a="1"/>
  <c r="D92" i="9" s="1"/>
  <c r="D94" i="9" a="1"/>
  <c r="D94" i="9" s="1"/>
  <c r="D95" i="9" a="1"/>
  <c r="D95" i="9" s="1"/>
  <c r="D96" i="9" a="1"/>
  <c r="D96" i="9" s="1"/>
  <c r="D98" i="9" a="1"/>
  <c r="D98" i="9" s="1"/>
  <c r="D103" i="9" a="1"/>
  <c r="D103" i="9" s="1"/>
  <c r="D104" i="9" a="1"/>
  <c r="D104" i="9" s="1"/>
  <c r="D106" i="9" a="1"/>
  <c r="D106" i="9" s="1"/>
  <c r="D107" i="9" a="1"/>
  <c r="D107" i="9" s="1"/>
  <c r="D108" i="9" a="1"/>
  <c r="D108" i="9" s="1"/>
  <c r="D109" i="9" a="1"/>
  <c r="D109" i="9" s="1"/>
  <c r="D110" i="9" a="1"/>
  <c r="D110" i="9" s="1"/>
  <c r="D115" i="9" a="1"/>
  <c r="D115" i="9" s="1"/>
  <c r="D116" i="9" a="1"/>
  <c r="D116" i="9" s="1"/>
  <c r="D118" i="9" a="1"/>
  <c r="D118" i="9" s="1"/>
  <c r="D119" i="9" a="1"/>
  <c r="D119" i="9" s="1"/>
  <c r="D120" i="9" a="1"/>
  <c r="D120" i="9" s="1"/>
  <c r="D122" i="9" a="1"/>
  <c r="D122" i="9" s="1"/>
  <c r="D127" i="9" a="1"/>
  <c r="D127" i="9" s="1"/>
  <c r="D128" i="9" a="1"/>
  <c r="D128" i="9" s="1"/>
  <c r="D130" i="9" a="1"/>
  <c r="D130" i="9" s="1"/>
  <c r="D131" i="9" a="1"/>
  <c r="D131" i="9" s="1"/>
  <c r="D132" i="9" a="1"/>
  <c r="D132" i="9" s="1"/>
  <c r="D139" i="9" a="1"/>
  <c r="D139" i="9" s="1"/>
  <c r="D140" i="9" a="1"/>
  <c r="D140" i="9" s="1"/>
  <c r="D142" i="9" a="1"/>
  <c r="D142" i="9" s="1"/>
  <c r="D143" i="9" a="1"/>
  <c r="D143" i="9" s="1"/>
  <c r="D144" i="9" a="1"/>
  <c r="D144" i="9" s="1"/>
  <c r="D146" i="9" a="1"/>
  <c r="D146" i="9" s="1"/>
  <c r="D151" i="9" a="1"/>
  <c r="D151" i="9" s="1"/>
  <c r="D152" i="9" a="1"/>
  <c r="D152" i="9" s="1"/>
  <c r="D154" i="9" a="1"/>
  <c r="D154" i="9" s="1"/>
  <c r="D155" i="9" a="1"/>
  <c r="D155" i="9" s="1"/>
  <c r="D156" i="9" a="1"/>
  <c r="D156" i="9" s="1"/>
  <c r="D158" i="9" a="1"/>
  <c r="D158" i="9" s="1"/>
  <c r="D163" i="9" a="1"/>
  <c r="D163" i="9" s="1"/>
  <c r="D164" i="9" a="1"/>
  <c r="D164" i="9" s="1"/>
  <c r="D166" i="9" a="1"/>
  <c r="D166" i="9" s="1"/>
  <c r="D167" i="9" a="1"/>
  <c r="D167" i="9" s="1"/>
  <c r="D168" i="9" a="1"/>
  <c r="D168" i="9" s="1"/>
  <c r="D169" i="9" a="1"/>
  <c r="D169" i="9" s="1"/>
  <c r="D170" i="9" a="1"/>
  <c r="D170" i="9" s="1"/>
  <c r="D175" i="9" a="1"/>
  <c r="D175" i="9" s="1"/>
  <c r="D176" i="9" a="1"/>
  <c r="D176" i="9" s="1"/>
  <c r="D178" i="9" a="1"/>
  <c r="D178" i="9" s="1"/>
  <c r="D179" i="9" a="1"/>
  <c r="D179" i="9" s="1"/>
  <c r="D180" i="9" a="1"/>
  <c r="D180" i="9" s="1"/>
  <c r="D187" i="9" a="1"/>
  <c r="D187" i="9" s="1"/>
  <c r="D188" i="9" a="1"/>
  <c r="D188" i="9" s="1"/>
  <c r="D190" i="9" a="1"/>
  <c r="D190" i="9" s="1"/>
  <c r="D191" i="9" a="1"/>
  <c r="D191" i="9" s="1"/>
  <c r="D192" i="9" a="1"/>
  <c r="D192" i="9" s="1"/>
  <c r="D193" i="9" a="1"/>
  <c r="D193" i="9" s="1"/>
  <c r="D194" i="9" a="1"/>
  <c r="D194" i="9" s="1"/>
  <c r="D199" i="9" a="1"/>
  <c r="D199" i="9" s="1"/>
  <c r="D200" i="9" a="1"/>
  <c r="D200" i="9" s="1"/>
  <c r="D202" i="9" a="1"/>
  <c r="D202" i="9" s="1"/>
  <c r="D203" i="9" a="1"/>
  <c r="D203" i="9" s="1"/>
  <c r="D204" i="9" a="1"/>
  <c r="D204" i="9" s="1"/>
  <c r="D205" i="9" a="1"/>
  <c r="D205" i="9" s="1"/>
  <c r="D206" i="9" a="1"/>
  <c r="D206" i="9" s="1"/>
  <c r="D211" i="9" a="1"/>
  <c r="D211" i="9" s="1"/>
  <c r="D212" i="9" a="1"/>
  <c r="D212" i="9" s="1"/>
  <c r="D214" i="9" a="1"/>
  <c r="D214" i="9" s="1"/>
  <c r="D215" i="9" a="1"/>
  <c r="D215" i="9" s="1"/>
  <c r="D216" i="9" a="1"/>
  <c r="D216" i="9" s="1"/>
  <c r="D218" i="9" a="1"/>
  <c r="D218" i="9" s="1"/>
  <c r="D223" i="9" a="1"/>
  <c r="D223" i="9" s="1"/>
  <c r="D224" i="9" a="1"/>
  <c r="D224" i="9" s="1"/>
  <c r="D226" i="9" a="1"/>
  <c r="D226" i="9" s="1"/>
  <c r="D227" i="9" a="1"/>
  <c r="D227" i="9" s="1"/>
  <c r="D228" i="9" a="1"/>
  <c r="D228" i="9" s="1"/>
  <c r="D230" i="9" a="1"/>
  <c r="D230" i="9" s="1"/>
  <c r="D235" i="9" a="1"/>
  <c r="D235" i="9" s="1"/>
  <c r="D236" i="9" a="1"/>
  <c r="D236" i="9" s="1"/>
  <c r="D238" i="9" a="1"/>
  <c r="D238" i="9" s="1"/>
  <c r="D239" i="9" a="1"/>
  <c r="D239" i="9" s="1"/>
  <c r="D240" i="9" a="1"/>
  <c r="D240" i="9" s="1"/>
  <c r="D242" i="9" a="1"/>
  <c r="D242" i="9" s="1"/>
  <c r="D247" i="9" a="1"/>
  <c r="D247" i="9" s="1"/>
  <c r="D248" i="9" a="1"/>
  <c r="D248" i="9" s="1"/>
  <c r="D250" i="9" a="1"/>
  <c r="D250" i="9" s="1"/>
  <c r="D251" i="9" a="1"/>
  <c r="D251" i="9" s="1"/>
  <c r="D2" i="9" a="1"/>
  <c r="D2" i="9" s="1"/>
  <c r="D4" i="9" a="1"/>
  <c r="D4" i="9" s="1"/>
  <c r="D9" i="9" a="1"/>
  <c r="D9" i="9" s="1"/>
  <c r="D10" i="9" a="1"/>
  <c r="D10" i="9" s="1"/>
  <c r="D12" i="9" a="1"/>
  <c r="D12" i="9" s="1"/>
  <c r="D13" i="9" a="1"/>
  <c r="D13" i="9" s="1"/>
  <c r="D14" i="9" a="1"/>
  <c r="D14" i="9" s="1"/>
  <c r="D16" i="9" a="1"/>
  <c r="D16" i="9" s="1"/>
  <c r="D21" i="9" a="1"/>
  <c r="D21" i="9" s="1"/>
  <c r="D22" i="9" a="1"/>
  <c r="D22" i="9" s="1"/>
  <c r="D24" i="9" a="1"/>
  <c r="D24" i="9" s="1"/>
  <c r="D25" i="9" a="1"/>
  <c r="D25" i="9" s="1"/>
  <c r="D26" i="9" a="1"/>
  <c r="D26" i="9" s="1"/>
  <c r="D27" i="9" a="1"/>
  <c r="D27" i="9" s="1"/>
  <c r="D28" i="9" a="1"/>
  <c r="D28" i="9" s="1"/>
  <c r="D33" i="9" a="1"/>
  <c r="D33" i="9" s="1"/>
  <c r="D34" i="9" a="1"/>
  <c r="D34" i="9" s="1"/>
  <c r="D36" i="9" a="1"/>
  <c r="D36" i="9" s="1"/>
  <c r="D37" i="9" a="1"/>
  <c r="D37" i="9" s="1"/>
  <c r="D38" i="9" a="1"/>
  <c r="D38" i="9" s="1"/>
  <c r="D39" i="9" a="1"/>
  <c r="D39" i="9" s="1"/>
  <c r="D40" i="9" a="1"/>
  <c r="D40" i="9" s="1"/>
  <c r="D45" i="9" a="1"/>
  <c r="D45" i="9" s="1"/>
  <c r="D46" i="9" a="1"/>
  <c r="D46" i="9" s="1"/>
  <c r="D48" i="9" a="1"/>
  <c r="D48" i="9" s="1"/>
  <c r="D49" i="9" a="1"/>
  <c r="D49" i="9" s="1"/>
  <c r="D50" i="9" a="1"/>
  <c r="D50" i="9" s="1"/>
  <c r="D57" i="9" a="1"/>
  <c r="D57" i="9" s="1"/>
  <c r="D58" i="9" a="1"/>
  <c r="D58" i="9" s="1"/>
  <c r="D60" i="9" a="1"/>
  <c r="D60" i="9" s="1"/>
  <c r="D61" i="9" a="1"/>
  <c r="D61" i="9" s="1"/>
  <c r="D62" i="9" a="1"/>
  <c r="D62" i="9" s="1"/>
  <c r="D64" i="9" a="1"/>
  <c r="D64" i="9" s="1"/>
  <c r="D69" i="9" a="1"/>
  <c r="D69" i="9" s="1"/>
  <c r="D70" i="9" a="1"/>
  <c r="D70" i="9" s="1"/>
  <c r="D73" i="9" a="1"/>
  <c r="D73" i="9" s="1"/>
  <c r="D74" i="9" a="1"/>
  <c r="D74" i="9" s="1"/>
  <c r="D76" i="9" a="1"/>
  <c r="D76" i="9" s="1"/>
  <c r="D80" i="9" a="1"/>
  <c r="D80" i="9" s="1"/>
  <c r="D81" i="9" a="1"/>
  <c r="D81" i="9" s="1"/>
  <c r="D83" i="9" a="1"/>
  <c r="D83" i="9" s="1"/>
  <c r="D84" i="9" a="1"/>
  <c r="D84" i="9" s="1"/>
  <c r="D85" i="9" a="1"/>
  <c r="D85" i="9" s="1"/>
  <c r="D86" i="9" a="1"/>
  <c r="D86" i="9" s="1"/>
  <c r="D87" i="9" a="1"/>
  <c r="D87" i="9" s="1"/>
  <c r="D343" i="9" a="1"/>
  <c r="D343" i="9" s="1"/>
  <c r="D344" i="9" a="1"/>
  <c r="D344" i="9" s="1"/>
  <c r="D347" i="9" a="1"/>
  <c r="D347" i="9" s="1"/>
  <c r="D348" i="9" a="1"/>
  <c r="D348" i="9" s="1"/>
  <c r="D350" i="9" a="1"/>
  <c r="D350" i="9" s="1"/>
  <c r="D355" i="9" a="1"/>
  <c r="D355" i="9" s="1"/>
  <c r="D356" i="9" a="1"/>
  <c r="D356" i="9" s="1"/>
  <c r="D359" i="9" a="1"/>
  <c r="D359" i="9" s="1"/>
  <c r="D360" i="9" a="1"/>
  <c r="D360" i="9" s="1"/>
  <c r="D362" i="9" a="1"/>
  <c r="D362" i="9" s="1"/>
  <c r="D367" i="9" a="1"/>
  <c r="D367" i="9" s="1"/>
  <c r="D368" i="9" a="1"/>
  <c r="D368" i="9" s="1"/>
  <c r="D371" i="9" a="1"/>
  <c r="D371" i="9" s="1"/>
  <c r="D372" i="9" a="1"/>
  <c r="D372" i="9" s="1"/>
  <c r="D374" i="9" a="1"/>
  <c r="D374" i="9" s="1"/>
  <c r="D379" i="9" a="1"/>
  <c r="D379" i="9" s="1"/>
  <c r="D380" i="9" a="1"/>
  <c r="D380" i="9" s="1"/>
  <c r="D383" i="9" a="1"/>
  <c r="D383" i="9" s="1"/>
  <c r="D384" i="9" a="1"/>
  <c r="D384" i="9" s="1"/>
  <c r="D386" i="9" a="1"/>
  <c r="D386" i="9" s="1"/>
  <c r="D391" i="9" a="1"/>
  <c r="D391" i="9" s="1"/>
  <c r="D392" i="9" a="1"/>
  <c r="D392" i="9" s="1"/>
  <c r="D395" i="9" a="1"/>
  <c r="D395" i="9" s="1"/>
  <c r="D396" i="9" a="1"/>
  <c r="D396" i="9" s="1"/>
  <c r="D398" i="9" a="1"/>
  <c r="D398" i="9" s="1"/>
  <c r="D403" i="9" a="1"/>
  <c r="D403" i="9" s="1"/>
  <c r="D404" i="9" a="1"/>
  <c r="D404" i="9" s="1"/>
  <c r="D407" i="9" a="1"/>
  <c r="D407" i="9" s="1"/>
  <c r="D408" i="9" a="1"/>
  <c r="D408" i="9" s="1"/>
  <c r="D415" i="9" a="1"/>
  <c r="D415" i="9" s="1"/>
  <c r="D416" i="9" a="1"/>
  <c r="D416" i="9" s="1"/>
  <c r="D419" i="9" a="1"/>
  <c r="D419" i="9" s="1"/>
  <c r="D420" i="9" a="1"/>
  <c r="D420" i="9" s="1"/>
  <c r="D421" i="9" a="1"/>
  <c r="D421" i="9" s="1"/>
  <c r="D422" i="9" a="1"/>
  <c r="D422" i="9" s="1"/>
  <c r="D427" i="9" a="1"/>
  <c r="D427" i="9" s="1"/>
  <c r="D428" i="9" a="1"/>
  <c r="D428" i="9" s="1"/>
  <c r="D431" i="9" a="1"/>
  <c r="D431" i="9" s="1"/>
  <c r="D432" i="9" a="1"/>
  <c r="D432" i="9" s="1"/>
  <c r="D433" i="9" a="1"/>
  <c r="D433" i="9" s="1"/>
  <c r="D434" i="9" a="1"/>
  <c r="D434" i="9" s="1"/>
  <c r="D439" i="9" a="1"/>
  <c r="D439" i="9" s="1"/>
  <c r="D440" i="9" a="1"/>
  <c r="D440" i="9" s="1"/>
  <c r="D443" i="9" a="1"/>
  <c r="D443" i="9" s="1"/>
  <c r="D444" i="9" a="1"/>
  <c r="D444" i="9" s="1"/>
  <c r="D445" i="9" a="1"/>
  <c r="D445" i="9" s="1"/>
  <c r="D446" i="9" a="1"/>
  <c r="D446" i="9" s="1"/>
  <c r="D451" i="9" a="1"/>
  <c r="D451" i="9" s="1"/>
  <c r="D452" i="9" a="1"/>
  <c r="D452" i="9" s="1"/>
  <c r="D455" i="9" a="1"/>
  <c r="D455" i="9" s="1"/>
  <c r="D456" i="9" a="1"/>
  <c r="D456" i="9" s="1"/>
  <c r="D457" i="9" a="1"/>
  <c r="D457" i="9" s="1"/>
  <c r="D458" i="9" a="1"/>
  <c r="D458" i="9" s="1"/>
  <c r="D463" i="9" a="1"/>
  <c r="D463" i="9" s="1"/>
  <c r="D464" i="9" a="1"/>
  <c r="D464" i="9" s="1"/>
  <c r="D467" i="9" a="1"/>
  <c r="D467" i="9" s="1"/>
  <c r="D468" i="9" a="1"/>
  <c r="D468" i="9" s="1"/>
  <c r="D469" i="9" a="1"/>
  <c r="D469" i="9" s="1"/>
  <c r="D470" i="9" a="1"/>
  <c r="D470" i="9" s="1"/>
  <c r="D475" i="9" a="1"/>
  <c r="D475" i="9" s="1"/>
  <c r="D476" i="9" a="1"/>
  <c r="D476" i="9" s="1"/>
  <c r="D479" i="9" a="1"/>
  <c r="D479" i="9" s="1"/>
  <c r="D480" i="9" a="1"/>
  <c r="D480" i="9" s="1"/>
  <c r="D481" i="9" a="1"/>
  <c r="D481" i="9" s="1"/>
  <c r="D482" i="9" a="1"/>
  <c r="D482" i="9" s="1"/>
  <c r="D487" i="9" a="1"/>
  <c r="D487" i="9" s="1"/>
  <c r="D488" i="9" a="1"/>
  <c r="D488" i="9" s="1"/>
  <c r="D491" i="9" a="1"/>
  <c r="D491" i="9" s="1"/>
  <c r="D492" i="9" a="1"/>
  <c r="D492" i="9" s="1"/>
  <c r="D493" i="9" a="1"/>
  <c r="D493" i="9" s="1"/>
  <c r="D494" i="9" a="1"/>
  <c r="D494" i="9" s="1"/>
  <c r="D499" i="9" a="1"/>
  <c r="D499" i="9" s="1"/>
  <c r="D500" i="9" a="1"/>
  <c r="D500" i="9" s="1"/>
  <c r="D503" i="9" a="1"/>
  <c r="D503" i="9" s="1"/>
  <c r="D504" i="9" a="1"/>
  <c r="D504" i="9" s="1"/>
  <c r="D505" i="9" a="1"/>
  <c r="D505" i="9" s="1"/>
  <c r="D506" i="9" a="1"/>
  <c r="D506" i="9" s="1"/>
  <c r="D511" i="9" a="1"/>
  <c r="D511" i="9" s="1"/>
  <c r="D512" i="9" a="1"/>
  <c r="D512" i="9" s="1"/>
  <c r="D515" i="9" a="1"/>
  <c r="D515" i="9" s="1"/>
  <c r="D516" i="9" a="1"/>
  <c r="D516" i="9" s="1"/>
  <c r="D517" i="9" a="1"/>
  <c r="D517" i="9" s="1"/>
  <c r="D518" i="9" a="1"/>
  <c r="D518" i="9" s="1"/>
  <c r="D523" i="9" a="1"/>
  <c r="D523" i="9" s="1"/>
  <c r="D527" i="9" a="1"/>
  <c r="D527" i="9" s="1"/>
  <c r="D528" i="9" a="1"/>
  <c r="D528" i="9" s="1"/>
  <c r="D530" i="9" a="1"/>
  <c r="D530" i="9" s="1"/>
  <c r="D535" i="9" a="1"/>
  <c r="D535" i="9" s="1"/>
  <c r="D536" i="9" a="1"/>
  <c r="D536" i="9" s="1"/>
  <c r="D539" i="9" a="1"/>
  <c r="D539" i="9" s="1"/>
  <c r="D540" i="9" a="1"/>
  <c r="D540" i="9" s="1"/>
  <c r="D541" i="9" a="1"/>
  <c r="D541" i="9" s="1"/>
  <c r="D542" i="9" a="1"/>
  <c r="D542" i="9" s="1"/>
  <c r="D547" i="9" a="1"/>
  <c r="D547" i="9" s="1"/>
  <c r="D548" i="9" a="1"/>
  <c r="D548" i="9" s="1"/>
  <c r="D552" i="9" a="1"/>
  <c r="D552" i="9" s="1"/>
  <c r="D554" i="9" a="1"/>
  <c r="D554" i="9" s="1"/>
  <c r="D559" i="9" a="1"/>
  <c r="D559" i="9" s="1"/>
  <c r="D560" i="9" a="1"/>
  <c r="D560" i="9" s="1"/>
  <c r="D563" i="9" a="1"/>
  <c r="D563" i="9" s="1"/>
  <c r="D564" i="9" a="1"/>
  <c r="D564" i="9" s="1"/>
  <c r="D565" i="9" a="1"/>
  <c r="D565" i="9" s="1"/>
  <c r="D566" i="9" a="1"/>
  <c r="D566" i="9" s="1"/>
  <c r="D571" i="9" a="1"/>
  <c r="D571" i="9" s="1"/>
  <c r="D572" i="9" a="1"/>
  <c r="D572" i="9" s="1"/>
  <c r="D575" i="9" a="1"/>
  <c r="D575" i="9" s="1"/>
  <c r="D576" i="9" a="1"/>
  <c r="D576" i="9" s="1"/>
  <c r="D583" i="9" a="1"/>
  <c r="D583" i="9" s="1"/>
  <c r="D584" i="9" a="1"/>
  <c r="D584" i="9" s="1"/>
  <c r="D587" i="9" a="1"/>
  <c r="D587" i="9" s="1"/>
  <c r="D588" i="9" a="1"/>
  <c r="D588" i="9" s="1"/>
  <c r="D590" i="9" a="1"/>
  <c r="D590" i="9" s="1"/>
  <c r="D595" i="9" a="1"/>
  <c r="D595" i="9" s="1"/>
  <c r="D596" i="9" a="1"/>
  <c r="D596" i="9" s="1"/>
  <c r="D599" i="9" a="1"/>
  <c r="D599" i="9" s="1"/>
  <c r="D600" i="9" a="1"/>
  <c r="D600" i="9" s="1"/>
  <c r="D607" i="9" a="1"/>
  <c r="D607" i="9" s="1"/>
  <c r="D608" i="9" a="1"/>
  <c r="D608" i="9" s="1"/>
  <c r="D611" i="9" a="1"/>
  <c r="D611" i="9" s="1"/>
  <c r="D612" i="9" a="1"/>
  <c r="D612" i="9" s="1"/>
  <c r="D614" i="9" a="1"/>
  <c r="D614" i="9" s="1"/>
  <c r="D619" i="9" a="1"/>
  <c r="D619" i="9" s="1"/>
  <c r="D620" i="9" a="1"/>
  <c r="D620" i="9" s="1"/>
  <c r="D623" i="9" a="1"/>
  <c r="D623" i="9" s="1"/>
  <c r="D624" i="9" a="1"/>
  <c r="D624" i="9" s="1"/>
  <c r="D626" i="9" a="1"/>
  <c r="D626" i="9" s="1"/>
  <c r="D631" i="9" a="1"/>
  <c r="D631" i="9" s="1"/>
  <c r="D632" i="9" a="1"/>
  <c r="D632" i="9" s="1"/>
  <c r="D635" i="9" a="1"/>
  <c r="D635" i="9" s="1"/>
  <c r="D636" i="9" a="1"/>
  <c r="D636" i="9" s="1"/>
  <c r="D643" i="9" a="1"/>
  <c r="D643" i="9" s="1"/>
  <c r="D644" i="9" a="1"/>
  <c r="D644" i="9" s="1"/>
  <c r="D647" i="9" a="1"/>
  <c r="D647" i="9" s="1"/>
  <c r="D648" i="9" a="1"/>
  <c r="D648" i="9" s="1"/>
  <c r="D649" i="9" a="1"/>
  <c r="D649" i="9" s="1"/>
  <c r="D650" i="9" a="1"/>
  <c r="D650" i="9" s="1"/>
  <c r="D655" i="9" a="1"/>
  <c r="D655" i="9" s="1"/>
  <c r="D656" i="9" a="1"/>
  <c r="D656" i="9" s="1"/>
  <c r="D659" i="9" a="1"/>
  <c r="D659" i="9" s="1"/>
  <c r="D660" i="9" a="1"/>
  <c r="D660" i="9" s="1"/>
  <c r="D661" i="9" a="1"/>
  <c r="D661" i="9" s="1"/>
  <c r="D662" i="9" a="1"/>
  <c r="D662" i="9" s="1"/>
  <c r="D667" i="9" a="1"/>
  <c r="D667" i="9" s="1"/>
  <c r="D668" i="9" a="1"/>
  <c r="D668" i="9" s="1"/>
  <c r="D671" i="9" a="1"/>
  <c r="D671" i="9" s="1"/>
  <c r="D672" i="9" a="1"/>
  <c r="D672" i="9" s="1"/>
  <c r="D673" i="9" a="1"/>
  <c r="D673" i="9" s="1"/>
  <c r="D674" i="9" a="1"/>
  <c r="D674" i="9" s="1"/>
  <c r="D679" i="9" a="1"/>
  <c r="D679" i="9" s="1"/>
  <c r="D680" i="9" a="1"/>
  <c r="D680" i="9" s="1"/>
  <c r="D683" i="9" a="1"/>
  <c r="D683" i="9" s="1"/>
  <c r="D684" i="9" a="1"/>
  <c r="D684" i="9" s="1"/>
  <c r="D685" i="9" a="1"/>
  <c r="D685" i="9" s="1"/>
  <c r="D686" i="9" a="1"/>
  <c r="D686" i="9" s="1"/>
  <c r="D691" i="9" a="1"/>
  <c r="D691" i="9" s="1"/>
  <c r="D692" i="9" a="1"/>
  <c r="D692" i="9" s="1"/>
  <c r="D695" i="9" a="1"/>
  <c r="D695" i="9" s="1"/>
  <c r="D696" i="9" a="1"/>
  <c r="D696" i="9" s="1"/>
  <c r="D697" i="9" a="1"/>
  <c r="D697" i="9" s="1"/>
  <c r="D698" i="9" a="1"/>
  <c r="D698" i="9" s="1"/>
  <c r="D703" i="9" a="1"/>
  <c r="D703" i="9" s="1"/>
  <c r="D704" i="9" a="1"/>
  <c r="D704" i="9" s="1"/>
  <c r="D707" i="9" a="1"/>
  <c r="D707" i="9" s="1"/>
  <c r="D708" i="9" a="1"/>
  <c r="D708" i="9" s="1"/>
  <c r="D715" i="9" a="1"/>
  <c r="D715" i="9" s="1"/>
  <c r="D716" i="9" a="1"/>
  <c r="D716" i="9" s="1"/>
  <c r="D719" i="9" a="1"/>
  <c r="D719" i="9" s="1"/>
  <c r="D720" i="9" a="1"/>
  <c r="D720" i="9" s="1"/>
  <c r="D721" i="9" a="1"/>
  <c r="D721" i="9" s="1"/>
  <c r="D722" i="9" a="1"/>
  <c r="D722" i="9" s="1"/>
  <c r="D727" i="9" a="1"/>
  <c r="D727" i="9" s="1"/>
  <c r="D728" i="9" a="1"/>
  <c r="D728" i="9" s="1"/>
  <c r="D731" i="9" a="1"/>
  <c r="D731" i="9" s="1"/>
  <c r="D732" i="9" a="1"/>
  <c r="D732" i="9" s="1"/>
  <c r="D734" i="9" a="1"/>
  <c r="D734" i="9" s="1"/>
  <c r="D739" i="9" a="1"/>
  <c r="D739" i="9" s="1"/>
  <c r="D740" i="9" a="1"/>
  <c r="D740" i="9" s="1"/>
  <c r="D743" i="9" a="1"/>
  <c r="D743" i="9" s="1"/>
  <c r="D744" i="9" a="1"/>
  <c r="D744" i="9" s="1"/>
  <c r="D745" i="9" a="1"/>
  <c r="D745" i="9" s="1"/>
  <c r="D746" i="9" a="1"/>
  <c r="D746" i="9" s="1"/>
  <c r="D751" i="9" a="1"/>
  <c r="D751" i="9" s="1"/>
  <c r="D752" i="9" a="1"/>
  <c r="D752" i="9" s="1"/>
  <c r="D755" i="9" a="1"/>
  <c r="D755" i="9" s="1"/>
  <c r="D756" i="9" a="1"/>
  <c r="D756" i="9" s="1"/>
  <c r="D758" i="9" a="1"/>
  <c r="D758" i="9" s="1"/>
  <c r="D763" i="9" a="1"/>
  <c r="D763" i="9" s="1"/>
  <c r="D764" i="9" a="1"/>
  <c r="D764" i="9" s="1"/>
  <c r="D767" i="9" a="1"/>
  <c r="D767" i="9" s="1"/>
  <c r="D768" i="9" a="1"/>
  <c r="D768" i="9" s="1"/>
  <c r="D769" i="9" a="1"/>
  <c r="D769" i="9" s="1"/>
  <c r="D770" i="9" a="1"/>
  <c r="D770" i="9" s="1"/>
  <c r="D775" i="9" a="1"/>
  <c r="D775" i="9" s="1"/>
  <c r="D776" i="9" a="1"/>
  <c r="D776" i="9" s="1"/>
  <c r="D779" i="9" a="1"/>
  <c r="D779" i="9" s="1"/>
  <c r="D780" i="9" a="1"/>
  <c r="D780" i="9" s="1"/>
  <c r="D782" i="9" a="1"/>
  <c r="D782" i="9" s="1"/>
  <c r="D787" i="9" a="1"/>
  <c r="D787" i="9" s="1"/>
  <c r="D788" i="9" a="1"/>
  <c r="D788" i="9" s="1"/>
  <c r="D791" i="9" a="1"/>
  <c r="D791" i="9" s="1"/>
  <c r="D792" i="9" a="1"/>
  <c r="D792" i="9" s="1"/>
  <c r="D793" i="9" a="1"/>
  <c r="D793" i="9" s="1"/>
  <c r="D799" i="9" a="1"/>
  <c r="D799" i="9" s="1"/>
  <c r="D800" i="9" a="1"/>
  <c r="D800" i="9" s="1"/>
  <c r="D803" i="9" a="1"/>
  <c r="D803" i="9" s="1"/>
  <c r="D804" i="9" a="1"/>
  <c r="D804" i="9" s="1"/>
  <c r="D806" i="9" a="1"/>
  <c r="D806" i="9" s="1"/>
  <c r="D811" i="9" a="1"/>
  <c r="D811" i="9" s="1"/>
  <c r="D812" i="9" a="1"/>
  <c r="D812" i="9" s="1"/>
  <c r="D815" i="9" a="1"/>
  <c r="D815" i="9" s="1"/>
  <c r="D816" i="9" a="1"/>
  <c r="D816" i="9" s="1"/>
  <c r="D817" i="9" a="1"/>
  <c r="D817" i="9" s="1"/>
  <c r="D818" i="9" a="1"/>
  <c r="D818" i="9" s="1"/>
  <c r="D823" i="9" a="1"/>
  <c r="D823" i="9" s="1"/>
  <c r="D824" i="9" a="1"/>
  <c r="D824" i="9" s="1"/>
  <c r="D827" i="9" a="1"/>
  <c r="D827" i="9" s="1"/>
  <c r="D828" i="9" a="1"/>
  <c r="D828" i="9" s="1"/>
  <c r="D830" i="9" a="1"/>
  <c r="D830" i="9" s="1"/>
  <c r="D835" i="9" a="1"/>
  <c r="D835" i="9" s="1"/>
  <c r="D836" i="9" a="1"/>
  <c r="D836" i="9" s="1"/>
  <c r="D839" i="9" a="1"/>
  <c r="D839" i="9" s="1"/>
  <c r="D840" i="9" a="1"/>
  <c r="D840" i="9" s="1"/>
  <c r="D842" i="9" a="1"/>
  <c r="D842" i="9" s="1"/>
  <c r="D847" i="9" a="1"/>
  <c r="D847" i="9" s="1"/>
  <c r="D848" i="9" a="1"/>
  <c r="D848" i="9" s="1"/>
  <c r="D851" i="9" a="1"/>
  <c r="D851" i="9" s="1"/>
  <c r="D852" i="9" a="1"/>
  <c r="D852" i="9" s="1"/>
  <c r="D854" i="9" a="1"/>
  <c r="D854" i="9" s="1"/>
  <c r="D859" i="9" a="1"/>
  <c r="D859" i="9" s="1"/>
  <c r="D860" i="9" a="1"/>
  <c r="D860" i="9" s="1"/>
  <c r="D863" i="9" a="1"/>
  <c r="D863" i="9" s="1"/>
  <c r="D864" i="9" a="1"/>
  <c r="D864" i="9" s="1"/>
  <c r="D866" i="9" a="1"/>
  <c r="D866" i="9" s="1"/>
  <c r="D871" i="9" a="1"/>
  <c r="D871" i="9" s="1"/>
  <c r="D872" i="9" a="1"/>
  <c r="D872" i="9" s="1"/>
  <c r="D875" i="9" a="1"/>
  <c r="D875" i="9" s="1"/>
  <c r="D876" i="9" a="1"/>
  <c r="D876" i="9" s="1"/>
  <c r="D878" i="9" a="1"/>
  <c r="D878" i="9" s="1"/>
  <c r="D883" i="9" a="1"/>
  <c r="D883" i="9" s="1"/>
  <c r="D884" i="9" a="1"/>
  <c r="D884" i="9" s="1"/>
  <c r="D887" i="9" a="1"/>
  <c r="D887" i="9" s="1"/>
  <c r="D888" i="9" a="1"/>
  <c r="D888" i="9" s="1"/>
  <c r="D890" i="9" a="1"/>
  <c r="D890" i="9" s="1"/>
  <c r="D895" i="9" a="1"/>
  <c r="D895" i="9" s="1"/>
  <c r="D896" i="9" a="1"/>
  <c r="D896" i="9" s="1"/>
  <c r="D899" i="9" a="1"/>
  <c r="D899" i="9" s="1"/>
  <c r="D900" i="9" a="1"/>
  <c r="D900" i="9" s="1"/>
  <c r="D902" i="9" a="1"/>
  <c r="D902" i="9" s="1"/>
  <c r="D907" i="9" a="1"/>
  <c r="D907" i="9" s="1"/>
  <c r="D908" i="9" a="1"/>
  <c r="D908" i="9" s="1"/>
  <c r="D911" i="9" a="1"/>
  <c r="D911" i="9" s="1"/>
  <c r="D912" i="9" a="1"/>
  <c r="D912" i="9" s="1"/>
  <c r="D914" i="9" a="1"/>
  <c r="D914" i="9" s="1"/>
  <c r="D919" i="9" a="1"/>
  <c r="D919" i="9" s="1"/>
  <c r="D923" i="9" a="1"/>
  <c r="D923" i="9" s="1"/>
  <c r="D924" i="9" a="1"/>
  <c r="D924" i="9" s="1"/>
  <c r="D926" i="9" a="1"/>
  <c r="D926" i="9" s="1"/>
  <c r="D931" i="9" a="1"/>
  <c r="D931" i="9" s="1"/>
  <c r="D932" i="9" a="1"/>
  <c r="D932" i="9" s="1"/>
  <c r="D935" i="9" a="1"/>
  <c r="D935" i="9" s="1"/>
  <c r="D936" i="9" a="1"/>
  <c r="D936" i="9" s="1"/>
  <c r="D938" i="9" a="1"/>
  <c r="D938" i="9" s="1"/>
  <c r="D943" i="9" a="1"/>
  <c r="D943" i="9" s="1"/>
  <c r="D944" i="9" a="1"/>
  <c r="D944" i="9" s="1"/>
  <c r="D947" i="9" a="1"/>
  <c r="D947" i="9" s="1"/>
  <c r="D948" i="9" a="1"/>
  <c r="D948" i="9" s="1"/>
  <c r="D950" i="9" a="1"/>
  <c r="D950" i="9" s="1"/>
  <c r="D955" i="9" a="1"/>
  <c r="D955" i="9" s="1"/>
  <c r="D956" i="9" a="1"/>
  <c r="D956" i="9" s="1"/>
  <c r="D959" i="9" a="1"/>
  <c r="D959" i="9" s="1"/>
  <c r="D960" i="9" a="1"/>
  <c r="D960" i="9" s="1"/>
  <c r="D962" i="9" a="1"/>
  <c r="D962" i="9" s="1"/>
  <c r="D967" i="9" a="1"/>
  <c r="D967" i="9" s="1"/>
  <c r="D968" i="9" a="1"/>
  <c r="D968" i="9" s="1"/>
  <c r="D971" i="9" a="1"/>
  <c r="D971" i="9" s="1"/>
  <c r="D972" i="9" a="1"/>
  <c r="D972" i="9" s="1"/>
  <c r="D974" i="9" a="1"/>
  <c r="D974" i="9" s="1"/>
  <c r="D979" i="9" a="1"/>
  <c r="D979" i="9" s="1"/>
  <c r="D980" i="9" a="1"/>
  <c r="D980" i="9" s="1"/>
  <c r="D983" i="9" a="1"/>
  <c r="D983" i="9" s="1"/>
  <c r="D984" i="9" a="1"/>
  <c r="D984" i="9" s="1"/>
  <c r="D985" i="9" a="1"/>
  <c r="D985" i="9" s="1"/>
  <c r="D986" i="9" a="1"/>
  <c r="D986" i="9" s="1"/>
  <c r="D991" i="9" a="1"/>
  <c r="D991" i="9" s="1"/>
  <c r="D992" i="9" a="1"/>
  <c r="D992" i="9" s="1"/>
  <c r="D995" i="9" a="1"/>
  <c r="D995" i="9" s="1"/>
  <c r="D996" i="9" a="1"/>
  <c r="D996" i="9" s="1"/>
  <c r="D997" i="9" a="1"/>
  <c r="D997" i="9" s="1"/>
  <c r="D998" i="9" a="1"/>
  <c r="D998" i="9" s="1"/>
  <c r="C88" i="9"/>
  <c r="C89" i="9"/>
  <c r="C90" i="9"/>
  <c r="C92" i="9"/>
  <c r="C96" i="9"/>
  <c r="C97" i="9"/>
  <c r="C98" i="9"/>
  <c r="C99" i="9"/>
  <c r="C100" i="9"/>
  <c r="C101" i="9"/>
  <c r="C102" i="9"/>
  <c r="C104" i="9"/>
  <c r="C107" i="9"/>
  <c r="C108" i="9"/>
  <c r="C109" i="9"/>
  <c r="C110" i="9"/>
  <c r="C111" i="9"/>
  <c r="C112" i="9"/>
  <c r="C113" i="9"/>
  <c r="C114" i="9"/>
  <c r="C115" i="9"/>
  <c r="C116" i="9"/>
  <c r="C120" i="9"/>
  <c r="C121" i="9"/>
  <c r="C122" i="9"/>
  <c r="C124" i="9"/>
  <c r="C125" i="9"/>
  <c r="C126" i="9"/>
  <c r="C127" i="9"/>
  <c r="C128" i="9"/>
  <c r="C132" i="9"/>
  <c r="C133" i="9"/>
  <c r="C134" i="9"/>
  <c r="C136" i="9"/>
  <c r="C137" i="9"/>
  <c r="C138" i="9"/>
  <c r="C139" i="9"/>
  <c r="C140" i="9"/>
  <c r="C144" i="9"/>
  <c r="C145" i="9"/>
  <c r="C146" i="9"/>
  <c r="C148" i="9"/>
  <c r="C149" i="9"/>
  <c r="C150" i="9"/>
  <c r="C152" i="9"/>
  <c r="C156" i="9"/>
  <c r="C157" i="9"/>
  <c r="C158" i="9"/>
  <c r="C159" i="9"/>
  <c r="C160" i="9"/>
  <c r="C161" i="9"/>
  <c r="C162" i="9"/>
  <c r="C163" i="9"/>
  <c r="C164" i="9"/>
  <c r="C167" i="9"/>
  <c r="C168" i="9"/>
  <c r="C169" i="9"/>
  <c r="C170" i="9"/>
  <c r="C172" i="9"/>
  <c r="C173" i="9"/>
  <c r="C174" i="9"/>
  <c r="C175" i="9"/>
  <c r="C176" i="9"/>
  <c r="C179" i="9"/>
  <c r="C180" i="9"/>
  <c r="C181" i="9"/>
  <c r="C182" i="9"/>
  <c r="C184" i="9"/>
  <c r="C185" i="9"/>
  <c r="C186" i="9"/>
  <c r="C187" i="9"/>
  <c r="C188" i="9"/>
  <c r="C191" i="9"/>
  <c r="C192" i="9"/>
  <c r="C193" i="9"/>
  <c r="C194" i="9"/>
  <c r="C196" i="9"/>
  <c r="C197" i="9"/>
  <c r="C198" i="9"/>
  <c r="C199" i="9"/>
  <c r="C200" i="9"/>
  <c r="C203" i="9"/>
  <c r="C204" i="9"/>
  <c r="C205" i="9"/>
  <c r="C206" i="9"/>
  <c r="C207" i="9"/>
  <c r="C208" i="9"/>
  <c r="C209" i="9"/>
  <c r="C210" i="9"/>
  <c r="C212" i="9"/>
  <c r="C215" i="9"/>
  <c r="C216" i="9"/>
  <c r="C217" i="9"/>
  <c r="C218" i="9"/>
  <c r="C220" i="9"/>
  <c r="C221" i="9"/>
  <c r="C222" i="9"/>
  <c r="C224" i="9"/>
  <c r="C227" i="9"/>
  <c r="C228" i="9"/>
  <c r="C229" i="9"/>
  <c r="C230" i="9"/>
  <c r="C232" i="9"/>
  <c r="C233" i="9"/>
  <c r="C234" i="9"/>
  <c r="C235" i="9"/>
  <c r="C236" i="9"/>
  <c r="C239" i="9"/>
  <c r="C241" i="9"/>
  <c r="C242" i="9"/>
  <c r="C244" i="9"/>
  <c r="C245" i="9"/>
  <c r="C246" i="9"/>
  <c r="C247" i="9"/>
  <c r="C248" i="9"/>
  <c r="C251" i="9"/>
  <c r="C2" i="9"/>
  <c r="C3" i="9"/>
  <c r="C4" i="9"/>
  <c r="C5" i="9"/>
  <c r="C6" i="9"/>
  <c r="C7" i="9"/>
  <c r="C8" i="9"/>
  <c r="C9" i="9"/>
  <c r="C10" i="9"/>
  <c r="C14" i="9"/>
  <c r="C15" i="9"/>
  <c r="C16" i="9"/>
  <c r="C18" i="9"/>
  <c r="C19" i="9"/>
  <c r="C20" i="9"/>
  <c r="C21" i="9"/>
  <c r="C22" i="9"/>
  <c r="C25" i="9"/>
  <c r="C26" i="9"/>
  <c r="C27" i="9"/>
  <c r="C28" i="9"/>
  <c r="C30" i="9"/>
  <c r="C31" i="9"/>
  <c r="C32" i="9"/>
  <c r="C33" i="9"/>
  <c r="C37" i="9"/>
  <c r="C38" i="9"/>
  <c r="C39" i="9"/>
  <c r="C40" i="9"/>
  <c r="C42" i="9"/>
  <c r="C43" i="9"/>
  <c r="C44" i="9"/>
  <c r="C46" i="9"/>
  <c r="C49" i="9"/>
  <c r="C50" i="9"/>
  <c r="C51" i="9"/>
  <c r="C52" i="9"/>
  <c r="C53" i="9"/>
  <c r="C54" i="9"/>
  <c r="C55" i="9"/>
  <c r="C56" i="9"/>
  <c r="C57" i="9"/>
  <c r="C58" i="9"/>
  <c r="C61" i="9"/>
  <c r="C62" i="9"/>
  <c r="C63" i="9"/>
  <c r="C64" i="9"/>
  <c r="C65" i="9"/>
  <c r="C66" i="9"/>
  <c r="C67" i="9"/>
  <c r="C68" i="9"/>
  <c r="C69" i="9"/>
  <c r="C70" i="9"/>
  <c r="C73" i="9"/>
  <c r="C74" i="9"/>
  <c r="C75" i="9"/>
  <c r="C76" i="9"/>
  <c r="C78" i="9"/>
  <c r="C79" i="9"/>
  <c r="C81" i="9"/>
  <c r="C84" i="9"/>
  <c r="C85" i="9"/>
  <c r="C86" i="9"/>
  <c r="C87" i="9"/>
  <c r="C340" i="9"/>
  <c r="C341" i="9"/>
  <c r="C342" i="9"/>
  <c r="C344" i="9"/>
  <c r="C348" i="9"/>
  <c r="C349" i="9"/>
  <c r="C350" i="9"/>
  <c r="C353" i="9"/>
  <c r="C354" i="9"/>
  <c r="C355" i="9"/>
  <c r="C356" i="9"/>
  <c r="C359" i="9"/>
  <c r="C361" i="9"/>
  <c r="C362" i="9"/>
  <c r="C365" i="9"/>
  <c r="C366" i="9"/>
  <c r="C367" i="9"/>
  <c r="C368" i="9"/>
  <c r="C371" i="9"/>
  <c r="C372" i="9"/>
  <c r="C373" i="9"/>
  <c r="C374" i="9"/>
  <c r="C377" i="9"/>
  <c r="C378" i="9"/>
  <c r="C380" i="9"/>
  <c r="C383" i="9"/>
  <c r="C384" i="9"/>
  <c r="C385" i="9"/>
  <c r="C386" i="9"/>
  <c r="C389" i="9"/>
  <c r="C390" i="9"/>
  <c r="C391" i="9"/>
  <c r="C392" i="9"/>
  <c r="C395" i="9"/>
  <c r="C396" i="9"/>
  <c r="C397" i="9"/>
  <c r="C398" i="9"/>
  <c r="C400" i="9"/>
  <c r="C401" i="9"/>
  <c r="C402" i="9"/>
  <c r="C403" i="9"/>
  <c r="C404" i="9"/>
  <c r="C407" i="9"/>
  <c r="C408" i="9"/>
  <c r="C409" i="9"/>
  <c r="C410" i="9"/>
  <c r="C413" i="9"/>
  <c r="C414" i="9"/>
  <c r="C415" i="9"/>
  <c r="C416" i="9"/>
  <c r="C420" i="9"/>
  <c r="C421" i="9"/>
  <c r="C422" i="9"/>
  <c r="C425" i="9"/>
  <c r="C426" i="9"/>
  <c r="C428" i="9"/>
  <c r="C431" i="9"/>
  <c r="C432" i="9"/>
  <c r="C433" i="9"/>
  <c r="C434" i="9"/>
  <c r="C436" i="9"/>
  <c r="C437" i="9"/>
  <c r="C438" i="9"/>
  <c r="C439" i="9"/>
  <c r="C443" i="9"/>
  <c r="C444" i="9"/>
  <c r="C445" i="9"/>
  <c r="C446" i="9"/>
  <c r="C448" i="9"/>
  <c r="C449" i="9"/>
  <c r="C450" i="9"/>
  <c r="C451" i="9"/>
  <c r="C452" i="9"/>
  <c r="C455" i="9"/>
  <c r="C456" i="9"/>
  <c r="C457" i="9"/>
  <c r="C458" i="9"/>
  <c r="C461" i="9"/>
  <c r="C462" i="9"/>
  <c r="C463" i="9"/>
  <c r="C464" i="9"/>
  <c r="C467" i="9"/>
  <c r="C468" i="9"/>
  <c r="C469" i="9"/>
  <c r="C470" i="9"/>
  <c r="C472" i="9"/>
  <c r="C473" i="9"/>
  <c r="C474" i="9"/>
  <c r="C476" i="9"/>
  <c r="C479" i="9"/>
  <c r="C480" i="9"/>
  <c r="C481" i="9"/>
  <c r="C482" i="9"/>
  <c r="C484" i="9"/>
  <c r="C485" i="9"/>
  <c r="C486" i="9"/>
  <c r="C488" i="9"/>
  <c r="C492" i="9"/>
  <c r="C493" i="9"/>
  <c r="C494" i="9"/>
  <c r="C498" i="9"/>
  <c r="C499" i="9"/>
  <c r="C500" i="9"/>
  <c r="C503" i="9"/>
  <c r="C504" i="9"/>
  <c r="C505" i="9"/>
  <c r="C506" i="9"/>
  <c r="C508" i="9"/>
  <c r="C509" i="9"/>
  <c r="C510" i="9"/>
  <c r="C511" i="9"/>
  <c r="C512" i="9"/>
  <c r="C515" i="9"/>
  <c r="C516" i="9"/>
  <c r="C517" i="9"/>
  <c r="C518" i="9"/>
  <c r="C521" i="9"/>
  <c r="C522" i="9"/>
  <c r="C524" i="9"/>
  <c r="C528" i="9"/>
  <c r="C529" i="9"/>
  <c r="C530" i="9"/>
  <c r="C533" i="9"/>
  <c r="C534" i="9"/>
  <c r="C535" i="9"/>
  <c r="C536" i="9"/>
  <c r="C539" i="9"/>
  <c r="C540" i="9"/>
  <c r="C541" i="9"/>
  <c r="C542" i="9"/>
  <c r="C545" i="9"/>
  <c r="C546" i="9"/>
  <c r="C548" i="9"/>
  <c r="C551" i="9"/>
  <c r="C552" i="9"/>
  <c r="C553" i="9"/>
  <c r="C554" i="9"/>
  <c r="C556" i="9"/>
  <c r="C557" i="9"/>
  <c r="C558" i="9"/>
  <c r="C560" i="9"/>
  <c r="C563" i="9"/>
  <c r="C564" i="9"/>
  <c r="C565" i="9"/>
  <c r="C566" i="9"/>
  <c r="C569" i="9"/>
  <c r="C570" i="9"/>
  <c r="C572" i="9"/>
  <c r="C576" i="9"/>
  <c r="C577" i="9"/>
  <c r="C578" i="9"/>
  <c r="C581" i="9"/>
  <c r="C582" i="9"/>
  <c r="C583" i="9"/>
  <c r="C584" i="9"/>
  <c r="C587" i="9"/>
  <c r="C588" i="9"/>
  <c r="C589" i="9"/>
  <c r="C590" i="9"/>
  <c r="C592" i="9"/>
  <c r="C593" i="9"/>
  <c r="C594" i="9"/>
  <c r="C596" i="9"/>
  <c r="C599" i="9"/>
  <c r="C600" i="9"/>
  <c r="C601" i="9"/>
  <c r="C602" i="9"/>
  <c r="C604" i="9"/>
  <c r="C605" i="9"/>
  <c r="C606" i="9"/>
  <c r="C608" i="9"/>
  <c r="C612" i="9"/>
  <c r="C613" i="9"/>
  <c r="C614" i="9"/>
  <c r="C616" i="9"/>
  <c r="C617" i="9"/>
  <c r="C618" i="9"/>
  <c r="C619" i="9"/>
  <c r="C620" i="9"/>
  <c r="C623" i="9"/>
  <c r="C624" i="9"/>
  <c r="C625" i="9"/>
  <c r="C626" i="9"/>
  <c r="C628" i="9"/>
  <c r="C629" i="9"/>
  <c r="C630" i="9"/>
  <c r="C631" i="9"/>
  <c r="C632" i="9"/>
  <c r="C635" i="9"/>
  <c r="C636" i="9"/>
  <c r="C637" i="9"/>
  <c r="C638" i="9"/>
  <c r="C641" i="9"/>
  <c r="C642" i="9"/>
  <c r="C647" i="9"/>
  <c r="C648" i="9"/>
  <c r="C649" i="9"/>
  <c r="C650" i="9"/>
  <c r="C653" i="9"/>
  <c r="C654" i="9"/>
  <c r="C656" i="9"/>
  <c r="C659" i="9"/>
  <c r="C661" i="9"/>
  <c r="C662" i="9"/>
  <c r="C664" i="9"/>
  <c r="C665" i="9"/>
  <c r="C666" i="9"/>
  <c r="C667" i="9"/>
  <c r="C668" i="9"/>
  <c r="C671" i="9"/>
  <c r="C672" i="9"/>
  <c r="C673" i="9"/>
  <c r="C674" i="9"/>
  <c r="C677" i="9"/>
  <c r="C678" i="9"/>
  <c r="C679" i="9"/>
  <c r="C680" i="9"/>
  <c r="C684" i="9"/>
  <c r="C685" i="9"/>
  <c r="C686" i="9"/>
  <c r="C689" i="9"/>
  <c r="C690" i="9"/>
  <c r="C692" i="9"/>
  <c r="C695" i="9"/>
  <c r="C696" i="9"/>
  <c r="C697" i="9"/>
  <c r="C698" i="9"/>
  <c r="C701" i="9"/>
  <c r="C702" i="9"/>
  <c r="C703" i="9"/>
  <c r="C704" i="9"/>
  <c r="C707" i="9"/>
  <c r="C708" i="9"/>
  <c r="C709" i="9"/>
  <c r="C710" i="9"/>
  <c r="C712" i="9"/>
  <c r="C713" i="9"/>
  <c r="C714" i="9"/>
  <c r="C715" i="9"/>
  <c r="C716" i="9"/>
  <c r="C719" i="9"/>
  <c r="C720" i="9"/>
  <c r="C721" i="9"/>
  <c r="C722" i="9"/>
  <c r="C725" i="9"/>
  <c r="C726" i="9"/>
  <c r="C727" i="9"/>
  <c r="C728" i="9"/>
  <c r="C731" i="9"/>
  <c r="C732" i="9"/>
  <c r="C733" i="9"/>
  <c r="C736" i="9"/>
  <c r="C737" i="9"/>
  <c r="C738" i="9"/>
  <c r="C740" i="9"/>
  <c r="C743" i="9"/>
  <c r="C744" i="9"/>
  <c r="C745" i="9"/>
  <c r="C746" i="9"/>
  <c r="C748" i="9"/>
  <c r="C749" i="9"/>
  <c r="C750" i="9"/>
  <c r="C751" i="9"/>
  <c r="C752" i="9"/>
  <c r="C755" i="9"/>
  <c r="C756" i="9"/>
  <c r="C757" i="9"/>
  <c r="C758" i="9"/>
  <c r="C760" i="9"/>
  <c r="C761" i="9"/>
  <c r="C762" i="9"/>
  <c r="C763" i="9"/>
  <c r="C764" i="9"/>
  <c r="C767" i="9"/>
  <c r="C768" i="9"/>
  <c r="C769" i="9"/>
  <c r="C770" i="9"/>
  <c r="C773" i="9"/>
  <c r="C774" i="9"/>
  <c r="C779" i="9"/>
  <c r="C780" i="9"/>
  <c r="C781" i="9"/>
  <c r="C782" i="9"/>
  <c r="C784" i="9"/>
  <c r="C785" i="9"/>
  <c r="C786" i="9"/>
  <c r="C788" i="9"/>
  <c r="C791" i="9"/>
  <c r="C792" i="9"/>
  <c r="C793" i="9"/>
  <c r="C794" i="9"/>
  <c r="C797" i="9"/>
  <c r="C798" i="9"/>
  <c r="C799" i="9"/>
  <c r="C800" i="9"/>
  <c r="C804" i="9"/>
  <c r="C805" i="9"/>
  <c r="C806" i="9"/>
  <c r="C809" i="9"/>
  <c r="C810" i="9"/>
  <c r="C811" i="9"/>
  <c r="C812" i="9"/>
  <c r="C815" i="9"/>
  <c r="C816" i="9"/>
  <c r="C817" i="9"/>
  <c r="C818" i="9"/>
  <c r="C820" i="9"/>
  <c r="C821" i="9"/>
  <c r="C822" i="9"/>
  <c r="C824" i="9"/>
  <c r="C827" i="9"/>
  <c r="C828" i="9"/>
  <c r="C829" i="9"/>
  <c r="C830" i="9"/>
  <c r="C833" i="9"/>
  <c r="C834" i="9"/>
  <c r="C839" i="9"/>
  <c r="C840" i="9"/>
  <c r="C841" i="9"/>
  <c r="C842" i="9"/>
  <c r="C845" i="9"/>
  <c r="C846" i="9"/>
  <c r="C847" i="9"/>
  <c r="C848" i="9"/>
  <c r="C851" i="9"/>
  <c r="C852" i="9"/>
  <c r="C853" i="9"/>
  <c r="C854" i="9"/>
  <c r="C856" i="9"/>
  <c r="C857" i="9"/>
  <c r="C858" i="9"/>
  <c r="C860" i="9"/>
  <c r="C863" i="9"/>
  <c r="C864" i="9"/>
  <c r="C865" i="9"/>
  <c r="C866" i="9"/>
  <c r="C868" i="9"/>
  <c r="C869" i="9"/>
  <c r="C870" i="9"/>
  <c r="C872" i="9"/>
  <c r="C876" i="9"/>
  <c r="C877" i="9"/>
  <c r="C878" i="9"/>
  <c r="C881" i="9"/>
  <c r="C882" i="9"/>
  <c r="C883" i="9"/>
  <c r="C884" i="9"/>
  <c r="C887" i="9"/>
  <c r="C888" i="9"/>
  <c r="C889" i="9"/>
  <c r="C890" i="9"/>
  <c r="C892" i="9"/>
  <c r="C893" i="9"/>
  <c r="C894" i="9"/>
  <c r="C895" i="9"/>
  <c r="C896" i="9"/>
  <c r="C899" i="9"/>
  <c r="C900" i="9"/>
  <c r="C901" i="9"/>
  <c r="C902" i="9"/>
  <c r="C905" i="9"/>
  <c r="C906" i="9"/>
  <c r="C908" i="9"/>
  <c r="C912" i="9"/>
  <c r="C913" i="9"/>
  <c r="C917" i="9"/>
  <c r="C918" i="9"/>
  <c r="C919" i="9"/>
  <c r="C920" i="9"/>
  <c r="C923" i="9"/>
  <c r="C924" i="9"/>
  <c r="C925" i="9"/>
  <c r="C926" i="9"/>
  <c r="C928" i="9"/>
  <c r="C929" i="9"/>
  <c r="C930" i="9"/>
  <c r="C931" i="9"/>
  <c r="C932" i="9"/>
  <c r="C935" i="9"/>
  <c r="C937" i="9"/>
  <c r="C938" i="9"/>
  <c r="C940" i="9"/>
  <c r="C941" i="9"/>
  <c r="C942" i="9"/>
  <c r="C943" i="9"/>
  <c r="C944" i="9"/>
  <c r="C948" i="9"/>
  <c r="C949" i="9"/>
  <c r="C950" i="9"/>
  <c r="C953" i="9"/>
  <c r="C954" i="9"/>
  <c r="C956" i="9"/>
  <c r="C959" i="9"/>
  <c r="C960" i="9"/>
  <c r="C961" i="9"/>
  <c r="C962" i="9"/>
  <c r="C964" i="9"/>
  <c r="C965" i="9"/>
  <c r="C966" i="9"/>
  <c r="C967" i="9"/>
  <c r="C971" i="9"/>
  <c r="C972" i="9"/>
  <c r="C973" i="9"/>
  <c r="C974" i="9"/>
  <c r="C977" i="9"/>
  <c r="C978" i="9"/>
  <c r="C979" i="9"/>
  <c r="C984" i="9"/>
  <c r="C985" i="9"/>
  <c r="C986" i="9"/>
  <c r="C989" i="9"/>
  <c r="C990" i="9"/>
  <c r="C992" i="9"/>
  <c r="C996" i="9"/>
  <c r="C997" i="9"/>
  <c r="C998" i="9"/>
  <c r="B88" i="9"/>
  <c r="B89" i="9"/>
  <c r="B91" i="9"/>
  <c r="B96" i="9"/>
  <c r="B97" i="9"/>
  <c r="B98" i="9"/>
  <c r="B99" i="9"/>
  <c r="B100" i="9"/>
  <c r="B101" i="9"/>
  <c r="B102" i="9"/>
  <c r="B103" i="9"/>
  <c r="B107" i="9"/>
  <c r="B108" i="9"/>
  <c r="B111" i="9"/>
  <c r="B112" i="9"/>
  <c r="B113" i="9"/>
  <c r="B114" i="9"/>
  <c r="B115" i="9"/>
  <c r="B119" i="9"/>
  <c r="B120" i="9"/>
  <c r="B121" i="9"/>
  <c r="B123" i="9"/>
  <c r="B124" i="9"/>
  <c r="B125" i="9"/>
  <c r="B127" i="9"/>
  <c r="B132" i="9"/>
  <c r="B133" i="9"/>
  <c r="B135" i="9"/>
  <c r="B136" i="9"/>
  <c r="B137" i="9"/>
  <c r="B138" i="9"/>
  <c r="B139" i="9"/>
  <c r="B143" i="9"/>
  <c r="B144" i="9"/>
  <c r="B145" i="9"/>
  <c r="B146" i="9"/>
  <c r="B147" i="9"/>
  <c r="B148" i="9"/>
  <c r="B149" i="9"/>
  <c r="B150" i="9"/>
  <c r="B151" i="9"/>
  <c r="B155" i="9"/>
  <c r="B156" i="9"/>
  <c r="B157" i="9"/>
  <c r="B158" i="9"/>
  <c r="B159" i="9"/>
  <c r="B160" i="9"/>
  <c r="B161" i="9"/>
  <c r="B163" i="9"/>
  <c r="B168" i="9"/>
  <c r="B169" i="9"/>
  <c r="B170" i="9"/>
  <c r="B171" i="9"/>
  <c r="B172" i="9"/>
  <c r="B173" i="9"/>
  <c r="B174" i="9"/>
  <c r="B175" i="9"/>
  <c r="B179" i="9"/>
  <c r="B180" i="9"/>
  <c r="B181" i="9"/>
  <c r="B183" i="9"/>
  <c r="B184" i="9"/>
  <c r="B185" i="9"/>
  <c r="B186" i="9"/>
  <c r="B187" i="9"/>
  <c r="B191" i="9"/>
  <c r="B192" i="9"/>
  <c r="B193" i="9"/>
  <c r="B195" i="9"/>
  <c r="B196" i="9"/>
  <c r="B197" i="9"/>
  <c r="B204" i="9"/>
  <c r="B205" i="9"/>
  <c r="B207" i="9"/>
  <c r="B208" i="9"/>
  <c r="B209" i="9"/>
  <c r="B210" i="9"/>
  <c r="B211" i="9"/>
  <c r="B215" i="9"/>
  <c r="B216" i="9"/>
  <c r="B217" i="9"/>
  <c r="B219" i="9"/>
  <c r="B220" i="9"/>
  <c r="B221" i="9"/>
  <c r="B222" i="9"/>
  <c r="B223" i="9"/>
  <c r="B227" i="9"/>
  <c r="B228" i="9"/>
  <c r="B229" i="9"/>
  <c r="B230" i="9"/>
  <c r="B231" i="9"/>
  <c r="B232" i="9"/>
  <c r="B233" i="9"/>
  <c r="B235" i="9"/>
  <c r="B239" i="9"/>
  <c r="B240" i="9"/>
  <c r="B241" i="9"/>
  <c r="B242" i="9"/>
  <c r="B243" i="9"/>
  <c r="B244" i="9"/>
  <c r="B245" i="9"/>
  <c r="B246" i="9"/>
  <c r="B247" i="9"/>
  <c r="B251" i="9"/>
  <c r="B2" i="9"/>
  <c r="B3" i="9"/>
  <c r="B5" i="9"/>
  <c r="B6" i="9"/>
  <c r="B7" i="9"/>
  <c r="B8" i="9"/>
  <c r="B9" i="9"/>
  <c r="B13" i="9"/>
  <c r="B14" i="9"/>
  <c r="B15" i="9"/>
  <c r="B17" i="9"/>
  <c r="B18" i="9"/>
  <c r="B19" i="9"/>
  <c r="B20" i="9"/>
  <c r="B21" i="9"/>
  <c r="B25" i="9"/>
  <c r="B26" i="9"/>
  <c r="B27" i="9"/>
  <c r="B29" i="9"/>
  <c r="B30" i="9"/>
  <c r="B31" i="9"/>
  <c r="B32" i="9"/>
  <c r="B33" i="9"/>
  <c r="B38" i="9"/>
  <c r="B39" i="9"/>
  <c r="B41" i="9"/>
  <c r="B42" i="9"/>
  <c r="B43" i="9"/>
  <c r="B44" i="9"/>
  <c r="B45" i="9"/>
  <c r="B49" i="9"/>
  <c r="B50" i="9"/>
  <c r="B51" i="9"/>
  <c r="B52" i="9"/>
  <c r="B53" i="9"/>
  <c r="B54" i="9"/>
  <c r="B55" i="9"/>
  <c r="B57" i="9"/>
  <c r="B61" i="9"/>
  <c r="B62" i="9"/>
  <c r="B63" i="9"/>
  <c r="B65" i="9"/>
  <c r="B66" i="9"/>
  <c r="B67" i="9"/>
  <c r="B68" i="9"/>
  <c r="B69" i="9"/>
  <c r="B73" i="9"/>
  <c r="B74" i="9"/>
  <c r="B75" i="9"/>
  <c r="B76" i="9"/>
  <c r="B77" i="9"/>
  <c r="B78" i="9"/>
  <c r="B84" i="9"/>
  <c r="B85" i="9"/>
  <c r="B86" i="9"/>
  <c r="B339" i="9"/>
  <c r="B340" i="9"/>
  <c r="B341" i="9"/>
  <c r="B342" i="9"/>
  <c r="B343" i="9"/>
  <c r="B347" i="9"/>
  <c r="B348" i="9"/>
  <c r="B349" i="9"/>
  <c r="B351" i="9"/>
  <c r="B352" i="9"/>
  <c r="B353" i="9"/>
  <c r="B354" i="9"/>
  <c r="B355" i="9"/>
  <c r="B359" i="9"/>
  <c r="B360" i="9"/>
  <c r="B361" i="9"/>
  <c r="B363" i="9"/>
  <c r="B364" i="9"/>
  <c r="B365" i="9"/>
  <c r="B366" i="9"/>
  <c r="B367" i="9"/>
  <c r="B371" i="9"/>
  <c r="B372" i="9"/>
  <c r="B373" i="9"/>
  <c r="B375" i="9"/>
  <c r="B376" i="9"/>
  <c r="B377" i="9"/>
  <c r="B378" i="9"/>
  <c r="B379" i="9"/>
  <c r="B384" i="9"/>
  <c r="B385" i="9"/>
  <c r="B387" i="9"/>
  <c r="B388" i="9"/>
  <c r="B389" i="9"/>
  <c r="B390" i="9"/>
  <c r="B391" i="9"/>
  <c r="B395" i="9"/>
  <c r="B396" i="9"/>
  <c r="B397" i="9"/>
  <c r="B399" i="9"/>
  <c r="B400" i="9"/>
  <c r="B401" i="9"/>
  <c r="B402" i="9"/>
  <c r="B403" i="9"/>
  <c r="B407" i="9"/>
  <c r="B408" i="9"/>
  <c r="B409" i="9"/>
  <c r="B411" i="9"/>
  <c r="B412" i="9"/>
  <c r="B413" i="9"/>
  <c r="B414" i="9"/>
  <c r="B415" i="9"/>
  <c r="B419" i="9"/>
  <c r="B420" i="9"/>
  <c r="B421" i="9"/>
  <c r="B423" i="9"/>
  <c r="B424" i="9"/>
  <c r="B425" i="9"/>
  <c r="B427" i="9"/>
  <c r="B431" i="9"/>
  <c r="B432" i="9"/>
  <c r="B433" i="9"/>
  <c r="B435" i="9"/>
  <c r="B436" i="9"/>
  <c r="B437" i="9"/>
  <c r="B438" i="9"/>
  <c r="B439" i="9"/>
  <c r="B444" i="9"/>
  <c r="B445" i="9"/>
  <c r="B447" i="9"/>
  <c r="B448" i="9"/>
  <c r="B449" i="9"/>
  <c r="B450" i="9"/>
  <c r="B451" i="9"/>
  <c r="B455" i="9"/>
  <c r="B456" i="9"/>
  <c r="B457" i="9"/>
  <c r="B460" i="9"/>
  <c r="B461" i="9"/>
  <c r="B462" i="9"/>
  <c r="B463" i="9"/>
  <c r="B467" i="9"/>
  <c r="B468" i="9"/>
  <c r="B469" i="9"/>
  <c r="B471" i="9"/>
  <c r="B472" i="9"/>
  <c r="B473" i="9"/>
  <c r="B474" i="9"/>
  <c r="B475" i="9"/>
  <c r="B479" i="9"/>
  <c r="B480" i="9"/>
  <c r="B481" i="9"/>
  <c r="B483" i="9"/>
  <c r="B484" i="9"/>
  <c r="B485" i="9"/>
  <c r="B486" i="9"/>
  <c r="B487" i="9"/>
  <c r="B491" i="9"/>
  <c r="B492" i="9"/>
  <c r="B493" i="9"/>
  <c r="B496" i="9"/>
  <c r="B497" i="9"/>
  <c r="B499" i="9"/>
  <c r="B503" i="9"/>
  <c r="B504" i="9"/>
  <c r="B505" i="9"/>
  <c r="B507" i="9"/>
  <c r="B508" i="9"/>
  <c r="B509" i="9"/>
  <c r="B510" i="9"/>
  <c r="B511" i="9"/>
  <c r="B515" i="9"/>
  <c r="B516" i="9"/>
  <c r="B517" i="9"/>
  <c r="B519" i="9"/>
  <c r="B520" i="9"/>
  <c r="B521" i="9"/>
  <c r="B523" i="9"/>
  <c r="B528" i="9"/>
  <c r="B529" i="9"/>
  <c r="B531" i="9"/>
  <c r="B532" i="9"/>
  <c r="B533" i="9"/>
  <c r="B535" i="9"/>
  <c r="B539" i="9"/>
  <c r="B540" i="9"/>
  <c r="B541" i="9"/>
  <c r="B543" i="9"/>
  <c r="B544" i="9"/>
  <c r="B545" i="9"/>
  <c r="B546" i="9"/>
  <c r="B547" i="9"/>
  <c r="B551" i="9"/>
  <c r="B552" i="9"/>
  <c r="B553" i="9"/>
  <c r="B555" i="9"/>
  <c r="B556" i="9"/>
  <c r="B557" i="9"/>
  <c r="B558" i="9"/>
  <c r="B559" i="9"/>
  <c r="B563" i="9"/>
  <c r="B564" i="9"/>
  <c r="B565" i="9"/>
  <c r="B567" i="9"/>
  <c r="B568" i="9"/>
  <c r="B569" i="9"/>
  <c r="B570" i="9"/>
  <c r="B571" i="9"/>
  <c r="B575" i="9"/>
  <c r="B576" i="9"/>
  <c r="B577" i="9"/>
  <c r="B579" i="9"/>
  <c r="B580" i="9"/>
  <c r="B581" i="9"/>
  <c r="B583" i="9"/>
  <c r="B588" i="9"/>
  <c r="B589" i="9"/>
  <c r="B591" i="9"/>
  <c r="B592" i="9"/>
  <c r="B593" i="9"/>
  <c r="B594" i="9"/>
  <c r="B595" i="9"/>
  <c r="B599" i="9"/>
  <c r="B600" i="9"/>
  <c r="B601" i="9"/>
  <c r="B604" i="9"/>
  <c r="B605" i="9"/>
  <c r="B607" i="9"/>
  <c r="B611" i="9"/>
  <c r="B612" i="9"/>
  <c r="B613" i="9"/>
  <c r="B615" i="9"/>
  <c r="B616" i="9"/>
  <c r="B617" i="9"/>
  <c r="B618" i="9"/>
  <c r="B623" i="9"/>
  <c r="B624" i="9"/>
  <c r="B625" i="9"/>
  <c r="B627" i="9"/>
  <c r="B628" i="9"/>
  <c r="B629" i="9"/>
  <c r="B630" i="9"/>
  <c r="B631" i="9"/>
  <c r="B635" i="9"/>
  <c r="B636" i="9"/>
  <c r="B637" i="9"/>
  <c r="B640" i="9"/>
  <c r="B641" i="9"/>
  <c r="B643" i="9"/>
  <c r="B647" i="9"/>
  <c r="B648" i="9"/>
  <c r="B649" i="9"/>
  <c r="B651" i="9"/>
  <c r="B652" i="9"/>
  <c r="B653" i="9"/>
  <c r="B654" i="9"/>
  <c r="B655" i="9"/>
  <c r="B659" i="9"/>
  <c r="B660" i="9"/>
  <c r="B661" i="9"/>
  <c r="B664" i="9"/>
  <c r="B665" i="9"/>
  <c r="B666" i="9"/>
  <c r="B672" i="9"/>
  <c r="B673" i="9"/>
  <c r="B675" i="9"/>
  <c r="B676" i="9"/>
  <c r="B677" i="9"/>
  <c r="B679" i="9"/>
  <c r="B683" i="9"/>
  <c r="B684" i="9"/>
  <c r="B685" i="9"/>
  <c r="B687" i="9"/>
  <c r="B688" i="9"/>
  <c r="B689" i="9"/>
  <c r="B690" i="9"/>
  <c r="B691" i="9"/>
  <c r="B695" i="9"/>
  <c r="B696" i="9"/>
  <c r="B697" i="9"/>
  <c r="B699" i="9"/>
  <c r="B700" i="9"/>
  <c r="B701" i="9"/>
  <c r="B702" i="9"/>
  <c r="B703" i="9"/>
  <c r="B707" i="9"/>
  <c r="B708" i="9"/>
  <c r="B709" i="9"/>
  <c r="B711" i="9"/>
  <c r="B712" i="9"/>
  <c r="B713" i="9"/>
  <c r="B714" i="9"/>
  <c r="B715" i="9"/>
  <c r="B719" i="9"/>
  <c r="B720" i="9"/>
  <c r="B721" i="9"/>
  <c r="B723" i="9"/>
  <c r="B724" i="9"/>
  <c r="B725" i="9"/>
  <c r="B727" i="9"/>
  <c r="B732" i="9"/>
  <c r="B733" i="9"/>
  <c r="B736" i="9"/>
  <c r="B737" i="9"/>
  <c r="B739" i="9"/>
  <c r="B743" i="9"/>
  <c r="B744" i="9"/>
  <c r="B745" i="9"/>
  <c r="B747" i="9"/>
  <c r="B748" i="9"/>
  <c r="B749" i="9"/>
  <c r="B750" i="9"/>
  <c r="B751" i="9"/>
  <c r="B755" i="9"/>
  <c r="B756" i="9"/>
  <c r="B757" i="9"/>
  <c r="B759" i="9"/>
  <c r="B760" i="9"/>
  <c r="B761" i="9"/>
  <c r="B762" i="9"/>
  <c r="B763" i="9"/>
  <c r="B767" i="9"/>
  <c r="B768" i="9"/>
  <c r="B769" i="9"/>
  <c r="B773" i="9"/>
  <c r="B774" i="9"/>
  <c r="B779" i="9"/>
  <c r="B780" i="9"/>
  <c r="B781" i="9"/>
  <c r="B783" i="9"/>
  <c r="B784" i="9"/>
  <c r="B785" i="9"/>
  <c r="B786" i="9"/>
  <c r="B787" i="9"/>
  <c r="B791" i="9"/>
  <c r="B792" i="9"/>
  <c r="B793" i="9"/>
  <c r="B795" i="9"/>
  <c r="B796" i="9"/>
  <c r="B797" i="9"/>
  <c r="B798" i="9"/>
  <c r="B803" i="9"/>
  <c r="B804" i="9"/>
  <c r="B805" i="9"/>
  <c r="B808" i="9"/>
  <c r="B809" i="9"/>
  <c r="B811" i="9"/>
  <c r="B816" i="9"/>
  <c r="B817" i="9"/>
  <c r="B819" i="9"/>
  <c r="B820" i="9"/>
  <c r="B821" i="9"/>
  <c r="B822" i="9"/>
  <c r="B823" i="9"/>
  <c r="B827" i="9"/>
  <c r="B828" i="9"/>
  <c r="B829" i="9"/>
  <c r="B831" i="9"/>
  <c r="B832" i="9"/>
  <c r="B833" i="9"/>
  <c r="B834" i="9"/>
  <c r="B835" i="9"/>
  <c r="B839" i="9"/>
  <c r="B840" i="9"/>
  <c r="B841" i="9"/>
  <c r="B843" i="9"/>
  <c r="B844" i="9"/>
  <c r="B845" i="9"/>
  <c r="B846" i="9"/>
  <c r="B847" i="9"/>
  <c r="B851" i="9"/>
  <c r="B852" i="9"/>
  <c r="B853" i="9"/>
  <c r="B855" i="9"/>
  <c r="B856" i="9"/>
  <c r="B857" i="9"/>
  <c r="B859" i="9"/>
  <c r="B863" i="9"/>
  <c r="B864" i="9"/>
  <c r="B865" i="9"/>
  <c r="B867" i="9"/>
  <c r="B868" i="9"/>
  <c r="B869" i="9"/>
  <c r="B870" i="9"/>
  <c r="B871" i="9"/>
  <c r="B876" i="9"/>
  <c r="B877" i="9"/>
  <c r="B879" i="9"/>
  <c r="B880" i="9"/>
  <c r="B881" i="9"/>
  <c r="B883" i="9"/>
  <c r="B887" i="9"/>
  <c r="B888" i="9"/>
  <c r="B889" i="9"/>
  <c r="B891" i="9"/>
  <c r="B892" i="9"/>
  <c r="B893" i="9"/>
  <c r="B894" i="9"/>
  <c r="B895" i="9"/>
  <c r="B899" i="9"/>
  <c r="B900" i="9"/>
  <c r="B901" i="9"/>
  <c r="B904" i="9"/>
  <c r="B905" i="9"/>
  <c r="B906" i="9"/>
  <c r="B907" i="9"/>
  <c r="B911" i="9"/>
  <c r="B912" i="9"/>
  <c r="B913" i="9"/>
  <c r="B915" i="9"/>
  <c r="B916" i="9"/>
  <c r="B917" i="9"/>
  <c r="B918" i="9"/>
  <c r="B919" i="9"/>
  <c r="B923" i="9"/>
  <c r="B924" i="9"/>
  <c r="B925" i="9"/>
  <c r="B927" i="9"/>
  <c r="B928" i="9"/>
  <c r="B929" i="9"/>
  <c r="B930" i="9"/>
  <c r="B931" i="9"/>
  <c r="B935" i="9"/>
  <c r="B936" i="9"/>
  <c r="B937" i="9"/>
  <c r="B940" i="9"/>
  <c r="B941" i="9"/>
  <c r="B943" i="9"/>
  <c r="B947" i="9"/>
  <c r="B948" i="9"/>
  <c r="B949" i="9"/>
  <c r="B951" i="9"/>
  <c r="B952" i="9"/>
  <c r="B953" i="9"/>
  <c r="B954" i="9"/>
  <c r="B955" i="9"/>
  <c r="B960" i="9"/>
  <c r="B961" i="9"/>
  <c r="B964" i="9"/>
  <c r="B965" i="9"/>
  <c r="B966" i="9"/>
  <c r="B967" i="9"/>
  <c r="B971" i="9"/>
  <c r="B972" i="9"/>
  <c r="B973" i="9"/>
  <c r="B976" i="9"/>
  <c r="B977" i="9"/>
  <c r="B979" i="9"/>
  <c r="B983" i="9"/>
  <c r="B984" i="9"/>
  <c r="B985" i="9"/>
  <c r="B987" i="9"/>
  <c r="B988" i="9"/>
  <c r="B989" i="9"/>
  <c r="B990" i="9"/>
  <c r="B991" i="9"/>
  <c r="B995" i="9"/>
  <c r="B996" i="9"/>
  <c r="B997" i="9"/>
  <c r="A88" i="9"/>
  <c r="A89" i="9"/>
  <c r="A93" i="9"/>
  <c r="A94" i="9"/>
  <c r="A96" i="9"/>
  <c r="A97" i="9"/>
  <c r="A98" i="9"/>
  <c r="A99" i="9"/>
  <c r="A100" i="9"/>
  <c r="A105" i="9"/>
  <c r="A106" i="9"/>
  <c r="A107" i="9"/>
  <c r="A108" i="9"/>
  <c r="A109" i="9"/>
  <c r="A110" i="9"/>
  <c r="A112" i="9"/>
  <c r="A113" i="9"/>
  <c r="A117" i="9"/>
  <c r="A118" i="9"/>
  <c r="A120" i="9"/>
  <c r="A121" i="9"/>
  <c r="A122" i="9"/>
  <c r="A123" i="9"/>
  <c r="A124" i="9"/>
  <c r="A129" i="9"/>
  <c r="A130" i="9"/>
  <c r="A131" i="9"/>
  <c r="A132" i="9"/>
  <c r="A133" i="9"/>
  <c r="A134" i="9"/>
  <c r="A135" i="9"/>
  <c r="A136" i="9"/>
  <c r="A137" i="9"/>
  <c r="A141" i="9"/>
  <c r="A142" i="9"/>
  <c r="A144" i="9"/>
  <c r="A145" i="9"/>
  <c r="A146" i="9"/>
  <c r="A147" i="9"/>
  <c r="A148" i="9"/>
  <c r="A153" i="9"/>
  <c r="A154" i="9"/>
  <c r="A156" i="9"/>
  <c r="A157" i="9"/>
  <c r="A158" i="9"/>
  <c r="A160" i="9"/>
  <c r="A165" i="9"/>
  <c r="A166" i="9"/>
  <c r="A168" i="9"/>
  <c r="A169" i="9"/>
  <c r="A170" i="9"/>
  <c r="A171" i="9"/>
  <c r="A172" i="9"/>
  <c r="A173" i="9"/>
  <c r="A177" i="9"/>
  <c r="A178" i="9"/>
  <c r="A180" i="9"/>
  <c r="A181" i="9"/>
  <c r="A182" i="9"/>
  <c r="A183" i="9"/>
  <c r="A184" i="9"/>
  <c r="A189" i="9"/>
  <c r="A190" i="9"/>
  <c r="A191" i="9"/>
  <c r="A192" i="9"/>
  <c r="A193" i="9"/>
  <c r="A194" i="9"/>
  <c r="A195" i="9"/>
  <c r="A196" i="9"/>
  <c r="A197" i="9"/>
  <c r="A201" i="9"/>
  <c r="A202" i="9"/>
  <c r="A204" i="9"/>
  <c r="A205" i="9"/>
  <c r="A206" i="9"/>
  <c r="A207" i="9"/>
  <c r="A208" i="9"/>
  <c r="A213" i="9"/>
  <c r="A214" i="9"/>
  <c r="A215" i="9"/>
  <c r="A216" i="9"/>
  <c r="A217" i="9"/>
  <c r="A218" i="9"/>
  <c r="A219" i="9"/>
  <c r="A220" i="9"/>
  <c r="A221" i="9"/>
  <c r="A225" i="9"/>
  <c r="A226" i="9"/>
  <c r="A227" i="9"/>
  <c r="A228" i="9"/>
  <c r="A229" i="9"/>
  <c r="A230" i="9"/>
  <c r="A232" i="9"/>
  <c r="A237" i="9"/>
  <c r="A238" i="9"/>
  <c r="A240" i="9"/>
  <c r="A241" i="9"/>
  <c r="A242" i="9"/>
  <c r="A243" i="9"/>
  <c r="A244" i="9"/>
  <c r="A245" i="9"/>
  <c r="A249" i="9"/>
  <c r="A250" i="9"/>
  <c r="A2" i="9"/>
  <c r="A3" i="9"/>
  <c r="A4" i="9"/>
  <c r="A6" i="9"/>
  <c r="A7" i="9"/>
  <c r="A11" i="9"/>
  <c r="A12" i="9"/>
  <c r="A14" i="9"/>
  <c r="A15" i="9"/>
  <c r="A16" i="9"/>
  <c r="A17" i="9"/>
  <c r="A18" i="9"/>
  <c r="A23" i="9"/>
  <c r="A24" i="9"/>
  <c r="A26" i="9"/>
  <c r="A27" i="9"/>
  <c r="A28" i="9"/>
  <c r="A29" i="9"/>
  <c r="A30" i="9"/>
  <c r="A31" i="9"/>
  <c r="A35" i="9"/>
  <c r="A36" i="9"/>
  <c r="A37" i="9"/>
  <c r="A38" i="9"/>
  <c r="A39" i="9"/>
  <c r="A40" i="9"/>
  <c r="A41" i="9"/>
  <c r="A42" i="9"/>
  <c r="A47" i="9"/>
  <c r="A48" i="9"/>
  <c r="A49" i="9"/>
  <c r="A50" i="9"/>
  <c r="A51" i="9"/>
  <c r="A52" i="9"/>
  <c r="A53" i="9"/>
  <c r="A54" i="9"/>
  <c r="A55" i="9"/>
  <c r="A59" i="9"/>
  <c r="A60" i="9"/>
  <c r="A61" i="9"/>
  <c r="A62" i="9"/>
  <c r="A63" i="9"/>
  <c r="A64" i="9"/>
  <c r="A71" i="9"/>
  <c r="A72" i="9"/>
  <c r="A74" i="9"/>
  <c r="A75" i="9"/>
  <c r="A76" i="9"/>
  <c r="A77" i="9"/>
  <c r="A78" i="9"/>
  <c r="A82" i="9"/>
  <c r="A83" i="9"/>
  <c r="A84" i="9"/>
  <c r="A85" i="9"/>
  <c r="A86" i="9"/>
  <c r="A87" i="9"/>
  <c r="A339" i="9"/>
  <c r="A340" i="9"/>
  <c r="A341" i="9"/>
  <c r="A345" i="9"/>
  <c r="A346" i="9"/>
  <c r="A348" i="9"/>
  <c r="A349" i="9"/>
  <c r="A350" i="9"/>
  <c r="A352" i="9"/>
  <c r="A357" i="9"/>
  <c r="A358" i="9"/>
  <c r="A360" i="9"/>
  <c r="A361" i="9"/>
  <c r="A362" i="9"/>
  <c r="A363" i="9"/>
  <c r="A364" i="9"/>
  <c r="A369" i="9"/>
  <c r="A370" i="9"/>
  <c r="A372" i="9"/>
  <c r="A373" i="9"/>
  <c r="A374" i="9"/>
  <c r="A375" i="9"/>
  <c r="A376" i="9"/>
  <c r="A381" i="9"/>
  <c r="A382" i="9"/>
  <c r="A384" i="9"/>
  <c r="A385" i="9"/>
  <c r="A386" i="9"/>
  <c r="A387" i="9"/>
  <c r="A388" i="9"/>
  <c r="A393" i="9"/>
  <c r="A394" i="9"/>
  <c r="A396" i="9"/>
  <c r="A397" i="9"/>
  <c r="A398" i="9"/>
  <c r="A400" i="9"/>
  <c r="A405" i="9"/>
  <c r="A406" i="9"/>
  <c r="A408" i="9"/>
  <c r="A409" i="9"/>
  <c r="A410" i="9"/>
  <c r="A411" i="9"/>
  <c r="A412" i="9"/>
  <c r="A417" i="9"/>
  <c r="A418" i="9"/>
  <c r="A420" i="9"/>
  <c r="A421" i="9"/>
  <c r="A422" i="9"/>
  <c r="A423" i="9"/>
  <c r="A424" i="9"/>
  <c r="A429" i="9"/>
  <c r="A430" i="9"/>
  <c r="A432" i="9"/>
  <c r="A433" i="9"/>
  <c r="A434" i="9"/>
  <c r="A435" i="9"/>
  <c r="A436" i="9"/>
  <c r="A441" i="9"/>
  <c r="A442" i="9"/>
  <c r="A444" i="9"/>
  <c r="A445" i="9"/>
  <c r="A446" i="9"/>
  <c r="A447" i="9"/>
  <c r="A448" i="9"/>
  <c r="A453" i="9"/>
  <c r="A454" i="9"/>
  <c r="A456" i="9"/>
  <c r="A457" i="9"/>
  <c r="A458" i="9"/>
  <c r="A460" i="9"/>
  <c r="A465" i="9"/>
  <c r="A466" i="9"/>
  <c r="A469" i="9"/>
  <c r="A470" i="9"/>
  <c r="A471" i="9"/>
  <c r="A472" i="9"/>
  <c r="A477" i="9"/>
  <c r="A478" i="9"/>
  <c r="A480" i="9"/>
  <c r="A481" i="9"/>
  <c r="A482" i="9"/>
  <c r="A483" i="9"/>
  <c r="A484" i="9"/>
  <c r="A489" i="9"/>
  <c r="A490" i="9"/>
  <c r="A492" i="9"/>
  <c r="A493" i="9"/>
  <c r="A494" i="9"/>
  <c r="A495" i="9"/>
  <c r="A501" i="9"/>
  <c r="A502" i="9"/>
  <c r="A504" i="9"/>
  <c r="A505" i="9"/>
  <c r="A506" i="9"/>
  <c r="A507" i="9"/>
  <c r="A508" i="9"/>
  <c r="A513" i="9"/>
  <c r="A514" i="9"/>
  <c r="A516" i="9"/>
  <c r="A517" i="9"/>
  <c r="A518" i="9"/>
  <c r="A519" i="9"/>
  <c r="A520" i="9"/>
  <c r="A525" i="9"/>
  <c r="A526" i="9"/>
  <c r="A528" i="9"/>
  <c r="A529" i="9"/>
  <c r="A530" i="9"/>
  <c r="A532" i="9"/>
  <c r="A537" i="9"/>
  <c r="A538" i="9"/>
  <c r="A540" i="9"/>
  <c r="A541" i="9"/>
  <c r="A542" i="9"/>
  <c r="A543" i="9"/>
  <c r="A549" i="9"/>
  <c r="A550" i="9"/>
  <c r="A552" i="9"/>
  <c r="A553" i="9"/>
  <c r="A554" i="9"/>
  <c r="A555" i="9"/>
  <c r="A556" i="9"/>
  <c r="A561" i="9"/>
  <c r="A562" i="9"/>
  <c r="A564" i="9"/>
  <c r="A565" i="9"/>
  <c r="A566" i="9"/>
  <c r="A567" i="9"/>
  <c r="A568" i="9"/>
  <c r="A573" i="9"/>
  <c r="A574" i="9"/>
  <c r="A576" i="9"/>
  <c r="A577" i="9"/>
  <c r="A578" i="9"/>
  <c r="A579" i="9"/>
  <c r="A580" i="9"/>
  <c r="A585" i="9"/>
  <c r="A586" i="9"/>
  <c r="A588" i="9"/>
  <c r="A589" i="9"/>
  <c r="A590" i="9"/>
  <c r="A592" i="9"/>
  <c r="A597" i="9"/>
  <c r="A598" i="9"/>
  <c r="A600" i="9"/>
  <c r="A601" i="9"/>
  <c r="A602" i="9"/>
  <c r="A603" i="9"/>
  <c r="A604" i="9"/>
  <c r="A609" i="9"/>
  <c r="A610" i="9"/>
  <c r="A612" i="9"/>
  <c r="A613" i="9"/>
  <c r="A614" i="9"/>
  <c r="A615" i="9"/>
  <c r="A616" i="9"/>
  <c r="A621" i="9"/>
  <c r="A622" i="9"/>
  <c r="A624" i="9"/>
  <c r="A625" i="9"/>
  <c r="A626" i="9"/>
  <c r="A627" i="9"/>
  <c r="A628" i="9"/>
  <c r="A633" i="9"/>
  <c r="A634" i="9"/>
  <c r="A636" i="9"/>
  <c r="A637" i="9"/>
  <c r="A638" i="9"/>
  <c r="A640" i="9"/>
  <c r="A645" i="9"/>
  <c r="A646" i="9"/>
  <c r="A648" i="9"/>
  <c r="A649" i="9"/>
  <c r="A650" i="9"/>
  <c r="A651" i="9"/>
  <c r="A652" i="9"/>
  <c r="A657" i="9"/>
  <c r="A658" i="9"/>
  <c r="A660" i="9"/>
  <c r="A661" i="9"/>
  <c r="A662" i="9"/>
  <c r="A664" i="9"/>
  <c r="A669" i="9"/>
  <c r="A670" i="9"/>
  <c r="A672" i="9"/>
  <c r="A673" i="9"/>
  <c r="A674" i="9"/>
  <c r="A675" i="9"/>
  <c r="A676" i="9"/>
  <c r="A681" i="9"/>
  <c r="A682" i="9"/>
  <c r="A684" i="9"/>
  <c r="A685" i="9"/>
  <c r="A686" i="9"/>
  <c r="A687" i="9"/>
  <c r="A688" i="9"/>
  <c r="A693" i="9"/>
  <c r="A694" i="9"/>
  <c r="A696" i="9"/>
  <c r="A697" i="9"/>
  <c r="A698" i="9"/>
  <c r="A699" i="9"/>
  <c r="A700" i="9"/>
  <c r="A705" i="9"/>
  <c r="A706" i="9"/>
  <c r="A708" i="9"/>
  <c r="A709" i="9"/>
  <c r="A710" i="9"/>
  <c r="A712" i="9"/>
  <c r="A717" i="9"/>
  <c r="A718" i="9"/>
  <c r="A720" i="9"/>
  <c r="A721" i="9"/>
  <c r="A722" i="9"/>
  <c r="A724" i="9"/>
  <c r="A729" i="9"/>
  <c r="A730" i="9"/>
  <c r="A732" i="9"/>
  <c r="A733" i="9"/>
  <c r="A734" i="9"/>
  <c r="A735" i="9"/>
  <c r="A736" i="9"/>
  <c r="A741" i="9"/>
  <c r="A742" i="9"/>
  <c r="A744" i="9"/>
  <c r="A745" i="9"/>
  <c r="A746" i="9"/>
  <c r="A747" i="9"/>
  <c r="A748" i="9"/>
  <c r="A753" i="9"/>
  <c r="A754" i="9"/>
  <c r="A756" i="9"/>
  <c r="A757" i="9"/>
  <c r="A758" i="9"/>
  <c r="A759" i="9"/>
  <c r="A760" i="9"/>
  <c r="A765" i="9"/>
  <c r="A768" i="9"/>
  <c r="A769" i="9"/>
  <c r="A770" i="9"/>
  <c r="A772" i="9"/>
  <c r="A777" i="9"/>
  <c r="A778" i="9"/>
  <c r="A781" i="9"/>
  <c r="A782" i="9"/>
  <c r="A783" i="9"/>
  <c r="A784" i="9"/>
  <c r="A789" i="9"/>
  <c r="A790" i="9"/>
  <c r="A792" i="9"/>
  <c r="A793" i="9"/>
  <c r="A794" i="9"/>
  <c r="A796" i="9"/>
  <c r="A800" i="9"/>
  <c r="A801" i="9"/>
  <c r="A802" i="9"/>
  <c r="A804" i="9"/>
  <c r="A805" i="9"/>
  <c r="A806" i="9"/>
  <c r="A807" i="9"/>
  <c r="A808" i="9"/>
  <c r="A813" i="9"/>
  <c r="A814" i="9"/>
  <c r="A816" i="9"/>
  <c r="A817" i="9"/>
  <c r="A818" i="9"/>
  <c r="A820" i="9"/>
  <c r="A824" i="9"/>
  <c r="A825" i="9"/>
  <c r="A826" i="9"/>
  <c r="A828" i="9"/>
  <c r="A829" i="9"/>
  <c r="A830" i="9"/>
  <c r="A831" i="9"/>
  <c r="A832" i="9"/>
  <c r="A837" i="9"/>
  <c r="A838" i="9"/>
  <c r="A840" i="9"/>
  <c r="A841" i="9"/>
  <c r="A842" i="9"/>
  <c r="A843" i="9"/>
  <c r="A844" i="9"/>
  <c r="A848" i="9"/>
  <c r="A849" i="9"/>
  <c r="A850" i="9"/>
  <c r="A852" i="9"/>
  <c r="A853" i="9"/>
  <c r="A854" i="9"/>
  <c r="A856" i="9"/>
  <c r="A861" i="9"/>
  <c r="A862" i="9"/>
  <c r="A864" i="9"/>
  <c r="A865" i="9"/>
  <c r="A866" i="9"/>
  <c r="A868" i="9"/>
  <c r="A872" i="9"/>
  <c r="A873" i="9"/>
  <c r="A874" i="9"/>
  <c r="A876" i="9"/>
  <c r="A877" i="9"/>
  <c r="A878" i="9"/>
  <c r="A879" i="9"/>
  <c r="A880" i="9"/>
  <c r="A885" i="9"/>
  <c r="A886" i="9"/>
  <c r="A888" i="9"/>
  <c r="A889" i="9"/>
  <c r="A890" i="9"/>
  <c r="A891" i="9"/>
  <c r="A892" i="9"/>
  <c r="A896" i="9"/>
  <c r="A897" i="9"/>
  <c r="A898" i="9"/>
  <c r="A901" i="9"/>
  <c r="A902" i="9"/>
  <c r="A903" i="9"/>
  <c r="A904" i="9"/>
  <c r="A908" i="9"/>
  <c r="A909" i="9"/>
  <c r="A910" i="9"/>
  <c r="A912" i="9"/>
  <c r="A913" i="9"/>
  <c r="A914" i="9"/>
  <c r="A915" i="9"/>
  <c r="A916" i="9"/>
  <c r="A920" i="9"/>
  <c r="A921" i="9"/>
  <c r="A922" i="9"/>
  <c r="A924" i="9"/>
  <c r="A925" i="9"/>
  <c r="A926" i="9"/>
  <c r="A927" i="9"/>
  <c r="A928" i="9"/>
  <c r="A933" i="9"/>
  <c r="A934" i="9"/>
  <c r="A936" i="9"/>
  <c r="A937" i="9"/>
  <c r="A938" i="9"/>
  <c r="A939" i="9"/>
  <c r="A940" i="9"/>
  <c r="A945" i="9"/>
  <c r="A946" i="9"/>
  <c r="A948" i="9"/>
  <c r="A949" i="9"/>
  <c r="A950" i="9"/>
  <c r="A951" i="9"/>
  <c r="A952" i="9"/>
  <c r="A957" i="9"/>
  <c r="A958" i="9"/>
  <c r="A960" i="9"/>
  <c r="A961" i="9"/>
  <c r="A962" i="9"/>
  <c r="A963" i="9"/>
  <c r="A964" i="9"/>
  <c r="A969" i="9"/>
  <c r="A970" i="9"/>
  <c r="A972" i="9"/>
  <c r="A973" i="9"/>
  <c r="A974" i="9"/>
  <c r="A976" i="9"/>
  <c r="A981" i="9"/>
  <c r="A982" i="9"/>
  <c r="A984" i="9"/>
  <c r="A985" i="9"/>
  <c r="A986" i="9"/>
  <c r="A987" i="9"/>
  <c r="A988" i="9"/>
  <c r="A993" i="9"/>
  <c r="A994" i="9"/>
  <c r="A996" i="9"/>
  <c r="A997" i="9"/>
  <c r="A998" i="9"/>
  <c r="D105" i="9" a="1"/>
  <c r="D105" i="9" s="1"/>
  <c r="D117" i="9" a="1"/>
  <c r="D117" i="9" s="1"/>
  <c r="D141" i="9" a="1"/>
  <c r="D141" i="9" s="1"/>
  <c r="D153" i="9" a="1"/>
  <c r="D153" i="9" s="1"/>
  <c r="D177" i="9" a="1"/>
  <c r="D177" i="9" s="1"/>
  <c r="D189" i="9" a="1"/>
  <c r="D189" i="9" s="1"/>
  <c r="D213" i="9" a="1"/>
  <c r="D213" i="9" s="1"/>
  <c r="D225" i="9" a="1"/>
  <c r="D225" i="9" s="1"/>
  <c r="D249" i="9" a="1"/>
  <c r="D249" i="9" s="1"/>
  <c r="D11" i="9" a="1"/>
  <c r="D11" i="9" s="1"/>
  <c r="D35" i="9" a="1"/>
  <c r="D35" i="9" s="1"/>
  <c r="D47" i="9" a="1"/>
  <c r="D47" i="9" s="1"/>
  <c r="D71" i="9" a="1"/>
  <c r="D71" i="9" s="1"/>
  <c r="D82" i="9" a="1"/>
  <c r="D82" i="9" s="1"/>
  <c r="D345" i="9" a="1"/>
  <c r="D345" i="9" s="1"/>
  <c r="D357" i="9" a="1"/>
  <c r="D357" i="9" s="1"/>
  <c r="D369" i="9" a="1"/>
  <c r="D369" i="9" s="1"/>
  <c r="D381" i="9" a="1"/>
  <c r="D381" i="9" s="1"/>
  <c r="D393" i="9" a="1"/>
  <c r="D393" i="9" s="1"/>
  <c r="C94" i="9"/>
  <c r="C106" i="9"/>
  <c r="C118" i="9"/>
  <c r="C123" i="9"/>
  <c r="C130" i="9"/>
  <c r="C135" i="9"/>
  <c r="C142" i="9"/>
  <c r="C147" i="9"/>
  <c r="C154" i="9"/>
  <c r="C166" i="9"/>
  <c r="C171" i="9"/>
  <c r="C178" i="9"/>
  <c r="C183" i="9"/>
  <c r="C190" i="9"/>
  <c r="C195" i="9"/>
  <c r="C202" i="9"/>
  <c r="C214" i="9"/>
  <c r="C219" i="9"/>
  <c r="C226" i="9"/>
  <c r="C231" i="9"/>
  <c r="C238" i="9"/>
  <c r="C240" i="9"/>
  <c r="C243" i="9"/>
  <c r="C250" i="9"/>
  <c r="C12" i="9"/>
  <c r="C17" i="9"/>
  <c r="C24" i="9"/>
  <c r="C29" i="9"/>
  <c r="C36" i="9"/>
  <c r="C41" i="9"/>
  <c r="C48" i="9"/>
  <c r="C77" i="9"/>
  <c r="C83" i="9"/>
  <c r="C339" i="9"/>
  <c r="C346" i="9"/>
  <c r="C351" i="9"/>
  <c r="C360" i="9"/>
  <c r="C375" i="9"/>
  <c r="C382" i="9"/>
  <c r="C387" i="9"/>
  <c r="C394" i="9"/>
  <c r="C406" i="9"/>
  <c r="C418" i="9"/>
  <c r="C454" i="9"/>
  <c r="C466" i="9"/>
  <c r="C478" i="9"/>
  <c r="C490" i="9"/>
  <c r="C526" i="9"/>
  <c r="C538" i="9"/>
  <c r="C550" i="9"/>
  <c r="C562" i="9"/>
  <c r="C574" i="9"/>
  <c r="C610" i="9"/>
  <c r="C622" i="9"/>
  <c r="C634" i="9"/>
  <c r="C646" i="9"/>
  <c r="C660" i="9"/>
  <c r="C682" i="9"/>
  <c r="C694" i="9"/>
  <c r="C706" i="9"/>
  <c r="C718" i="9"/>
  <c r="C754" i="9"/>
  <c r="C766" i="9"/>
  <c r="C778" i="9"/>
  <c r="C790" i="9"/>
  <c r="C826" i="9"/>
  <c r="C838" i="9"/>
  <c r="C850" i="9"/>
  <c r="C862" i="9"/>
  <c r="C898" i="9"/>
  <c r="C910" i="9"/>
  <c r="C922" i="9"/>
  <c r="C934" i="9"/>
  <c r="C936" i="9"/>
  <c r="C970" i="9"/>
  <c r="C982" i="9"/>
  <c r="C994" i="9"/>
  <c r="B106" i="9"/>
  <c r="B122" i="9"/>
  <c r="B134" i="9"/>
  <c r="B142" i="9"/>
  <c r="B154" i="9"/>
  <c r="B178" i="9"/>
  <c r="B194" i="9"/>
  <c r="B206" i="9"/>
  <c r="B214" i="9"/>
  <c r="B226" i="9"/>
  <c r="B250" i="9"/>
  <c r="B12" i="9"/>
  <c r="B16" i="9"/>
  <c r="B24" i="9"/>
  <c r="B28" i="9"/>
  <c r="B36" i="9"/>
  <c r="B48" i="9"/>
  <c r="B64" i="9"/>
  <c r="B83" i="9"/>
  <c r="B87" i="9"/>
  <c r="B346" i="9"/>
  <c r="B350" i="9"/>
  <c r="B358" i="9"/>
  <c r="B362" i="9"/>
  <c r="B370" i="9"/>
  <c r="B374" i="9"/>
  <c r="B382" i="9"/>
  <c r="B386" i="9"/>
  <c r="B394" i="9"/>
  <c r="B406" i="9"/>
  <c r="B418" i="9"/>
  <c r="B430" i="9"/>
  <c r="B442" i="9"/>
  <c r="B454" i="9"/>
  <c r="B466" i="9"/>
  <c r="B478" i="9"/>
  <c r="B490" i="9"/>
  <c r="B502" i="9"/>
  <c r="B514" i="9"/>
  <c r="B526" i="9"/>
  <c r="B538" i="9"/>
  <c r="B550" i="9"/>
  <c r="B562" i="9"/>
  <c r="B574" i="9"/>
  <c r="B586" i="9"/>
  <c r="B598" i="9"/>
  <c r="B610" i="9"/>
  <c r="B622" i="9"/>
  <c r="B634" i="9"/>
  <c r="B646" i="9"/>
  <c r="B658" i="9"/>
  <c r="B670" i="9"/>
  <c r="B682" i="9"/>
  <c r="B694" i="9"/>
  <c r="B706" i="9"/>
  <c r="B718" i="9"/>
  <c r="B730" i="9"/>
  <c r="B742" i="9"/>
  <c r="B754" i="9"/>
  <c r="B766" i="9"/>
  <c r="B772" i="9"/>
  <c r="B778" i="9"/>
  <c r="B790" i="9"/>
  <c r="B802" i="9"/>
  <c r="B814" i="9"/>
  <c r="B826" i="9"/>
  <c r="B838" i="9"/>
  <c r="B850" i="9"/>
  <c r="B862" i="9"/>
  <c r="B874" i="9"/>
  <c r="B886" i="9"/>
  <c r="B898" i="9"/>
  <c r="B910" i="9"/>
  <c r="B922" i="9"/>
  <c r="B934" i="9"/>
  <c r="B946" i="9"/>
  <c r="B958" i="9"/>
  <c r="B970" i="9"/>
  <c r="B982" i="9"/>
  <c r="B994" i="9"/>
  <c r="A95" i="9"/>
  <c r="A119" i="9"/>
  <c r="A143" i="9"/>
  <c r="A155" i="9"/>
  <c r="A167" i="9"/>
  <c r="A179" i="9"/>
  <c r="A239" i="9"/>
  <c r="A251" i="9"/>
  <c r="A13" i="9"/>
  <c r="A25" i="9"/>
  <c r="A73" i="9"/>
  <c r="A347" i="9"/>
  <c r="A359" i="9"/>
  <c r="A371" i="9"/>
  <c r="A383" i="9"/>
  <c r="A395" i="9"/>
  <c r="A407" i="9"/>
  <c r="A419" i="9"/>
  <c r="A443" i="9"/>
  <c r="A455" i="9"/>
  <c r="A467" i="9"/>
  <c r="A468" i="9"/>
  <c r="A479" i="9"/>
  <c r="A491" i="9"/>
  <c r="A515" i="9"/>
  <c r="A527" i="9"/>
  <c r="A539" i="9"/>
  <c r="A551" i="9"/>
  <c r="A563" i="9"/>
  <c r="A587" i="9"/>
  <c r="A599" i="9"/>
  <c r="A611" i="9"/>
  <c r="A623" i="9"/>
  <c r="A635" i="9"/>
  <c r="A659" i="9"/>
  <c r="A671" i="9"/>
  <c r="A683" i="9"/>
  <c r="A695" i="9"/>
  <c r="A707" i="9"/>
  <c r="A731" i="9"/>
  <c r="A743" i="9"/>
  <c r="A755" i="9"/>
  <c r="A767" i="9"/>
  <c r="A779" i="9"/>
  <c r="A780" i="9"/>
  <c r="A803" i="9"/>
  <c r="A815" i="9"/>
  <c r="A827" i="9"/>
  <c r="A839" i="9"/>
  <c r="A851" i="9"/>
  <c r="A875" i="9"/>
  <c r="A887" i="9"/>
  <c r="A899" i="9"/>
  <c r="A900" i="9"/>
  <c r="A911" i="9"/>
  <c r="A923" i="9"/>
  <c r="A947" i="9"/>
  <c r="A959" i="9"/>
  <c r="A971" i="9"/>
  <c r="A983" i="9"/>
  <c r="A995" i="9"/>
  <c r="A91" i="9"/>
  <c r="D93" i="9" a="1"/>
  <c r="D93" i="9" s="1"/>
  <c r="A101" i="9"/>
  <c r="A103" i="9"/>
  <c r="B110" i="9"/>
  <c r="A115" i="9"/>
  <c r="A125" i="9"/>
  <c r="A127" i="9"/>
  <c r="D129" i="9" a="1"/>
  <c r="D129" i="9" s="1"/>
  <c r="A139" i="9"/>
  <c r="A149" i="9"/>
  <c r="A151" i="9"/>
  <c r="A161" i="9"/>
  <c r="A163" i="9"/>
  <c r="D165" i="9" a="1"/>
  <c r="D165" i="9" s="1"/>
  <c r="A175" i="9"/>
  <c r="B182" i="9"/>
  <c r="A185" i="9"/>
  <c r="A187" i="9"/>
  <c r="A199" i="9"/>
  <c r="D201" i="9" a="1"/>
  <c r="D201" i="9" s="1"/>
  <c r="A209" i="9"/>
  <c r="A211" i="9"/>
  <c r="B218" i="9"/>
  <c r="A223" i="9"/>
  <c r="A233" i="9"/>
  <c r="A235" i="9"/>
  <c r="D237" i="9" a="1"/>
  <c r="D237" i="9" s="1"/>
  <c r="A247" i="9"/>
  <c r="B4" i="9"/>
  <c r="A9" i="9"/>
  <c r="A19" i="9"/>
  <c r="A21" i="9"/>
  <c r="D23" i="9" a="1"/>
  <c r="D23" i="9" s="1"/>
  <c r="A33" i="9"/>
  <c r="B40" i="9"/>
  <c r="A43" i="9"/>
  <c r="A45" i="9"/>
  <c r="A57" i="9"/>
  <c r="D59" i="9" a="1"/>
  <c r="D59" i="9" s="1"/>
  <c r="A67" i="9"/>
  <c r="A69" i="9"/>
  <c r="A80" i="9"/>
  <c r="A343" i="9"/>
  <c r="A353" i="9"/>
  <c r="A355" i="9"/>
  <c r="C363" i="9"/>
  <c r="A365" i="9"/>
  <c r="A367" i="9"/>
  <c r="A377" i="9"/>
  <c r="A379" i="9"/>
  <c r="A389" i="9"/>
  <c r="A391" i="9"/>
  <c r="B398" i="9"/>
  <c r="C399" i="9"/>
  <c r="A401" i="9"/>
  <c r="A403" i="9"/>
  <c r="D405" i="9" a="1"/>
  <c r="D405" i="9" s="1"/>
  <c r="B410" i="9"/>
  <c r="C411" i="9"/>
  <c r="A413" i="9"/>
  <c r="A415" i="9"/>
  <c r="D417" i="9" a="1"/>
  <c r="D417" i="9" s="1"/>
  <c r="B422" i="9"/>
  <c r="C423" i="9"/>
  <c r="A425" i="9"/>
  <c r="A427" i="9"/>
  <c r="D429" i="9" a="1"/>
  <c r="D429" i="9" s="1"/>
  <c r="B434" i="9"/>
  <c r="C435" i="9"/>
  <c r="A437" i="9"/>
  <c r="A439" i="9"/>
  <c r="D441" i="9" a="1"/>
  <c r="D441" i="9" s="1"/>
  <c r="B446" i="9"/>
  <c r="C447" i="9"/>
  <c r="A449" i="9"/>
  <c r="A451" i="9"/>
  <c r="D453" i="9" a="1"/>
  <c r="D453" i="9" s="1"/>
  <c r="B458" i="9"/>
  <c r="C459" i="9"/>
  <c r="A461" i="9"/>
  <c r="A463" i="9"/>
  <c r="D465" i="9" a="1"/>
  <c r="D465" i="9" s="1"/>
  <c r="B470" i="9"/>
  <c r="C471" i="9"/>
  <c r="A473" i="9"/>
  <c r="A475" i="9"/>
  <c r="D477" i="9" a="1"/>
  <c r="D477" i="9" s="1"/>
  <c r="B482" i="9"/>
  <c r="C483" i="9"/>
  <c r="A485" i="9"/>
  <c r="A487" i="9"/>
  <c r="D489" i="9" a="1"/>
  <c r="D489" i="9" s="1"/>
  <c r="B494" i="9"/>
  <c r="C495" i="9"/>
  <c r="A497" i="9"/>
  <c r="A499" i="9"/>
  <c r="D501" i="9" a="1"/>
  <c r="D501" i="9" s="1"/>
  <c r="B506" i="9"/>
  <c r="C507" i="9"/>
  <c r="A509" i="9"/>
  <c r="A511" i="9"/>
  <c r="D513" i="9" a="1"/>
  <c r="D513" i="9" s="1"/>
  <c r="B518" i="9"/>
  <c r="C519" i="9"/>
  <c r="A521" i="9"/>
  <c r="A523" i="9"/>
  <c r="D525" i="9" a="1"/>
  <c r="D525" i="9" s="1"/>
  <c r="B530" i="9"/>
  <c r="C531" i="9"/>
  <c r="A533" i="9"/>
  <c r="A535" i="9"/>
  <c r="D537" i="9" a="1"/>
  <c r="D537" i="9" s="1"/>
  <c r="B542" i="9"/>
  <c r="C543" i="9"/>
  <c r="A545" i="9"/>
  <c r="A547" i="9"/>
  <c r="D549" i="9" a="1"/>
  <c r="D549" i="9" s="1"/>
  <c r="B554" i="9"/>
  <c r="C555" i="9"/>
  <c r="A557" i="9"/>
  <c r="A559" i="9"/>
  <c r="D561" i="9" a="1"/>
  <c r="D561" i="9" s="1"/>
  <c r="B566" i="9"/>
  <c r="C567" i="9"/>
  <c r="A569" i="9"/>
  <c r="A571" i="9"/>
  <c r="D573" i="9" a="1"/>
  <c r="D573" i="9" s="1"/>
  <c r="B578" i="9"/>
  <c r="C579" i="9"/>
  <c r="A581" i="9"/>
  <c r="A583" i="9"/>
  <c r="D585" i="9" a="1"/>
  <c r="D585" i="9" s="1"/>
  <c r="B590" i="9"/>
  <c r="C591" i="9"/>
  <c r="A593" i="9"/>
  <c r="A595" i="9"/>
  <c r="D597" i="9" a="1"/>
  <c r="D597" i="9" s="1"/>
  <c r="B602" i="9"/>
  <c r="C603" i="9"/>
  <c r="A605" i="9"/>
  <c r="A607" i="9"/>
  <c r="D609" i="9" a="1"/>
  <c r="D609" i="9" s="1"/>
  <c r="B614" i="9"/>
  <c r="C615" i="9"/>
  <c r="A617" i="9"/>
  <c r="A619" i="9"/>
  <c r="D621" i="9" a="1"/>
  <c r="D621" i="9" s="1"/>
  <c r="B626" i="9"/>
  <c r="C627" i="9"/>
  <c r="A629" i="9"/>
  <c r="A631" i="9"/>
  <c r="D633" i="9" a="1"/>
  <c r="D633" i="9" s="1"/>
  <c r="B638" i="9"/>
  <c r="C639" i="9"/>
  <c r="A641" i="9"/>
  <c r="A643" i="9"/>
  <c r="D645" i="9" a="1"/>
  <c r="D645" i="9" s="1"/>
  <c r="B650" i="9"/>
  <c r="C651" i="9"/>
  <c r="A653" i="9"/>
  <c r="A655" i="9"/>
  <c r="D657" i="9" a="1"/>
  <c r="D657" i="9" s="1"/>
  <c r="B662" i="9"/>
  <c r="C663" i="9"/>
  <c r="A665" i="9"/>
  <c r="A667" i="9"/>
  <c r="D669" i="9" a="1"/>
  <c r="D669" i="9" s="1"/>
  <c r="B674" i="9"/>
  <c r="C675" i="9"/>
  <c r="A677" i="9"/>
  <c r="A679" i="9"/>
  <c r="D681" i="9" a="1"/>
  <c r="D681" i="9" s="1"/>
  <c r="B686" i="9"/>
  <c r="C687" i="9"/>
  <c r="A689" i="9"/>
  <c r="A691" i="9"/>
  <c r="D693" i="9" a="1"/>
  <c r="D693" i="9" s="1"/>
  <c r="B698" i="9"/>
  <c r="C699" i="9"/>
  <c r="A701" i="9"/>
  <c r="A703" i="9"/>
  <c r="D705" i="9" a="1"/>
  <c r="D705" i="9" s="1"/>
  <c r="B710" i="9"/>
  <c r="C711" i="9"/>
  <c r="A713" i="9"/>
  <c r="A715" i="9"/>
  <c r="D717" i="9" a="1"/>
  <c r="D717" i="9" s="1"/>
  <c r="B722" i="9"/>
  <c r="C723" i="9"/>
  <c r="A725" i="9"/>
  <c r="A727" i="9"/>
  <c r="D729" i="9" a="1"/>
  <c r="D729" i="9" s="1"/>
  <c r="B734" i="9"/>
  <c r="C735" i="9"/>
  <c r="A737" i="9"/>
  <c r="A739" i="9"/>
  <c r="D741" i="9" a="1"/>
  <c r="D741" i="9" s="1"/>
  <c r="B746" i="9"/>
  <c r="C747" i="9"/>
  <c r="A749" i="9"/>
  <c r="A751" i="9"/>
  <c r="D753" i="9" a="1"/>
  <c r="D753" i="9" s="1"/>
  <c r="B758" i="9"/>
  <c r="C759" i="9"/>
  <c r="A761" i="9"/>
  <c r="A763" i="9"/>
  <c r="D765" i="9" a="1"/>
  <c r="D765" i="9" s="1"/>
  <c r="B770" i="9"/>
  <c r="C771" i="9"/>
  <c r="A773" i="9"/>
  <c r="A775" i="9"/>
  <c r="D777" i="9" a="1"/>
  <c r="D777" i="9" s="1"/>
  <c r="B782" i="9"/>
  <c r="C783" i="9"/>
  <c r="A785" i="9"/>
  <c r="A787" i="9"/>
  <c r="D789" i="9" a="1"/>
  <c r="D789" i="9" s="1"/>
  <c r="B794" i="9"/>
  <c r="C795" i="9"/>
  <c r="A797" i="9"/>
  <c r="A799" i="9"/>
  <c r="D801" i="9" a="1"/>
  <c r="D801" i="9" s="1"/>
  <c r="B806" i="9"/>
  <c r="C807" i="9"/>
  <c r="A809" i="9"/>
  <c r="A811" i="9"/>
  <c r="D813" i="9" a="1"/>
  <c r="D813" i="9" s="1"/>
  <c r="B818" i="9"/>
  <c r="C819" i="9"/>
  <c r="A821" i="9"/>
  <c r="A823" i="9"/>
  <c r="D825" i="9" a="1"/>
  <c r="D825" i="9" s="1"/>
  <c r="B830" i="9"/>
  <c r="C831" i="9"/>
  <c r="A833" i="9"/>
  <c r="A835" i="9"/>
  <c r="B842" i="9"/>
  <c r="C843" i="9"/>
  <c r="A845" i="9"/>
  <c r="A847" i="9"/>
  <c r="D849" i="9" a="1"/>
  <c r="D849" i="9" s="1"/>
  <c r="B854" i="9"/>
  <c r="C855" i="9"/>
  <c r="A857" i="9"/>
  <c r="A859" i="9"/>
  <c r="D861" i="9" a="1"/>
  <c r="D861" i="9" s="1"/>
  <c r="B866" i="9"/>
  <c r="C867" i="9"/>
  <c r="A869" i="9"/>
  <c r="A871" i="9"/>
  <c r="D873" i="9" a="1"/>
  <c r="D873" i="9" s="1"/>
  <c r="B878" i="9"/>
  <c r="C879" i="9"/>
  <c r="A881" i="9"/>
  <c r="A883" i="9"/>
  <c r="D885" i="9" a="1"/>
  <c r="D885" i="9" s="1"/>
  <c r="B890" i="9"/>
  <c r="C891" i="9"/>
  <c r="A893" i="9"/>
  <c r="A895" i="9"/>
  <c r="D897" i="9" a="1"/>
  <c r="D897" i="9" s="1"/>
  <c r="B902" i="9"/>
  <c r="C903" i="9"/>
  <c r="A905" i="9"/>
  <c r="A907" i="9"/>
  <c r="D909" i="9" a="1"/>
  <c r="D909" i="9" s="1"/>
  <c r="B914" i="9"/>
  <c r="C915" i="9"/>
  <c r="A917" i="9"/>
  <c r="A919" i="9"/>
  <c r="D921" i="9" a="1"/>
  <c r="D921" i="9" s="1"/>
  <c r="B926" i="9"/>
  <c r="C927" i="9"/>
  <c r="A929" i="9"/>
  <c r="A931" i="9"/>
  <c r="D933" i="9" a="1"/>
  <c r="D933" i="9" s="1"/>
  <c r="B938" i="9"/>
  <c r="C939" i="9"/>
  <c r="A941" i="9"/>
  <c r="A943" i="9"/>
  <c r="D945" i="9" a="1"/>
  <c r="D945" i="9" s="1"/>
  <c r="B950" i="9"/>
  <c r="C951" i="9"/>
  <c r="A953" i="9"/>
  <c r="A955" i="9"/>
  <c r="D957" i="9" a="1"/>
  <c r="D957" i="9" s="1"/>
  <c r="B962" i="9"/>
  <c r="C963" i="9"/>
  <c r="A965" i="9"/>
  <c r="A967" i="9"/>
  <c r="D969" i="9" a="1"/>
  <c r="D969" i="9" s="1"/>
  <c r="B974" i="9"/>
  <c r="C975" i="9"/>
  <c r="A977" i="9"/>
  <c r="A979" i="9"/>
  <c r="B986" i="9"/>
  <c r="C987" i="9"/>
  <c r="A989" i="9"/>
  <c r="A991" i="9"/>
  <c r="D993" i="9" a="1"/>
  <c r="D993" i="9" s="1"/>
  <c r="B998" i="9"/>
  <c r="T71" i="5"/>
  <c r="Q71" i="5"/>
  <c r="R71" i="5"/>
  <c r="S71" i="5"/>
  <c r="P71" i="5"/>
  <c r="B10" i="9"/>
  <c r="B11" i="9"/>
  <c r="B22" i="9"/>
  <c r="B23" i="9"/>
  <c r="B34" i="9"/>
  <c r="B35" i="9"/>
  <c r="B37" i="9"/>
  <c r="B46" i="9"/>
  <c r="B47" i="9"/>
  <c r="B56" i="9"/>
  <c r="B58" i="9"/>
  <c r="B59" i="9"/>
  <c r="B60" i="9"/>
  <c r="B70" i="9"/>
  <c r="B71" i="9"/>
  <c r="B72" i="9"/>
  <c r="B79" i="9"/>
  <c r="B80" i="9"/>
  <c r="B81" i="9"/>
  <c r="B82" i="9"/>
  <c r="B90" i="9"/>
  <c r="B92" i="9"/>
  <c r="B93" i="9"/>
  <c r="B94" i="9"/>
  <c r="B95" i="9"/>
  <c r="B104" i="9"/>
  <c r="B105" i="9"/>
  <c r="B109" i="9"/>
  <c r="B116" i="9"/>
  <c r="B117" i="9"/>
  <c r="B118" i="9"/>
  <c r="B126" i="9"/>
  <c r="B128" i="9"/>
  <c r="B129" i="9"/>
  <c r="B130" i="9"/>
  <c r="B131" i="9"/>
  <c r="B140" i="9"/>
  <c r="B141" i="9"/>
  <c r="B152" i="9"/>
  <c r="B153" i="9"/>
  <c r="B162" i="9"/>
  <c r="B164" i="9"/>
  <c r="B165" i="9"/>
  <c r="B166" i="9"/>
  <c r="B167" i="9"/>
  <c r="B176" i="9"/>
  <c r="B177" i="9"/>
  <c r="B188" i="9"/>
  <c r="B189" i="9"/>
  <c r="B190" i="9"/>
  <c r="B198" i="9"/>
  <c r="B199" i="9"/>
  <c r="B200" i="9"/>
  <c r="B201" i="9"/>
  <c r="B202" i="9"/>
  <c r="B203" i="9"/>
  <c r="B212" i="9"/>
  <c r="B213" i="9"/>
  <c r="B224" i="9"/>
  <c r="B225" i="9"/>
  <c r="B234" i="9"/>
  <c r="B236" i="9"/>
  <c r="B237" i="9"/>
  <c r="B238" i="9"/>
  <c r="B248" i="9"/>
  <c r="B249" i="9"/>
  <c r="B252" i="9"/>
  <c r="B253" i="9"/>
  <c r="B254" i="9"/>
  <c r="B255" i="9"/>
  <c r="B256" i="9"/>
  <c r="B257" i="9"/>
  <c r="B258" i="9"/>
  <c r="B259" i="9"/>
  <c r="B260" i="9"/>
  <c r="B261" i="9"/>
  <c r="B262" i="9"/>
  <c r="B263" i="9"/>
  <c r="B264" i="9"/>
  <c r="B265" i="9"/>
  <c r="B266" i="9"/>
  <c r="B267" i="9"/>
  <c r="B268" i="9"/>
  <c r="B269" i="9"/>
  <c r="B270" i="9"/>
  <c r="B271" i="9"/>
  <c r="B272" i="9"/>
  <c r="B273" i="9"/>
  <c r="B274" i="9"/>
  <c r="B275" i="9"/>
  <c r="B276" i="9"/>
  <c r="B277" i="9"/>
  <c r="B278" i="9"/>
  <c r="B279" i="9"/>
  <c r="B280" i="9"/>
  <c r="B281" i="9"/>
  <c r="B282" i="9"/>
  <c r="B283" i="9"/>
  <c r="B284" i="9"/>
  <c r="B285" i="9"/>
  <c r="B286" i="9"/>
  <c r="B287" i="9"/>
  <c r="B288" i="9"/>
  <c r="B289" i="9"/>
  <c r="B290" i="9"/>
  <c r="B291" i="9"/>
  <c r="B292" i="9"/>
  <c r="B293" i="9"/>
  <c r="B294" i="9"/>
  <c r="B295" i="9"/>
  <c r="B296" i="9"/>
  <c r="B297" i="9"/>
  <c r="B298" i="9"/>
  <c r="B299" i="9"/>
  <c r="B300" i="9"/>
  <c r="B301" i="9"/>
  <c r="B302" i="9"/>
  <c r="B303" i="9"/>
  <c r="B304" i="9"/>
  <c r="B305" i="9"/>
  <c r="B306" i="9"/>
  <c r="B307" i="9"/>
  <c r="B308" i="9"/>
  <c r="B309" i="9"/>
  <c r="B310" i="9"/>
  <c r="B311" i="9"/>
  <c r="B312" i="9"/>
  <c r="B313" i="9"/>
  <c r="B314" i="9"/>
  <c r="B315" i="9"/>
  <c r="B316" i="9"/>
  <c r="B317" i="9"/>
  <c r="B318" i="9"/>
  <c r="B319" i="9"/>
  <c r="B320" i="9"/>
  <c r="B321" i="9"/>
  <c r="B322" i="9"/>
  <c r="B323" i="9"/>
  <c r="B324" i="9"/>
  <c r="B325" i="9"/>
  <c r="B326" i="9"/>
  <c r="B327" i="9"/>
  <c r="B328" i="9"/>
  <c r="B329" i="9"/>
  <c r="B330" i="9"/>
  <c r="B331" i="9"/>
  <c r="B332" i="9"/>
  <c r="B333" i="9"/>
  <c r="B334" i="9"/>
  <c r="B335" i="9"/>
  <c r="B336" i="9"/>
  <c r="B337" i="9"/>
  <c r="B338" i="9"/>
  <c r="B344" i="9"/>
  <c r="B345" i="9"/>
  <c r="B356" i="9"/>
  <c r="B357" i="9"/>
  <c r="B368" i="9"/>
  <c r="B369" i="9"/>
  <c r="B380" i="9"/>
  <c r="B381" i="9"/>
  <c r="B383" i="9"/>
  <c r="B392" i="9"/>
  <c r="B393" i="9"/>
  <c r="B404" i="9"/>
  <c r="B405" i="9"/>
  <c r="B416" i="9"/>
  <c r="B417" i="9"/>
  <c r="B426" i="9"/>
  <c r="B428" i="9"/>
  <c r="B429" i="9"/>
  <c r="B440" i="9"/>
  <c r="B441" i="9"/>
  <c r="B443" i="9"/>
  <c r="B452" i="9"/>
  <c r="B453" i="9"/>
  <c r="B459" i="9"/>
  <c r="B464" i="9"/>
  <c r="B465" i="9"/>
  <c r="B476" i="9"/>
  <c r="B477" i="9"/>
  <c r="B488" i="9"/>
  <c r="B489" i="9"/>
  <c r="B495" i="9"/>
  <c r="B498" i="9"/>
  <c r="B500" i="9"/>
  <c r="B501" i="9"/>
  <c r="B512" i="9"/>
  <c r="B513" i="9"/>
  <c r="B522" i="9"/>
  <c r="B524" i="9"/>
  <c r="B525" i="9"/>
  <c r="B527" i="9"/>
  <c r="B534" i="9"/>
  <c r="B536" i="9"/>
  <c r="B537" i="9"/>
  <c r="B548" i="9"/>
  <c r="B549" i="9"/>
  <c r="B560" i="9"/>
  <c r="B561" i="9"/>
  <c r="B572" i="9"/>
  <c r="B573" i="9"/>
  <c r="B582" i="9"/>
  <c r="B584" i="9"/>
  <c r="B585" i="9"/>
  <c r="B587" i="9"/>
  <c r="B596" i="9"/>
  <c r="B597" i="9"/>
  <c r="B603" i="9"/>
  <c r="B606" i="9"/>
  <c r="B608" i="9"/>
  <c r="B609" i="9"/>
  <c r="B619" i="9"/>
  <c r="B620" i="9"/>
  <c r="B621" i="9"/>
  <c r="B632" i="9"/>
  <c r="B633" i="9"/>
  <c r="B639" i="9"/>
  <c r="B642" i="9"/>
  <c r="B644" i="9"/>
  <c r="B645" i="9"/>
  <c r="B656" i="9"/>
  <c r="B657" i="9"/>
  <c r="B663" i="9"/>
  <c r="B667" i="9"/>
  <c r="B668" i="9"/>
  <c r="B669" i="9"/>
  <c r="B671" i="9"/>
  <c r="B678" i="9"/>
  <c r="B680" i="9"/>
  <c r="B681" i="9"/>
  <c r="B692" i="9"/>
  <c r="B693" i="9"/>
  <c r="B704" i="9"/>
  <c r="B705" i="9"/>
  <c r="B716" i="9"/>
  <c r="B717" i="9"/>
  <c r="B726" i="9"/>
  <c r="B728" i="9"/>
  <c r="B729" i="9"/>
  <c r="B731" i="9"/>
  <c r="B735" i="9"/>
  <c r="B738" i="9"/>
  <c r="B740" i="9"/>
  <c r="B741" i="9"/>
  <c r="B752" i="9"/>
  <c r="B753" i="9"/>
  <c r="B764" i="9"/>
  <c r="B765" i="9"/>
  <c r="B771" i="9"/>
  <c r="B775" i="9"/>
  <c r="B776" i="9"/>
  <c r="B777" i="9"/>
  <c r="B788" i="9"/>
  <c r="B789" i="9"/>
  <c r="B799" i="9"/>
  <c r="B800" i="9"/>
  <c r="B801" i="9"/>
  <c r="B807" i="9"/>
  <c r="B810" i="9"/>
  <c r="B812" i="9"/>
  <c r="B813" i="9"/>
  <c r="B815" i="9"/>
  <c r="B824" i="9"/>
  <c r="B825" i="9"/>
  <c r="B836" i="9"/>
  <c r="B837" i="9"/>
  <c r="B848" i="9"/>
  <c r="B849" i="9"/>
  <c r="B858" i="9"/>
  <c r="B860" i="9"/>
  <c r="B861" i="9"/>
  <c r="B872" i="9"/>
  <c r="B873" i="9"/>
  <c r="B875" i="9"/>
  <c r="B882" i="9"/>
  <c r="B884" i="9"/>
  <c r="B885" i="9"/>
  <c r="B896" i="9"/>
  <c r="B897" i="9"/>
  <c r="B903" i="9"/>
  <c r="B908" i="9"/>
  <c r="B909" i="9"/>
  <c r="B920" i="9"/>
  <c r="B921" i="9"/>
  <c r="B932" i="9"/>
  <c r="B933" i="9"/>
  <c r="B939" i="9"/>
  <c r="B942" i="9"/>
  <c r="B944" i="9"/>
  <c r="B945" i="9"/>
  <c r="B956" i="9"/>
  <c r="B957" i="9"/>
  <c r="B959" i="9"/>
  <c r="B963" i="9"/>
  <c r="B968" i="9"/>
  <c r="B969" i="9"/>
  <c r="B975" i="9"/>
  <c r="B978" i="9"/>
  <c r="B980" i="9"/>
  <c r="B981" i="9"/>
  <c r="B992" i="9"/>
  <c r="B993" i="9"/>
  <c r="A2" i="10"/>
  <c r="A3" i="10"/>
  <c r="A4" i="10"/>
  <c r="A5" i="10"/>
  <c r="A6" i="10"/>
  <c r="A7" i="10"/>
  <c r="A8" i="10"/>
  <c r="A9" i="10"/>
  <c r="A10" i="10"/>
  <c r="A11" i="10"/>
  <c r="A12" i="10"/>
  <c r="A13" i="10"/>
  <c r="A14" i="10"/>
  <c r="A15" i="10"/>
  <c r="A16" i="10"/>
  <c r="A17" i="10"/>
  <c r="A18" i="10"/>
  <c r="A19" i="10"/>
  <c r="A20" i="10"/>
  <c r="A21" i="10"/>
  <c r="A22" i="10"/>
  <c r="A23" i="10"/>
  <c r="A24" i="10"/>
  <c r="A25" i="10"/>
  <c r="A26" i="10"/>
  <c r="A27" i="10"/>
  <c r="A28" i="10"/>
  <c r="A29" i="10"/>
  <c r="A30" i="10"/>
  <c r="A31" i="10"/>
  <c r="A32" i="10"/>
  <c r="A33" i="10"/>
  <c r="A34" i="10"/>
  <c r="A35" i="10"/>
  <c r="A36" i="10"/>
  <c r="A37" i="10"/>
  <c r="A38" i="10"/>
  <c r="A39" i="10"/>
  <c r="A40" i="10"/>
  <c r="A41" i="10"/>
  <c r="A42" i="10"/>
  <c r="A43" i="10"/>
  <c r="A44" i="10"/>
  <c r="A45" i="10"/>
  <c r="A46" i="10"/>
  <c r="A47" i="10"/>
  <c r="A48" i="10"/>
  <c r="A49" i="10"/>
  <c r="A50" i="10"/>
  <c r="A51" i="10"/>
  <c r="A52" i="10"/>
  <c r="A53" i="10"/>
  <c r="A54" i="10"/>
  <c r="A55" i="10"/>
  <c r="A56" i="10"/>
  <c r="A57" i="10"/>
  <c r="A58" i="10"/>
  <c r="A59" i="10"/>
  <c r="F59" i="10" s="1"/>
  <c r="A60" i="10"/>
  <c r="A61" i="10"/>
  <c r="F61" i="10" s="1"/>
  <c r="A62" i="10"/>
  <c r="F62" i="10" s="1"/>
  <c r="G62" i="10" s="1"/>
  <c r="A63" i="10"/>
  <c r="F63" i="10" s="1"/>
  <c r="A64" i="10"/>
  <c r="A65" i="10"/>
  <c r="A66" i="10"/>
  <c r="F66" i="10" s="1"/>
  <c r="G66" i="10" s="1"/>
  <c r="A67" i="10"/>
  <c r="F67" i="10" s="1"/>
  <c r="A68" i="10"/>
  <c r="F68" i="10" s="1"/>
  <c r="G68" i="10" s="1"/>
  <c r="A69" i="10"/>
  <c r="F69" i="10" s="1"/>
  <c r="A70" i="10"/>
  <c r="A71" i="10"/>
  <c r="F71" i="10" s="1"/>
  <c r="A72" i="10"/>
  <c r="A73" i="10"/>
  <c r="F73" i="10" s="1"/>
  <c r="A74" i="10"/>
  <c r="A75" i="10"/>
  <c r="F75" i="10" s="1"/>
  <c r="A76" i="10"/>
  <c r="A77" i="10"/>
  <c r="F77" i="10" s="1"/>
  <c r="A78" i="10"/>
  <c r="A79" i="10"/>
  <c r="F79" i="10" s="1"/>
  <c r="A80" i="10"/>
  <c r="F80" i="10" s="1"/>
  <c r="G80" i="10" s="1"/>
  <c r="A81" i="10"/>
  <c r="A82" i="10"/>
  <c r="A83" i="10"/>
  <c r="F83" i="10" s="1"/>
  <c r="A84" i="10"/>
  <c r="F84" i="10" s="1"/>
  <c r="G84" i="10" s="1"/>
  <c r="A85" i="10"/>
  <c r="F85" i="10" s="1"/>
  <c r="A86" i="10"/>
  <c r="A87" i="10"/>
  <c r="F87" i="10" s="1"/>
  <c r="A88" i="10"/>
  <c r="A89" i="10"/>
  <c r="F89" i="10" s="1"/>
  <c r="A90" i="10"/>
  <c r="A91" i="10"/>
  <c r="F91" i="10" s="1"/>
  <c r="A92" i="10"/>
  <c r="A93" i="10"/>
  <c r="F93" i="10" s="1"/>
  <c r="A94" i="10"/>
  <c r="F94" i="10" s="1"/>
  <c r="G94" i="10" s="1"/>
  <c r="A95" i="10"/>
  <c r="F95" i="10" s="1"/>
  <c r="A96" i="10"/>
  <c r="F96" i="10" s="1"/>
  <c r="G96" i="10" s="1"/>
  <c r="A97" i="10"/>
  <c r="A98" i="10"/>
  <c r="F98" i="10" s="1"/>
  <c r="G98" i="10" s="1"/>
  <c r="A99" i="10"/>
  <c r="F99" i="10" s="1"/>
  <c r="A100" i="10"/>
  <c r="A101" i="10"/>
  <c r="F101" i="10" s="1"/>
  <c r="A102" i="10"/>
  <c r="A103" i="10"/>
  <c r="F103" i="10" s="1"/>
  <c r="A104" i="10"/>
  <c r="A105" i="10"/>
  <c r="F105" i="10" s="1"/>
  <c r="A106" i="10"/>
  <c r="A107" i="10"/>
  <c r="F107" i="10" s="1"/>
  <c r="A108" i="10"/>
  <c r="A109" i="10"/>
  <c r="F109" i="10" s="1"/>
  <c r="A110" i="10"/>
  <c r="A111" i="10"/>
  <c r="F111" i="10" s="1"/>
  <c r="A112" i="10"/>
  <c r="A113" i="10"/>
  <c r="F113" i="10" s="1"/>
  <c r="G113" i="10" s="1"/>
  <c r="A114" i="10"/>
  <c r="A115" i="10"/>
  <c r="F115" i="10" s="1"/>
  <c r="A116" i="10"/>
  <c r="A117" i="10"/>
  <c r="F117" i="10" s="1"/>
  <c r="A118" i="10"/>
  <c r="A119" i="10"/>
  <c r="F119" i="10" s="1"/>
  <c r="A120" i="10"/>
  <c r="A121" i="10"/>
  <c r="F121" i="10" s="1"/>
  <c r="A122" i="10"/>
  <c r="A123" i="10"/>
  <c r="F123" i="10" s="1"/>
  <c r="A124" i="10"/>
  <c r="A125" i="10"/>
  <c r="F125" i="10" s="1"/>
  <c r="A126" i="10"/>
  <c r="F126" i="10" s="1"/>
  <c r="G126" i="10" s="1"/>
  <c r="A127" i="10"/>
  <c r="F127" i="10" s="1"/>
  <c r="A128" i="10"/>
  <c r="A129" i="10"/>
  <c r="A130" i="10"/>
  <c r="F130" i="10" s="1"/>
  <c r="G130" i="10" s="1"/>
  <c r="A131" i="10"/>
  <c r="F131" i="10" s="1"/>
  <c r="A132" i="10"/>
  <c r="F132" i="10" s="1"/>
  <c r="G132" i="10" s="1"/>
  <c r="A133" i="10"/>
  <c r="F133" i="10" s="1"/>
  <c r="A134" i="10"/>
  <c r="A135" i="10"/>
  <c r="F135" i="10" s="1"/>
  <c r="A136" i="10"/>
  <c r="A137" i="10"/>
  <c r="F137" i="10" s="1"/>
  <c r="A138" i="10"/>
  <c r="A139" i="10"/>
  <c r="F139" i="10" s="1"/>
  <c r="A140" i="10"/>
  <c r="A141" i="10"/>
  <c r="F141" i="10" s="1"/>
  <c r="A142" i="10"/>
  <c r="A143" i="10"/>
  <c r="F143" i="10" s="1"/>
  <c r="A144" i="10"/>
  <c r="F144" i="10" s="1"/>
  <c r="G144" i="10" s="1"/>
  <c r="A145" i="10"/>
  <c r="A146" i="10"/>
  <c r="A147" i="10"/>
  <c r="F147" i="10" s="1"/>
  <c r="A148" i="10"/>
  <c r="A149" i="10"/>
  <c r="F149" i="10" s="1"/>
  <c r="A150" i="10"/>
  <c r="A151" i="10"/>
  <c r="F151" i="10" s="1"/>
  <c r="A152" i="10"/>
  <c r="A153" i="10"/>
  <c r="F153" i="10" s="1"/>
  <c r="A154" i="10"/>
  <c r="A155" i="10"/>
  <c r="F155" i="10" s="1"/>
  <c r="A156" i="10"/>
  <c r="A157" i="10"/>
  <c r="F157" i="10" s="1"/>
  <c r="A158" i="10"/>
  <c r="F158" i="10" s="1"/>
  <c r="G158" i="10" s="1"/>
  <c r="A159" i="10"/>
  <c r="F159" i="10" s="1"/>
  <c r="A160" i="10"/>
  <c r="A161" i="10"/>
  <c r="A162" i="10"/>
  <c r="F162" i="10" s="1"/>
  <c r="G162" i="10" s="1"/>
  <c r="A163" i="10"/>
  <c r="F163" i="10" s="1"/>
  <c r="A164" i="10"/>
  <c r="A165" i="10"/>
  <c r="F165" i="10" s="1"/>
  <c r="A166" i="10"/>
  <c r="A167" i="10"/>
  <c r="F167" i="10" s="1"/>
  <c r="A168" i="10"/>
  <c r="A169" i="10"/>
  <c r="F169" i="10" s="1"/>
  <c r="A170" i="10"/>
  <c r="A171" i="10"/>
  <c r="F171" i="10" s="1"/>
  <c r="A172" i="10"/>
  <c r="A173" i="10"/>
  <c r="F173" i="10" s="1"/>
  <c r="A174" i="10"/>
  <c r="A175" i="10"/>
  <c r="F175" i="10" s="1"/>
  <c r="A176" i="10"/>
  <c r="F176" i="10" s="1"/>
  <c r="G176" i="10" s="1"/>
  <c r="A177" i="10"/>
  <c r="F177" i="10" s="1"/>
  <c r="G177" i="10" s="1"/>
  <c r="A178" i="10"/>
  <c r="A179" i="10"/>
  <c r="F179" i="10" s="1"/>
  <c r="A180" i="10"/>
  <c r="A181" i="10"/>
  <c r="F181" i="10" s="1"/>
  <c r="A182" i="10"/>
  <c r="A183" i="10"/>
  <c r="F183" i="10" s="1"/>
  <c r="A184" i="10"/>
  <c r="A185" i="10"/>
  <c r="F185" i="10" s="1"/>
  <c r="A186" i="10"/>
  <c r="A187" i="10"/>
  <c r="F187" i="10" s="1"/>
  <c r="A188" i="10"/>
  <c r="A189" i="10"/>
  <c r="F189" i="10" s="1"/>
  <c r="A190" i="10"/>
  <c r="F190" i="10" s="1"/>
  <c r="G190" i="10" s="1"/>
  <c r="A191" i="10"/>
  <c r="F191" i="10" s="1"/>
  <c r="A192" i="10"/>
  <c r="F192" i="10" s="1"/>
  <c r="G192" i="10" s="1"/>
  <c r="A193" i="10"/>
  <c r="A194" i="10"/>
  <c r="F194" i="10" s="1"/>
  <c r="G194" i="10" s="1"/>
  <c r="A195" i="10"/>
  <c r="F195" i="10" s="1"/>
  <c r="A196" i="10"/>
  <c r="A197" i="10"/>
  <c r="F197" i="10" s="1"/>
  <c r="A198" i="10"/>
  <c r="A199" i="10"/>
  <c r="F199" i="10" s="1"/>
  <c r="A200" i="10"/>
  <c r="A201" i="10"/>
  <c r="F201" i="10" s="1"/>
  <c r="A202" i="10"/>
  <c r="A203" i="10"/>
  <c r="F203" i="10" s="1"/>
  <c r="A204" i="10"/>
  <c r="A205" i="10"/>
  <c r="F205" i="10" s="1"/>
  <c r="A206" i="10"/>
  <c r="A207" i="10"/>
  <c r="F207" i="10" s="1"/>
  <c r="A208" i="10"/>
  <c r="F208" i="10" s="1"/>
  <c r="G208" i="10" s="1"/>
  <c r="A209" i="10"/>
  <c r="A210" i="10"/>
  <c r="A211" i="10"/>
  <c r="F211" i="10" s="1"/>
  <c r="A212" i="10"/>
  <c r="A213" i="10"/>
  <c r="F213" i="10" s="1"/>
  <c r="A214" i="10"/>
  <c r="A215" i="10"/>
  <c r="F215" i="10" s="1"/>
  <c r="A216" i="10"/>
  <c r="A217" i="10"/>
  <c r="F217" i="10" s="1"/>
  <c r="A218" i="10"/>
  <c r="A219" i="10"/>
  <c r="F219" i="10" s="1"/>
  <c r="A220" i="10"/>
  <c r="F220" i="10" s="1"/>
  <c r="G220" i="10" s="1"/>
  <c r="A221" i="10"/>
  <c r="F221" i="10" s="1"/>
  <c r="A222" i="10"/>
  <c r="F222" i="10" s="1"/>
  <c r="G222" i="10" s="1"/>
  <c r="A223" i="10"/>
  <c r="F223" i="10" s="1"/>
  <c r="A224" i="10"/>
  <c r="A225" i="10"/>
  <c r="A226" i="10"/>
  <c r="F226" i="10" s="1"/>
  <c r="G226" i="10" s="1"/>
  <c r="A227" i="10"/>
  <c r="F227" i="10" s="1"/>
  <c r="A228" i="10"/>
  <c r="A229" i="10"/>
  <c r="F229" i="10" s="1"/>
  <c r="A230" i="10"/>
  <c r="A231" i="10"/>
  <c r="F231" i="10" s="1"/>
  <c r="A232" i="10"/>
  <c r="A233" i="10"/>
  <c r="F233" i="10" s="1"/>
  <c r="A234" i="10"/>
  <c r="A235" i="10"/>
  <c r="F235" i="10" s="1"/>
  <c r="A236" i="10"/>
  <c r="F236" i="10" s="1"/>
  <c r="G236" i="10" s="1"/>
  <c r="A237" i="10"/>
  <c r="F237" i="10" s="1"/>
  <c r="A238" i="10"/>
  <c r="A239" i="10"/>
  <c r="F239" i="10" s="1"/>
  <c r="A240" i="10"/>
  <c r="F240" i="10" s="1"/>
  <c r="G240" i="10" s="1"/>
  <c r="A241" i="10"/>
  <c r="F241" i="10" s="1"/>
  <c r="G241" i="10" s="1"/>
  <c r="A242" i="10"/>
  <c r="A243" i="10"/>
  <c r="F243" i="10" s="1"/>
  <c r="A244" i="10"/>
  <c r="A245" i="10"/>
  <c r="F245" i="10" s="1"/>
  <c r="A246" i="10"/>
  <c r="A247" i="10"/>
  <c r="F247" i="10" s="1"/>
  <c r="A248" i="10"/>
  <c r="A249" i="10"/>
  <c r="F249" i="10" s="1"/>
  <c r="A250" i="10"/>
  <c r="A251" i="10"/>
  <c r="F251" i="10" s="1"/>
  <c r="A252" i="10"/>
  <c r="A253" i="10"/>
  <c r="F253" i="10" s="1"/>
  <c r="A254" i="10"/>
  <c r="F254" i="10" s="1"/>
  <c r="G254" i="10" s="1"/>
  <c r="A255" i="10"/>
  <c r="F255" i="10" s="1"/>
  <c r="A256" i="10"/>
  <c r="F256" i="10" s="1"/>
  <c r="G256" i="10" s="1"/>
  <c r="A257" i="10"/>
  <c r="A258" i="10"/>
  <c r="F258" i="10" s="1"/>
  <c r="G258" i="10" s="1"/>
  <c r="A259" i="10"/>
  <c r="F259" i="10" s="1"/>
  <c r="A260" i="10"/>
  <c r="A261" i="10"/>
  <c r="F261" i="10" s="1"/>
  <c r="A262" i="10"/>
  <c r="A263" i="10"/>
  <c r="F263" i="10" s="1"/>
  <c r="A264" i="10"/>
  <c r="A265" i="10"/>
  <c r="F265" i="10" s="1"/>
  <c r="A266" i="10"/>
  <c r="A267" i="10"/>
  <c r="F267" i="10" s="1"/>
  <c r="A268" i="10"/>
  <c r="A269" i="10"/>
  <c r="F269" i="10" s="1"/>
  <c r="A270" i="10"/>
  <c r="A271" i="10"/>
  <c r="F271" i="10" s="1"/>
  <c r="A272" i="10"/>
  <c r="F272" i="10" s="1"/>
  <c r="G272" i="10" s="1"/>
  <c r="A273" i="10"/>
  <c r="A274" i="10"/>
  <c r="A275" i="10"/>
  <c r="F275" i="10" s="1"/>
  <c r="A276" i="10"/>
  <c r="A277" i="10"/>
  <c r="F277" i="10" s="1"/>
  <c r="A278" i="10"/>
  <c r="A279" i="10"/>
  <c r="F279" i="10" s="1"/>
  <c r="A280" i="10"/>
  <c r="A281" i="10"/>
  <c r="F281" i="10" s="1"/>
  <c r="A282" i="10"/>
  <c r="A283" i="10"/>
  <c r="F283" i="10" s="1"/>
  <c r="A284" i="10"/>
  <c r="F284" i="10" s="1"/>
  <c r="G284" i="10" s="1"/>
  <c r="A285" i="10"/>
  <c r="F285" i="10" s="1"/>
  <c r="A286" i="10"/>
  <c r="F286" i="10" s="1"/>
  <c r="G286" i="10" s="1"/>
  <c r="A287" i="10"/>
  <c r="F287" i="10" s="1"/>
  <c r="A288" i="10"/>
  <c r="A289" i="10"/>
  <c r="A290" i="10"/>
  <c r="F290" i="10" s="1"/>
  <c r="G290" i="10" s="1"/>
  <c r="A291" i="10"/>
  <c r="F291" i="10" s="1"/>
  <c r="A292" i="10"/>
  <c r="A293" i="10"/>
  <c r="F293" i="10" s="1"/>
  <c r="A294" i="10"/>
  <c r="A295" i="10"/>
  <c r="F295" i="10" s="1"/>
  <c r="A296" i="10"/>
  <c r="A297" i="10"/>
  <c r="F297" i="10" s="1"/>
  <c r="A298" i="10"/>
  <c r="A299" i="10"/>
  <c r="F299" i="10" s="1"/>
  <c r="A300" i="10"/>
  <c r="F300" i="10" s="1"/>
  <c r="G300" i="10" s="1"/>
  <c r="A301" i="10"/>
  <c r="F301" i="10" s="1"/>
  <c r="A302" i="10"/>
  <c r="F302" i="10" s="1"/>
  <c r="A303" i="10"/>
  <c r="F303" i="10" s="1"/>
  <c r="A304" i="10"/>
  <c r="A305" i="10"/>
  <c r="F305" i="10" s="1"/>
  <c r="G305" i="10" s="1"/>
  <c r="A306" i="10"/>
  <c r="A307" i="10"/>
  <c r="F307" i="10" s="1"/>
  <c r="A308" i="10"/>
  <c r="A309" i="10"/>
  <c r="F309" i="10" s="1"/>
  <c r="A310" i="10"/>
  <c r="A311" i="10"/>
  <c r="F311" i="10" s="1"/>
  <c r="A312" i="10"/>
  <c r="A313" i="10"/>
  <c r="F313" i="10" s="1"/>
  <c r="A314" i="10"/>
  <c r="A315" i="10"/>
  <c r="F315" i="10" s="1"/>
  <c r="A316" i="10"/>
  <c r="A317" i="10"/>
  <c r="F317" i="10" s="1"/>
  <c r="A318" i="10"/>
  <c r="F318" i="10" s="1"/>
  <c r="G318" i="10" s="1"/>
  <c r="A319" i="10"/>
  <c r="F319" i="10" s="1"/>
  <c r="A320" i="10"/>
  <c r="F320" i="10" s="1"/>
  <c r="G320" i="10" s="1"/>
  <c r="A321" i="10"/>
  <c r="A322" i="10"/>
  <c r="F322" i="10" s="1"/>
  <c r="G322" i="10" s="1"/>
  <c r="A323" i="10"/>
  <c r="F323" i="10" s="1"/>
  <c r="A324" i="10"/>
  <c r="A325" i="10"/>
  <c r="F325" i="10" s="1"/>
  <c r="A326" i="10"/>
  <c r="A327" i="10"/>
  <c r="F327" i="10" s="1"/>
  <c r="A328" i="10"/>
  <c r="A329" i="10"/>
  <c r="F329" i="10" s="1"/>
  <c r="A330" i="10"/>
  <c r="A331" i="10"/>
  <c r="F331" i="10" s="1"/>
  <c r="A332" i="10"/>
  <c r="A333" i="10"/>
  <c r="F333" i="10" s="1"/>
  <c r="A334" i="10"/>
  <c r="A335" i="10"/>
  <c r="F335" i="10" s="1"/>
  <c r="A336" i="10"/>
  <c r="A337" i="10"/>
  <c r="A338" i="10"/>
  <c r="A339" i="10"/>
  <c r="F339" i="10" s="1"/>
  <c r="A340" i="10"/>
  <c r="A341" i="10"/>
  <c r="F341" i="10" s="1"/>
  <c r="A342" i="10"/>
  <c r="A343" i="10"/>
  <c r="F343" i="10" s="1"/>
  <c r="A344" i="10"/>
  <c r="A345" i="10"/>
  <c r="F345" i="10" s="1"/>
  <c r="A346" i="10"/>
  <c r="A347" i="10"/>
  <c r="F347" i="10" s="1"/>
  <c r="A348" i="10"/>
  <c r="F348" i="10" s="1"/>
  <c r="G348" i="10" s="1"/>
  <c r="A349" i="10"/>
  <c r="F349" i="10" s="1"/>
  <c r="A350" i="10"/>
  <c r="F350" i="10" s="1"/>
  <c r="G350" i="10" s="1"/>
  <c r="A351" i="10"/>
  <c r="F351" i="10" s="1"/>
  <c r="A352" i="10"/>
  <c r="A353" i="10"/>
  <c r="A354" i="10"/>
  <c r="A355" i="10"/>
  <c r="F355" i="10" s="1"/>
  <c r="A356" i="10"/>
  <c r="A357" i="10"/>
  <c r="F357" i="10" s="1"/>
  <c r="A358" i="10"/>
  <c r="A359" i="10"/>
  <c r="F359" i="10" s="1"/>
  <c r="A360" i="10"/>
  <c r="A361" i="10"/>
  <c r="F361" i="10" s="1"/>
  <c r="A362" i="10"/>
  <c r="A363" i="10"/>
  <c r="F363" i="10" s="1"/>
  <c r="A364" i="10"/>
  <c r="A365" i="10"/>
  <c r="A366" i="10"/>
  <c r="F366" i="10" s="1"/>
  <c r="G366" i="10" s="1"/>
  <c r="A367" i="10"/>
  <c r="F367" i="10" s="1"/>
  <c r="A368" i="10"/>
  <c r="A369" i="10"/>
  <c r="F369" i="10" s="1"/>
  <c r="G369" i="10" s="1"/>
  <c r="A370" i="10"/>
  <c r="A371" i="10"/>
  <c r="F371" i="10" s="1"/>
  <c r="A372" i="10"/>
  <c r="A373" i="10"/>
  <c r="F373" i="10" s="1"/>
  <c r="A374" i="10"/>
  <c r="A375" i="10"/>
  <c r="F375" i="10" s="1"/>
  <c r="A376" i="10"/>
  <c r="A377" i="10"/>
  <c r="F377" i="10" s="1"/>
  <c r="A378" i="10"/>
  <c r="F378" i="10" s="1"/>
  <c r="G378" i="10" s="1"/>
  <c r="A379" i="10"/>
  <c r="F379" i="10" s="1"/>
  <c r="A380" i="10"/>
  <c r="A381" i="10"/>
  <c r="F381" i="10" s="1"/>
  <c r="A382" i="10"/>
  <c r="A383" i="10"/>
  <c r="F383" i="10" s="1"/>
  <c r="A384" i="10"/>
  <c r="A385" i="10"/>
  <c r="A386" i="10"/>
  <c r="A387" i="10"/>
  <c r="F387" i="10" s="1"/>
  <c r="A388" i="10"/>
  <c r="A389" i="10"/>
  <c r="A390" i="10"/>
  <c r="F390" i="10" s="1"/>
  <c r="G390" i="10" s="1"/>
  <c r="A391" i="10"/>
  <c r="F391" i="10" s="1"/>
  <c r="A392" i="10"/>
  <c r="A393" i="10"/>
  <c r="F393" i="10" s="1"/>
  <c r="A394" i="10"/>
  <c r="F394" i="10" s="1"/>
  <c r="G394" i="10" s="1"/>
  <c r="A395" i="10"/>
  <c r="F395" i="10" s="1"/>
  <c r="A396" i="10"/>
  <c r="A397" i="10"/>
  <c r="F397" i="10" s="1"/>
  <c r="A398" i="10"/>
  <c r="F398" i="10" s="1"/>
  <c r="G398" i="10" s="1"/>
  <c r="A399" i="10"/>
  <c r="F399" i="10" s="1"/>
  <c r="A400" i="10"/>
  <c r="A401" i="10"/>
  <c r="A402" i="10"/>
  <c r="A403" i="10"/>
  <c r="F403" i="10" s="1"/>
  <c r="A404" i="10"/>
  <c r="A405" i="10"/>
  <c r="F405" i="10" s="1"/>
  <c r="A406" i="10"/>
  <c r="F406" i="10" s="1"/>
  <c r="G406" i="10" s="1"/>
  <c r="A407" i="10"/>
  <c r="F407" i="10" s="1"/>
  <c r="A408" i="10"/>
  <c r="A409" i="10"/>
  <c r="F409" i="10" s="1"/>
  <c r="A410" i="10"/>
  <c r="F410" i="10" s="1"/>
  <c r="G410" i="10" s="1"/>
  <c r="A411" i="10"/>
  <c r="F411" i="10" s="1"/>
  <c r="A412" i="10"/>
  <c r="A413" i="10"/>
  <c r="F413" i="10" s="1"/>
  <c r="A414" i="10"/>
  <c r="A415" i="10"/>
  <c r="F415" i="10" s="1"/>
  <c r="A416" i="10"/>
  <c r="A417" i="10"/>
  <c r="A418" i="10"/>
  <c r="A419" i="10"/>
  <c r="F419" i="10" s="1"/>
  <c r="A420" i="10"/>
  <c r="A421" i="10"/>
  <c r="F421" i="10" s="1"/>
  <c r="A422" i="10"/>
  <c r="F422" i="10" s="1"/>
  <c r="G422" i="10" s="1"/>
  <c r="A423" i="10"/>
  <c r="F423" i="10" s="1"/>
  <c r="A424" i="10"/>
  <c r="A425" i="10"/>
  <c r="F425" i="10" s="1"/>
  <c r="A426" i="10"/>
  <c r="A427" i="10"/>
  <c r="F427" i="10" s="1"/>
  <c r="A428" i="10"/>
  <c r="F428" i="10" s="1"/>
  <c r="G428" i="10" s="1"/>
  <c r="A429" i="10"/>
  <c r="F429" i="10" s="1"/>
  <c r="A430" i="10"/>
  <c r="A431" i="10"/>
  <c r="F431" i="10" s="1"/>
  <c r="A432" i="10"/>
  <c r="A433" i="10"/>
  <c r="F433" i="10" s="1"/>
  <c r="G433" i="10" s="1"/>
  <c r="A434" i="10"/>
  <c r="A435" i="10"/>
  <c r="F435" i="10" s="1"/>
  <c r="A436" i="10"/>
  <c r="A437" i="10"/>
  <c r="F437" i="10" s="1"/>
  <c r="A438" i="10"/>
  <c r="A439" i="10"/>
  <c r="F439" i="10" s="1"/>
  <c r="A440" i="10"/>
  <c r="A441" i="10"/>
  <c r="F441" i="10" s="1"/>
  <c r="A442" i="10"/>
  <c r="F442" i="10" s="1"/>
  <c r="G442" i="10" s="1"/>
  <c r="A443" i="10"/>
  <c r="F443" i="10" s="1"/>
  <c r="A444" i="10"/>
  <c r="A445" i="10"/>
  <c r="F445" i="10" s="1"/>
  <c r="A446" i="10"/>
  <c r="F446" i="10" s="1"/>
  <c r="G446" i="10" s="1"/>
  <c r="A447" i="10"/>
  <c r="F447" i="10" s="1"/>
  <c r="A448" i="10"/>
  <c r="A449" i="10"/>
  <c r="A450" i="10"/>
  <c r="A451" i="10"/>
  <c r="F451" i="10" s="1"/>
  <c r="A452" i="10"/>
  <c r="A453" i="10"/>
  <c r="F453" i="10" s="1"/>
  <c r="A454" i="10"/>
  <c r="F454" i="10" s="1"/>
  <c r="G454" i="10" s="1"/>
  <c r="A455" i="10"/>
  <c r="F455" i="10" s="1"/>
  <c r="A456" i="10"/>
  <c r="A457" i="10"/>
  <c r="F457" i="10" s="1"/>
  <c r="A458" i="10"/>
  <c r="F458" i="10" s="1"/>
  <c r="G458" i="10" s="1"/>
  <c r="A459" i="10"/>
  <c r="F459" i="10" s="1"/>
  <c r="A460" i="10"/>
  <c r="A461" i="10"/>
  <c r="F461" i="10" s="1"/>
  <c r="A462" i="10"/>
  <c r="A463" i="10"/>
  <c r="F463" i="10" s="1"/>
  <c r="A464" i="10"/>
  <c r="F464" i="10" s="1"/>
  <c r="G464" i="10" s="1"/>
  <c r="A465" i="10"/>
  <c r="A466" i="10"/>
  <c r="A467" i="10"/>
  <c r="F467" i="10" s="1"/>
  <c r="A468" i="10"/>
  <c r="A469" i="10"/>
  <c r="F469" i="10" s="1"/>
  <c r="A470" i="10"/>
  <c r="F470" i="10" s="1"/>
  <c r="G470" i="10" s="1"/>
  <c r="A471" i="10"/>
  <c r="A472" i="10"/>
  <c r="A473" i="10"/>
  <c r="F473" i="10" s="1"/>
  <c r="A474" i="10"/>
  <c r="A475" i="10"/>
  <c r="A476" i="10"/>
  <c r="A477" i="10"/>
  <c r="F477" i="10" s="1"/>
  <c r="A478" i="10"/>
  <c r="A479" i="10"/>
  <c r="A480" i="10"/>
  <c r="A481" i="10"/>
  <c r="A482" i="10"/>
  <c r="A483" i="10"/>
  <c r="A484" i="10"/>
  <c r="A485" i="10"/>
  <c r="F485" i="10" s="1"/>
  <c r="A486" i="10"/>
  <c r="F486" i="10" s="1"/>
  <c r="G486" i="10" s="1"/>
  <c r="A487" i="10"/>
  <c r="A488" i="10"/>
  <c r="A489" i="10"/>
  <c r="F489" i="10" s="1"/>
  <c r="A490" i="10"/>
  <c r="A491" i="10"/>
  <c r="A492" i="10"/>
  <c r="A493" i="10"/>
  <c r="F493" i="10" s="1"/>
  <c r="A494" i="10"/>
  <c r="A495" i="10"/>
  <c r="A496" i="10"/>
  <c r="A497" i="10"/>
  <c r="A498" i="10"/>
  <c r="A499" i="10"/>
  <c r="A500" i="10"/>
  <c r="A2" i="3"/>
  <c r="I2" i="3"/>
  <c r="F2" i="3" a="1"/>
  <c r="F2" i="3" s="1"/>
  <c r="B1" i="3" a="1"/>
  <c r="B1" i="3" s="1"/>
  <c r="G302" i="10"/>
  <c r="A5" i="9"/>
  <c r="A8" i="9"/>
  <c r="A10" i="9"/>
  <c r="A20" i="9"/>
  <c r="A22" i="9"/>
  <c r="A32" i="9"/>
  <c r="A34" i="9"/>
  <c r="A44" i="9"/>
  <c r="A46" i="9"/>
  <c r="A56" i="9"/>
  <c r="A58" i="9"/>
  <c r="A65" i="9"/>
  <c r="A66" i="9"/>
  <c r="A68" i="9"/>
  <c r="A70" i="9"/>
  <c r="A79" i="9"/>
  <c r="A81" i="9"/>
  <c r="A90" i="9"/>
  <c r="A92" i="9"/>
  <c r="A102" i="9"/>
  <c r="A104" i="9"/>
  <c r="A111" i="9"/>
  <c r="A114" i="9"/>
  <c r="A116" i="9"/>
  <c r="A126" i="9"/>
  <c r="A128" i="9"/>
  <c r="A138" i="9"/>
  <c r="A140" i="9"/>
  <c r="A150" i="9"/>
  <c r="A152" i="9"/>
  <c r="A159" i="9"/>
  <c r="A162" i="9"/>
  <c r="A164" i="9"/>
  <c r="A174" i="9"/>
  <c r="A176" i="9"/>
  <c r="A186" i="9"/>
  <c r="A188" i="9"/>
  <c r="A198" i="9"/>
  <c r="A200" i="9"/>
  <c r="A203" i="9"/>
  <c r="A210" i="9"/>
  <c r="A212" i="9"/>
  <c r="A222" i="9"/>
  <c r="A224" i="9"/>
  <c r="A231" i="9"/>
  <c r="A234" i="9"/>
  <c r="A236" i="9"/>
  <c r="A246" i="9"/>
  <c r="A248" i="9"/>
  <c r="A252" i="9"/>
  <c r="A253" i="9"/>
  <c r="A254" i="9"/>
  <c r="A255" i="9"/>
  <c r="A256" i="9"/>
  <c r="A257" i="9"/>
  <c r="A258" i="9"/>
  <c r="A259" i="9"/>
  <c r="A260" i="9"/>
  <c r="A261" i="9"/>
  <c r="A262" i="9"/>
  <c r="A263" i="9"/>
  <c r="A264" i="9"/>
  <c r="A265" i="9"/>
  <c r="A266" i="9"/>
  <c r="A267" i="9"/>
  <c r="A268" i="9"/>
  <c r="A269" i="9"/>
  <c r="A270" i="9"/>
  <c r="A271" i="9"/>
  <c r="A272" i="9"/>
  <c r="A273" i="9"/>
  <c r="A274" i="9"/>
  <c r="A275" i="9"/>
  <c r="A276" i="9"/>
  <c r="A277" i="9"/>
  <c r="A278" i="9"/>
  <c r="A279" i="9"/>
  <c r="A280" i="9"/>
  <c r="A281" i="9"/>
  <c r="A282" i="9"/>
  <c r="A283" i="9"/>
  <c r="A284" i="9"/>
  <c r="A285" i="9"/>
  <c r="A286" i="9"/>
  <c r="A287" i="9"/>
  <c r="A288" i="9"/>
  <c r="A289" i="9"/>
  <c r="A290" i="9"/>
  <c r="A291" i="9"/>
  <c r="A292" i="9"/>
  <c r="A293" i="9"/>
  <c r="A294" i="9"/>
  <c r="A295" i="9"/>
  <c r="A296" i="9"/>
  <c r="A297" i="9"/>
  <c r="A298" i="9"/>
  <c r="A299" i="9"/>
  <c r="A300" i="9"/>
  <c r="A301" i="9"/>
  <c r="A302" i="9"/>
  <c r="A303" i="9"/>
  <c r="A304" i="9"/>
  <c r="A305" i="9"/>
  <c r="A306" i="9"/>
  <c r="A307" i="9"/>
  <c r="A308" i="9"/>
  <c r="A309" i="9"/>
  <c r="A310" i="9"/>
  <c r="A311" i="9"/>
  <c r="A312" i="9"/>
  <c r="A313" i="9"/>
  <c r="A314" i="9"/>
  <c r="A315" i="9"/>
  <c r="A316" i="9"/>
  <c r="A317" i="9"/>
  <c r="A318" i="9"/>
  <c r="A319" i="9"/>
  <c r="A320" i="9"/>
  <c r="A321" i="9"/>
  <c r="A322" i="9"/>
  <c r="A323" i="9"/>
  <c r="A324" i="9"/>
  <c r="A325" i="9"/>
  <c r="A326" i="9"/>
  <c r="A327" i="9"/>
  <c r="A328" i="9"/>
  <c r="A329" i="9"/>
  <c r="A330" i="9"/>
  <c r="A331" i="9"/>
  <c r="A332" i="9"/>
  <c r="A333" i="9"/>
  <c r="A334" i="9"/>
  <c r="A335" i="9"/>
  <c r="A336" i="9"/>
  <c r="A337" i="9"/>
  <c r="A338" i="9"/>
  <c r="A342" i="9"/>
  <c r="A344" i="9"/>
  <c r="A351" i="9"/>
  <c r="A354" i="9"/>
  <c r="A356" i="9"/>
  <c r="A366" i="9"/>
  <c r="A368" i="9"/>
  <c r="A378" i="9"/>
  <c r="A380" i="9"/>
  <c r="A390" i="9"/>
  <c r="A392" i="9"/>
  <c r="A399" i="9"/>
  <c r="A402" i="9"/>
  <c r="A404" i="9"/>
  <c r="A414" i="9"/>
  <c r="A416" i="9"/>
  <c r="A426" i="9"/>
  <c r="A428" i="9"/>
  <c r="A431" i="9"/>
  <c r="A438" i="9"/>
  <c r="A440" i="9"/>
  <c r="A450" i="9"/>
  <c r="A452" i="9"/>
  <c r="A459" i="9"/>
  <c r="A462" i="9"/>
  <c r="A464" i="9"/>
  <c r="A474" i="9"/>
  <c r="A476" i="9"/>
  <c r="A486" i="9"/>
  <c r="A488" i="9"/>
  <c r="A496" i="9"/>
  <c r="A498" i="9"/>
  <c r="A500" i="9"/>
  <c r="A503" i="9"/>
  <c r="A510" i="9"/>
  <c r="A512" i="9"/>
  <c r="A522" i="9"/>
  <c r="A524" i="9"/>
  <c r="A531" i="9"/>
  <c r="A534" i="9"/>
  <c r="A536" i="9"/>
  <c r="A544" i="9"/>
  <c r="A546" i="9"/>
  <c r="A548" i="9"/>
  <c r="A558" i="9"/>
  <c r="A560" i="9"/>
  <c r="A570" i="9"/>
  <c r="A572" i="9"/>
  <c r="A575" i="9"/>
  <c r="A582" i="9"/>
  <c r="A584" i="9"/>
  <c r="A591" i="9"/>
  <c r="A594" i="9"/>
  <c r="A596" i="9"/>
  <c r="A606" i="9"/>
  <c r="A608" i="9"/>
  <c r="A618" i="9"/>
  <c r="A620" i="9"/>
  <c r="A630" i="9"/>
  <c r="A632" i="9"/>
  <c r="A639" i="9"/>
  <c r="A642" i="9"/>
  <c r="A644" i="9"/>
  <c r="A647" i="9"/>
  <c r="A654" i="9"/>
  <c r="A656" i="9"/>
  <c r="A663" i="9"/>
  <c r="A666" i="9"/>
  <c r="A668" i="9"/>
  <c r="A678" i="9"/>
  <c r="A680" i="9"/>
  <c r="A690" i="9"/>
  <c r="A692" i="9"/>
  <c r="A702" i="9"/>
  <c r="A704" i="9"/>
  <c r="A711" i="9"/>
  <c r="A714" i="9"/>
  <c r="A716" i="9"/>
  <c r="A719" i="9"/>
  <c r="A723" i="9"/>
  <c r="A726" i="9"/>
  <c r="A728" i="9"/>
  <c r="A738" i="9"/>
  <c r="A740" i="9"/>
  <c r="A750" i="9"/>
  <c r="A752" i="9"/>
  <c r="A762" i="9"/>
  <c r="A764" i="9"/>
  <c r="A766" i="9"/>
  <c r="A771" i="9"/>
  <c r="A774" i="9"/>
  <c r="A776" i="9"/>
  <c r="A786" i="9"/>
  <c r="A788" i="9"/>
  <c r="A791" i="9"/>
  <c r="A795" i="9"/>
  <c r="A798" i="9"/>
  <c r="A810" i="9"/>
  <c r="A812" i="9"/>
  <c r="A819" i="9"/>
  <c r="A822" i="9"/>
  <c r="A834" i="9"/>
  <c r="A836" i="9"/>
  <c r="A846" i="9"/>
  <c r="A855" i="9"/>
  <c r="A858" i="9"/>
  <c r="A860" i="9"/>
  <c r="A863" i="9"/>
  <c r="A867" i="9"/>
  <c r="A870" i="9"/>
  <c r="A882" i="9"/>
  <c r="A884" i="9"/>
  <c r="A894" i="9"/>
  <c r="A906" i="9"/>
  <c r="A918" i="9"/>
  <c r="A930" i="9"/>
  <c r="A932" i="9"/>
  <c r="A935" i="9"/>
  <c r="A942" i="9"/>
  <c r="A944" i="9"/>
  <c r="A954" i="9"/>
  <c r="A956" i="9"/>
  <c r="A966" i="9"/>
  <c r="A968" i="9"/>
  <c r="A975" i="9"/>
  <c r="A978" i="9"/>
  <c r="A980" i="9"/>
  <c r="A990" i="9"/>
  <c r="A992" i="9"/>
  <c r="D17" i="9" a="1"/>
  <c r="D17" i="9" s="1"/>
  <c r="D3" i="9" a="1"/>
  <c r="D3" i="9" s="1"/>
  <c r="D5" i="9" a="1"/>
  <c r="D5" i="9" s="1"/>
  <c r="D6" i="9" a="1"/>
  <c r="D6" i="9" s="1"/>
  <c r="D7" i="9" a="1"/>
  <c r="D7" i="9" s="1"/>
  <c r="D8" i="9" a="1"/>
  <c r="D8" i="9" s="1"/>
  <c r="D15" i="9" a="1"/>
  <c r="D15" i="9" s="1"/>
  <c r="D18" i="9" a="1"/>
  <c r="D18" i="9" s="1"/>
  <c r="D19" i="9" a="1"/>
  <c r="D19" i="9" s="1"/>
  <c r="D20" i="9" a="1"/>
  <c r="D20" i="9" s="1"/>
  <c r="D29" i="9" a="1"/>
  <c r="D29" i="9" s="1"/>
  <c r="D30" i="9" a="1"/>
  <c r="D30" i="9" s="1"/>
  <c r="D31" i="9" a="1"/>
  <c r="D31" i="9" s="1"/>
  <c r="D32" i="9" a="1"/>
  <c r="D32" i="9" s="1"/>
  <c r="D41" i="9" a="1"/>
  <c r="D41" i="9" s="1"/>
  <c r="D42" i="9" a="1"/>
  <c r="D42" i="9" s="1"/>
  <c r="D43" i="9" a="1"/>
  <c r="D43" i="9" s="1"/>
  <c r="D44" i="9" a="1"/>
  <c r="D44" i="9" s="1"/>
  <c r="D51" i="9" a="1"/>
  <c r="D51" i="9" s="1"/>
  <c r="D52" i="9" a="1"/>
  <c r="D52" i="9" s="1"/>
  <c r="D53" i="9" a="1"/>
  <c r="D53" i="9" s="1"/>
  <c r="D54" i="9" a="1"/>
  <c r="D54" i="9" s="1"/>
  <c r="D55" i="9" a="1"/>
  <c r="D55" i="9" s="1"/>
  <c r="D56" i="9" a="1"/>
  <c r="D56" i="9" s="1"/>
  <c r="D63" i="9" a="1"/>
  <c r="D63" i="9" s="1"/>
  <c r="D65" i="9" a="1"/>
  <c r="D65" i="9" s="1"/>
  <c r="D66" i="9" a="1"/>
  <c r="D66" i="9" s="1"/>
  <c r="D67" i="9" a="1"/>
  <c r="D67" i="9" s="1"/>
  <c r="D68" i="9" a="1"/>
  <c r="D68" i="9" s="1"/>
  <c r="D72" i="9" a="1"/>
  <c r="D72" i="9" s="1"/>
  <c r="D75" i="9" a="1"/>
  <c r="D75" i="9" s="1"/>
  <c r="D77" i="9" a="1"/>
  <c r="D77" i="9" s="1"/>
  <c r="D78" i="9" a="1"/>
  <c r="D78" i="9" s="1"/>
  <c r="D79" i="9" a="1"/>
  <c r="D79" i="9" s="1"/>
  <c r="D88" i="9" a="1"/>
  <c r="D88" i="9" s="1"/>
  <c r="D89" i="9" a="1"/>
  <c r="D89" i="9" s="1"/>
  <c r="D90" i="9" a="1"/>
  <c r="D90" i="9" s="1"/>
  <c r="D97" i="9" a="1"/>
  <c r="D97" i="9" s="1"/>
  <c r="D99" i="9" a="1"/>
  <c r="D99" i="9" s="1"/>
  <c r="D100" i="9" a="1"/>
  <c r="D100" i="9" s="1"/>
  <c r="D101" i="9" a="1"/>
  <c r="D101" i="9" s="1"/>
  <c r="D102" i="9" a="1"/>
  <c r="D102" i="9" s="1"/>
  <c r="D111" i="9" a="1"/>
  <c r="D111" i="9" s="1"/>
  <c r="D112" i="9" a="1"/>
  <c r="D112" i="9" s="1"/>
  <c r="D113" i="9" a="1"/>
  <c r="D113" i="9" s="1"/>
  <c r="D114" i="9" a="1"/>
  <c r="D114" i="9" s="1"/>
  <c r="D121" i="9" a="1"/>
  <c r="D121" i="9" s="1"/>
  <c r="D123" i="9" a="1"/>
  <c r="D123" i="9" s="1"/>
  <c r="D124" i="9" a="1"/>
  <c r="D124" i="9" s="1"/>
  <c r="D125" i="9" a="1"/>
  <c r="D125" i="9" s="1"/>
  <c r="D126" i="9" a="1"/>
  <c r="D126" i="9" s="1"/>
  <c r="D133" i="9" a="1"/>
  <c r="D133" i="9" s="1"/>
  <c r="D134" i="9" a="1"/>
  <c r="D134" i="9" s="1"/>
  <c r="D135" i="9" a="1"/>
  <c r="D135" i="9" s="1"/>
  <c r="D136" i="9" a="1"/>
  <c r="D136" i="9" s="1"/>
  <c r="D137" i="9" a="1"/>
  <c r="D137" i="9" s="1"/>
  <c r="D138" i="9" a="1"/>
  <c r="D138" i="9" s="1"/>
  <c r="D145" i="9" a="1"/>
  <c r="D145" i="9" s="1"/>
  <c r="D147" i="9" a="1"/>
  <c r="D147" i="9" s="1"/>
  <c r="D148" i="9" a="1"/>
  <c r="D148" i="9" s="1"/>
  <c r="D149" i="9" a="1"/>
  <c r="D149" i="9" s="1"/>
  <c r="D150" i="9" a="1"/>
  <c r="D150" i="9" s="1"/>
  <c r="D157" i="9" a="1"/>
  <c r="D157" i="9" s="1"/>
  <c r="D159" i="9" a="1"/>
  <c r="D159" i="9" s="1"/>
  <c r="D160" i="9" a="1"/>
  <c r="D160" i="9" s="1"/>
  <c r="D161" i="9" a="1"/>
  <c r="D161" i="9" s="1"/>
  <c r="D162" i="9" a="1"/>
  <c r="D162" i="9" s="1"/>
  <c r="D171" i="9" a="1"/>
  <c r="D171" i="9" s="1"/>
  <c r="D172" i="9" a="1"/>
  <c r="D172" i="9" s="1"/>
  <c r="D173" i="9" a="1"/>
  <c r="D173" i="9" s="1"/>
  <c r="D174" i="9" a="1"/>
  <c r="D174" i="9" s="1"/>
  <c r="D181" i="9" a="1"/>
  <c r="D181" i="9" s="1"/>
  <c r="D182" i="9" a="1"/>
  <c r="D182" i="9" s="1"/>
  <c r="D183" i="9" a="1"/>
  <c r="D183" i="9" s="1"/>
  <c r="D184" i="9" a="1"/>
  <c r="D184" i="9" s="1"/>
  <c r="D185" i="9" a="1"/>
  <c r="D185" i="9" s="1"/>
  <c r="D186" i="9" a="1"/>
  <c r="D186" i="9" s="1"/>
  <c r="D195" i="9" a="1"/>
  <c r="D195" i="9" s="1"/>
  <c r="D196" i="9" a="1"/>
  <c r="D196" i="9" s="1"/>
  <c r="D197" i="9" a="1"/>
  <c r="D197" i="9" s="1"/>
  <c r="D198" i="9" a="1"/>
  <c r="D198" i="9" s="1"/>
  <c r="D207" i="9" a="1"/>
  <c r="D207" i="9" s="1"/>
  <c r="D208" i="9" a="1"/>
  <c r="D208" i="9" s="1"/>
  <c r="D209" i="9" a="1"/>
  <c r="D209" i="9" s="1"/>
  <c r="D210" i="9" a="1"/>
  <c r="D210" i="9" s="1"/>
  <c r="D217" i="9" a="1"/>
  <c r="D217" i="9" s="1"/>
  <c r="D219" i="9" a="1"/>
  <c r="D219" i="9" s="1"/>
  <c r="D220" i="9" a="1"/>
  <c r="D220" i="9" s="1"/>
  <c r="D221" i="9" a="1"/>
  <c r="D221" i="9" s="1"/>
  <c r="D222" i="9" a="1"/>
  <c r="D222" i="9" s="1"/>
  <c r="D229" i="9" a="1"/>
  <c r="D229" i="9" s="1"/>
  <c r="D231" i="9" a="1"/>
  <c r="D231" i="9" s="1"/>
  <c r="D232" i="9" a="1"/>
  <c r="D232" i="9" s="1"/>
  <c r="D233" i="9" a="1"/>
  <c r="D233" i="9" s="1"/>
  <c r="D234" i="9" a="1"/>
  <c r="D234" i="9" s="1"/>
  <c r="D241" i="9" a="1"/>
  <c r="D241" i="9" s="1"/>
  <c r="D243" i="9" a="1"/>
  <c r="D243" i="9" s="1"/>
  <c r="D244" i="9" a="1"/>
  <c r="D244" i="9" s="1"/>
  <c r="D245" i="9" a="1"/>
  <c r="D245" i="9" s="1"/>
  <c r="D246" i="9" a="1"/>
  <c r="D246" i="9" s="1"/>
  <c r="D252" i="9" a="1"/>
  <c r="D252" i="9" s="1"/>
  <c r="D253" i="9" a="1"/>
  <c r="D253" i="9" s="1"/>
  <c r="D254" i="9" a="1"/>
  <c r="D254" i="9" s="1"/>
  <c r="D255" i="9" a="1"/>
  <c r="D255" i="9" s="1"/>
  <c r="D256" i="9" a="1"/>
  <c r="D256" i="9" s="1"/>
  <c r="D257" i="9" a="1"/>
  <c r="D257" i="9" s="1"/>
  <c r="D258" i="9" a="1"/>
  <c r="D258" i="9" s="1"/>
  <c r="D259" i="9" a="1"/>
  <c r="D259" i="9" s="1"/>
  <c r="D260" i="9" a="1"/>
  <c r="D260" i="9" s="1"/>
  <c r="D261" i="9" a="1"/>
  <c r="D261" i="9" s="1"/>
  <c r="D262" i="9" a="1"/>
  <c r="D262" i="9" s="1"/>
  <c r="D263" i="9" a="1"/>
  <c r="D263" i="9" s="1"/>
  <c r="D264" i="9" a="1"/>
  <c r="D264" i="9" s="1"/>
  <c r="D265" i="9" a="1"/>
  <c r="D265" i="9" s="1"/>
  <c r="D266" i="9" a="1"/>
  <c r="D266" i="9" s="1"/>
  <c r="D267" i="9" a="1"/>
  <c r="D267" i="9" s="1"/>
  <c r="D268" i="9" a="1"/>
  <c r="D268" i="9" s="1"/>
  <c r="D269" i="9" a="1"/>
  <c r="D269" i="9" s="1"/>
  <c r="D270" i="9" a="1"/>
  <c r="D270" i="9" s="1"/>
  <c r="D271" i="9" a="1"/>
  <c r="D271" i="9" s="1"/>
  <c r="D272" i="9" a="1"/>
  <c r="D272" i="9" s="1"/>
  <c r="D273" i="9" a="1"/>
  <c r="D273" i="9" s="1"/>
  <c r="D274" i="9" a="1"/>
  <c r="D274" i="9" s="1"/>
  <c r="D275" i="9" a="1"/>
  <c r="D275" i="9" s="1"/>
  <c r="D276" i="9" a="1"/>
  <c r="D276" i="9" s="1"/>
  <c r="D277" i="9" a="1"/>
  <c r="D277" i="9" s="1"/>
  <c r="D278" i="9" a="1"/>
  <c r="D278" i="9" s="1"/>
  <c r="D279" i="9" a="1"/>
  <c r="D279" i="9" s="1"/>
  <c r="D280" i="9" a="1"/>
  <c r="D280" i="9" s="1"/>
  <c r="D281" i="9" a="1"/>
  <c r="D281" i="9" s="1"/>
  <c r="D282" i="9" a="1"/>
  <c r="D282" i="9" s="1"/>
  <c r="D283" i="9" a="1"/>
  <c r="D283" i="9" s="1"/>
  <c r="D284" i="9" a="1"/>
  <c r="D284" i="9" s="1"/>
  <c r="D285" i="9" a="1"/>
  <c r="D285" i="9" s="1"/>
  <c r="D286" i="9" a="1"/>
  <c r="D286" i="9" s="1"/>
  <c r="D287" i="9" a="1"/>
  <c r="D287" i="9" s="1"/>
  <c r="D288" i="9" a="1"/>
  <c r="D288" i="9" s="1"/>
  <c r="D289" i="9" a="1"/>
  <c r="D289" i="9" s="1"/>
  <c r="D290" i="9" a="1"/>
  <c r="D290" i="9" s="1"/>
  <c r="D291" i="9" a="1"/>
  <c r="D291" i="9" s="1"/>
  <c r="D292" i="9" a="1"/>
  <c r="D292" i="9" s="1"/>
  <c r="D293" i="9" a="1"/>
  <c r="D293" i="9" s="1"/>
  <c r="D294" i="9" a="1"/>
  <c r="D294" i="9" s="1"/>
  <c r="D295" i="9" a="1"/>
  <c r="D295" i="9" s="1"/>
  <c r="D296" i="9" a="1"/>
  <c r="D296" i="9" s="1"/>
  <c r="D297" i="9" a="1"/>
  <c r="D297" i="9" s="1"/>
  <c r="D298" i="9" a="1"/>
  <c r="D298" i="9" s="1"/>
  <c r="D299" i="9" a="1"/>
  <c r="D299" i="9" s="1"/>
  <c r="D300" i="9" a="1"/>
  <c r="D300" i="9" s="1"/>
  <c r="D301" i="9" a="1"/>
  <c r="D301" i="9" s="1"/>
  <c r="D302" i="9" a="1"/>
  <c r="D302" i="9" s="1"/>
  <c r="D303" i="9" a="1"/>
  <c r="D303" i="9" s="1"/>
  <c r="D304" i="9" a="1"/>
  <c r="D304" i="9" s="1"/>
  <c r="D305" i="9" a="1"/>
  <c r="D305" i="9" s="1"/>
  <c r="D306" i="9" a="1"/>
  <c r="D306" i="9" s="1"/>
  <c r="D307" i="9" a="1"/>
  <c r="D307" i="9" s="1"/>
  <c r="D308" i="9" a="1"/>
  <c r="D308" i="9" s="1"/>
  <c r="D309" i="9" a="1"/>
  <c r="D309" i="9" s="1"/>
  <c r="D310" i="9" a="1"/>
  <c r="D310" i="9" s="1"/>
  <c r="D311" i="9" a="1"/>
  <c r="D311" i="9" s="1"/>
  <c r="D312" i="9" a="1"/>
  <c r="D312" i="9" s="1"/>
  <c r="D313" i="9" a="1"/>
  <c r="D313" i="9" s="1"/>
  <c r="D314" i="9" a="1"/>
  <c r="D314" i="9" s="1"/>
  <c r="D315" i="9" a="1"/>
  <c r="D315" i="9" s="1"/>
  <c r="D316" i="9" a="1"/>
  <c r="D316" i="9" s="1"/>
  <c r="D317" i="9" a="1"/>
  <c r="D317" i="9" s="1"/>
  <c r="D318" i="9" a="1"/>
  <c r="D318" i="9" s="1"/>
  <c r="D319" i="9" a="1"/>
  <c r="D319" i="9" s="1"/>
  <c r="D320" i="9" a="1"/>
  <c r="D320" i="9" s="1"/>
  <c r="D321" i="9" a="1"/>
  <c r="D321" i="9" s="1"/>
  <c r="D322" i="9" a="1"/>
  <c r="D322" i="9" s="1"/>
  <c r="D323" i="9" a="1"/>
  <c r="D323" i="9" s="1"/>
  <c r="D324" i="9" a="1"/>
  <c r="D324" i="9" s="1"/>
  <c r="D325" i="9" a="1"/>
  <c r="D325" i="9" s="1"/>
  <c r="D326" i="9" a="1"/>
  <c r="D326" i="9" s="1"/>
  <c r="D327" i="9" a="1"/>
  <c r="D327" i="9" s="1"/>
  <c r="D328" i="9" a="1"/>
  <c r="D328" i="9" s="1"/>
  <c r="D329" i="9" a="1"/>
  <c r="D329" i="9" s="1"/>
  <c r="D330" i="9" a="1"/>
  <c r="D330" i="9" s="1"/>
  <c r="D331" i="9" a="1"/>
  <c r="D331" i="9" s="1"/>
  <c r="D332" i="9" a="1"/>
  <c r="D332" i="9" s="1"/>
  <c r="D333" i="9" a="1"/>
  <c r="D333" i="9" s="1"/>
  <c r="D334" i="9" a="1"/>
  <c r="D334" i="9" s="1"/>
  <c r="D335" i="9" a="1"/>
  <c r="D335" i="9" s="1"/>
  <c r="D336" i="9" a="1"/>
  <c r="D336" i="9" s="1"/>
  <c r="D337" i="9" a="1"/>
  <c r="D337" i="9" s="1"/>
  <c r="D338" i="9" a="1"/>
  <c r="D338" i="9" s="1"/>
  <c r="D339" i="9" a="1"/>
  <c r="D339" i="9" s="1"/>
  <c r="D340" i="9" a="1"/>
  <c r="D340" i="9" s="1"/>
  <c r="D341" i="9" a="1"/>
  <c r="D341" i="9" s="1"/>
  <c r="D342" i="9" a="1"/>
  <c r="D342" i="9" s="1"/>
  <c r="D346" i="9" a="1"/>
  <c r="D346" i="9" s="1"/>
  <c r="D349" i="9" a="1"/>
  <c r="D349" i="9" s="1"/>
  <c r="D351" i="9" a="1"/>
  <c r="D351" i="9" s="1"/>
  <c r="D352" i="9" a="1"/>
  <c r="D352" i="9" s="1"/>
  <c r="D353" i="9" a="1"/>
  <c r="D353" i="9" s="1"/>
  <c r="D354" i="9" a="1"/>
  <c r="D354" i="9" s="1"/>
  <c r="D358" i="9" a="1"/>
  <c r="D358" i="9" s="1"/>
  <c r="D361" i="9" a="1"/>
  <c r="D361" i="9" s="1"/>
  <c r="D363" i="9" a="1"/>
  <c r="D363" i="9" s="1"/>
  <c r="D364" i="9" a="1"/>
  <c r="D364" i="9" s="1"/>
  <c r="D365" i="9" a="1"/>
  <c r="D365" i="9" s="1"/>
  <c r="D366" i="9" a="1"/>
  <c r="D366" i="9" s="1"/>
  <c r="D370" i="9" a="1"/>
  <c r="D370" i="9" s="1"/>
  <c r="D373" i="9" a="1"/>
  <c r="D373" i="9" s="1"/>
  <c r="D375" i="9" a="1"/>
  <c r="D375" i="9" s="1"/>
  <c r="D376" i="9" a="1"/>
  <c r="D376" i="9" s="1"/>
  <c r="D377" i="9" a="1"/>
  <c r="D377" i="9" s="1"/>
  <c r="D378" i="9" a="1"/>
  <c r="D378" i="9" s="1"/>
  <c r="D382" i="9" a="1"/>
  <c r="D382" i="9" s="1"/>
  <c r="D385" i="9" a="1"/>
  <c r="D385" i="9" s="1"/>
  <c r="D387" i="9" a="1"/>
  <c r="D387" i="9" s="1"/>
  <c r="D388" i="9" a="1"/>
  <c r="D388" i="9" s="1"/>
  <c r="D389" i="9" a="1"/>
  <c r="D389" i="9" s="1"/>
  <c r="D390" i="9" a="1"/>
  <c r="D390" i="9" s="1"/>
  <c r="D394" i="9" a="1"/>
  <c r="D394" i="9" s="1"/>
  <c r="D397" i="9" a="1"/>
  <c r="D397" i="9" s="1"/>
  <c r="D399" i="9" a="1"/>
  <c r="D399" i="9" s="1"/>
  <c r="D400" i="9" a="1"/>
  <c r="D400" i="9" s="1"/>
  <c r="D401" i="9" a="1"/>
  <c r="D401" i="9" s="1"/>
  <c r="D402" i="9" a="1"/>
  <c r="D402" i="9" s="1"/>
  <c r="D406" i="9" a="1"/>
  <c r="D406" i="9" s="1"/>
  <c r="D409" i="9" a="1"/>
  <c r="D409" i="9" s="1"/>
  <c r="D410" i="9" a="1"/>
  <c r="D410" i="9" s="1"/>
  <c r="D411" i="9" a="1"/>
  <c r="D411" i="9" s="1"/>
  <c r="D412" i="9" a="1"/>
  <c r="D412" i="9" s="1"/>
  <c r="D413" i="9" a="1"/>
  <c r="D413" i="9" s="1"/>
  <c r="D414" i="9" a="1"/>
  <c r="D414" i="9" s="1"/>
  <c r="D418" i="9" a="1"/>
  <c r="D418" i="9" s="1"/>
  <c r="D423" i="9" a="1"/>
  <c r="D423" i="9" s="1"/>
  <c r="D424" i="9" a="1"/>
  <c r="D424" i="9" s="1"/>
  <c r="D425" i="9" a="1"/>
  <c r="D425" i="9" s="1"/>
  <c r="D426" i="9" a="1"/>
  <c r="D426" i="9" s="1"/>
  <c r="D430" i="9" a="1"/>
  <c r="D430" i="9" s="1"/>
  <c r="D435" i="9" a="1"/>
  <c r="D435" i="9" s="1"/>
  <c r="D436" i="9" a="1"/>
  <c r="D436" i="9" s="1"/>
  <c r="D437" i="9" a="1"/>
  <c r="D437" i="9" s="1"/>
  <c r="D438" i="9" a="1"/>
  <c r="D438" i="9" s="1"/>
  <c r="D442" i="9" a="1"/>
  <c r="D442" i="9" s="1"/>
  <c r="D447" i="9" a="1"/>
  <c r="D447" i="9" s="1"/>
  <c r="D448" i="9" a="1"/>
  <c r="D448" i="9" s="1"/>
  <c r="D449" i="9" a="1"/>
  <c r="D449" i="9" s="1"/>
  <c r="D450" i="9" a="1"/>
  <c r="D450" i="9" s="1"/>
  <c r="D454" i="9" a="1"/>
  <c r="D454" i="9" s="1"/>
  <c r="D459" i="9" a="1"/>
  <c r="D459" i="9" s="1"/>
  <c r="D460" i="9" a="1"/>
  <c r="D460" i="9" s="1"/>
  <c r="D461" i="9" a="1"/>
  <c r="D461" i="9" s="1"/>
  <c r="D462" i="9" a="1"/>
  <c r="D462" i="9" s="1"/>
  <c r="D466" i="9" a="1"/>
  <c r="D466" i="9" s="1"/>
  <c r="D471" i="9" a="1"/>
  <c r="D471" i="9" s="1"/>
  <c r="D472" i="9" a="1"/>
  <c r="D472" i="9" s="1"/>
  <c r="D473" i="9" a="1"/>
  <c r="D473" i="9" s="1"/>
  <c r="D474" i="9" a="1"/>
  <c r="D474" i="9" s="1"/>
  <c r="D478" i="9" a="1"/>
  <c r="D478" i="9" s="1"/>
  <c r="D483" i="9" a="1"/>
  <c r="D483" i="9" s="1"/>
  <c r="D484" i="9" a="1"/>
  <c r="D484" i="9" s="1"/>
  <c r="D485" i="9" a="1"/>
  <c r="D485" i="9" s="1"/>
  <c r="D486" i="9" a="1"/>
  <c r="D486" i="9" s="1"/>
  <c r="D490" i="9" a="1"/>
  <c r="D490" i="9" s="1"/>
  <c r="D495" i="9" a="1"/>
  <c r="D495" i="9" s="1"/>
  <c r="D496" i="9" a="1"/>
  <c r="D496" i="9" s="1"/>
  <c r="D497" i="9" a="1"/>
  <c r="D497" i="9" s="1"/>
  <c r="D498" i="9" a="1"/>
  <c r="D498" i="9" s="1"/>
  <c r="D502" i="9" a="1"/>
  <c r="D502" i="9" s="1"/>
  <c r="D507" i="9" a="1"/>
  <c r="D507" i="9" s="1"/>
  <c r="D508" i="9" a="1"/>
  <c r="D508" i="9" s="1"/>
  <c r="D509" i="9" a="1"/>
  <c r="D509" i="9" s="1"/>
  <c r="D510" i="9" a="1"/>
  <c r="D510" i="9" s="1"/>
  <c r="D514" i="9" a="1"/>
  <c r="D514" i="9" s="1"/>
  <c r="D519" i="9" a="1"/>
  <c r="D519" i="9" s="1"/>
  <c r="D520" i="9" a="1"/>
  <c r="D520" i="9" s="1"/>
  <c r="D521" i="9" a="1"/>
  <c r="D521" i="9" s="1"/>
  <c r="D522" i="9" a="1"/>
  <c r="D522" i="9" s="1"/>
  <c r="D524" i="9" a="1"/>
  <c r="D524" i="9" s="1"/>
  <c r="D526" i="9" a="1"/>
  <c r="D526" i="9" s="1"/>
  <c r="D529" i="9" a="1"/>
  <c r="D529" i="9" s="1"/>
  <c r="D531" i="9" a="1"/>
  <c r="D531" i="9" s="1"/>
  <c r="D532" i="9" a="1"/>
  <c r="D532" i="9" s="1"/>
  <c r="D533" i="9" a="1"/>
  <c r="D533" i="9" s="1"/>
  <c r="D534" i="9" a="1"/>
  <c r="D534" i="9" s="1"/>
  <c r="D538" i="9" a="1"/>
  <c r="D538" i="9" s="1"/>
  <c r="D543" i="9" a="1"/>
  <c r="D543" i="9" s="1"/>
  <c r="D544" i="9" a="1"/>
  <c r="D544" i="9" s="1"/>
  <c r="D545" i="9" a="1"/>
  <c r="D545" i="9" s="1"/>
  <c r="D546" i="9" a="1"/>
  <c r="D546" i="9" s="1"/>
  <c r="D550" i="9" a="1"/>
  <c r="D550" i="9" s="1"/>
  <c r="D551" i="9" a="1"/>
  <c r="D551" i="9" s="1"/>
  <c r="D553" i="9" a="1"/>
  <c r="D553" i="9" s="1"/>
  <c r="D555" i="9" a="1"/>
  <c r="D555" i="9" s="1"/>
  <c r="D556" i="9" a="1"/>
  <c r="D556" i="9" s="1"/>
  <c r="D557" i="9" a="1"/>
  <c r="D557" i="9" s="1"/>
  <c r="D558" i="9" a="1"/>
  <c r="D558" i="9" s="1"/>
  <c r="D562" i="9" a="1"/>
  <c r="D562" i="9" s="1"/>
  <c r="D567" i="9" a="1"/>
  <c r="D567" i="9" s="1"/>
  <c r="D568" i="9" a="1"/>
  <c r="D568" i="9" s="1"/>
  <c r="D569" i="9" a="1"/>
  <c r="D569" i="9" s="1"/>
  <c r="D570" i="9" a="1"/>
  <c r="D570" i="9" s="1"/>
  <c r="D574" i="9" a="1"/>
  <c r="D574" i="9" s="1"/>
  <c r="D577" i="9" a="1"/>
  <c r="D577" i="9" s="1"/>
  <c r="D578" i="9" a="1"/>
  <c r="D578" i="9" s="1"/>
  <c r="D579" i="9" a="1"/>
  <c r="D579" i="9" s="1"/>
  <c r="D580" i="9" a="1"/>
  <c r="D580" i="9" s="1"/>
  <c r="D581" i="9" a="1"/>
  <c r="D581" i="9" s="1"/>
  <c r="D582" i="9" a="1"/>
  <c r="D582" i="9" s="1"/>
  <c r="D586" i="9" a="1"/>
  <c r="D586" i="9" s="1"/>
  <c r="D589" i="9" a="1"/>
  <c r="D589" i="9" s="1"/>
  <c r="D591" i="9" a="1"/>
  <c r="D591" i="9" s="1"/>
  <c r="D592" i="9" a="1"/>
  <c r="D592" i="9" s="1"/>
  <c r="D593" i="9" a="1"/>
  <c r="D593" i="9" s="1"/>
  <c r="D594" i="9" a="1"/>
  <c r="D594" i="9" s="1"/>
  <c r="D598" i="9" a="1"/>
  <c r="D598" i="9" s="1"/>
  <c r="D601" i="9" a="1"/>
  <c r="D601" i="9" s="1"/>
  <c r="D602" i="9" a="1"/>
  <c r="D602" i="9" s="1"/>
  <c r="D603" i="9" a="1"/>
  <c r="D603" i="9" s="1"/>
  <c r="D604" i="9" a="1"/>
  <c r="D604" i="9" s="1"/>
  <c r="D605" i="9" a="1"/>
  <c r="D605" i="9" s="1"/>
  <c r="D606" i="9" a="1"/>
  <c r="D606" i="9" s="1"/>
  <c r="D610" i="9" a="1"/>
  <c r="D610" i="9" s="1"/>
  <c r="D613" i="9" a="1"/>
  <c r="D613" i="9" s="1"/>
  <c r="D615" i="9" a="1"/>
  <c r="D615" i="9" s="1"/>
  <c r="D616" i="9" a="1"/>
  <c r="D616" i="9" s="1"/>
  <c r="D617" i="9" a="1"/>
  <c r="D617" i="9" s="1"/>
  <c r="D618" i="9" a="1"/>
  <c r="D618" i="9" s="1"/>
  <c r="D622" i="9" a="1"/>
  <c r="D622" i="9" s="1"/>
  <c r="D625" i="9" a="1"/>
  <c r="D625" i="9" s="1"/>
  <c r="D627" i="9" a="1"/>
  <c r="D627" i="9" s="1"/>
  <c r="D628" i="9" a="1"/>
  <c r="D628" i="9" s="1"/>
  <c r="D629" i="9" a="1"/>
  <c r="D629" i="9" s="1"/>
  <c r="D630" i="9" a="1"/>
  <c r="D630" i="9" s="1"/>
  <c r="D634" i="9" a="1"/>
  <c r="D634" i="9" s="1"/>
  <c r="D637" i="9" a="1"/>
  <c r="D637" i="9" s="1"/>
  <c r="D638" i="9" a="1"/>
  <c r="D638" i="9" s="1"/>
  <c r="D639" i="9" a="1"/>
  <c r="D639" i="9" s="1"/>
  <c r="D640" i="9" a="1"/>
  <c r="D640" i="9" s="1"/>
  <c r="D641" i="9" a="1"/>
  <c r="D641" i="9" s="1"/>
  <c r="D642" i="9" a="1"/>
  <c r="D642" i="9" s="1"/>
  <c r="D646" i="9" a="1"/>
  <c r="D646" i="9" s="1"/>
  <c r="D651" i="9" a="1"/>
  <c r="D651" i="9" s="1"/>
  <c r="D652" i="9" a="1"/>
  <c r="D652" i="9" s="1"/>
  <c r="D653" i="9" a="1"/>
  <c r="D653" i="9" s="1"/>
  <c r="D654" i="9" a="1"/>
  <c r="D654" i="9" s="1"/>
  <c r="D658" i="9" a="1"/>
  <c r="D658" i="9" s="1"/>
  <c r="D663" i="9" a="1"/>
  <c r="D663" i="9" s="1"/>
  <c r="D664" i="9" a="1"/>
  <c r="D664" i="9" s="1"/>
  <c r="D665" i="9" a="1"/>
  <c r="D665" i="9" s="1"/>
  <c r="D666" i="9" a="1"/>
  <c r="D666" i="9" s="1"/>
  <c r="D670" i="9" a="1"/>
  <c r="D670" i="9" s="1"/>
  <c r="D675" i="9" a="1"/>
  <c r="D675" i="9" s="1"/>
  <c r="D676" i="9" a="1"/>
  <c r="D676" i="9" s="1"/>
  <c r="D677" i="9" a="1"/>
  <c r="D677" i="9" s="1"/>
  <c r="D678" i="9" a="1"/>
  <c r="D678" i="9" s="1"/>
  <c r="D682" i="9" a="1"/>
  <c r="D682" i="9" s="1"/>
  <c r="D687" i="9" a="1"/>
  <c r="D687" i="9" s="1"/>
  <c r="D688" i="9" a="1"/>
  <c r="D688" i="9" s="1"/>
  <c r="D689" i="9" a="1"/>
  <c r="D689" i="9" s="1"/>
  <c r="D690" i="9" a="1"/>
  <c r="D690" i="9" s="1"/>
  <c r="D694" i="9" a="1"/>
  <c r="D694" i="9" s="1"/>
  <c r="D699" i="9" a="1"/>
  <c r="D699" i="9" s="1"/>
  <c r="D700" i="9" a="1"/>
  <c r="D700" i="9" s="1"/>
  <c r="D701" i="9" a="1"/>
  <c r="D701" i="9" s="1"/>
  <c r="D702" i="9" a="1"/>
  <c r="D702" i="9" s="1"/>
  <c r="D706" i="9" a="1"/>
  <c r="D706" i="9" s="1"/>
  <c r="D709" i="9" a="1"/>
  <c r="D709" i="9" s="1"/>
  <c r="D710" i="9" a="1"/>
  <c r="D710" i="9" s="1"/>
  <c r="D711" i="9" a="1"/>
  <c r="D711" i="9" s="1"/>
  <c r="D712" i="9" a="1"/>
  <c r="D712" i="9" s="1"/>
  <c r="D713" i="9" a="1"/>
  <c r="D713" i="9" s="1"/>
  <c r="D714" i="9" a="1"/>
  <c r="D714" i="9" s="1"/>
  <c r="D718" i="9" a="1"/>
  <c r="D718" i="9" s="1"/>
  <c r="D723" i="9" a="1"/>
  <c r="D723" i="9" s="1"/>
  <c r="D724" i="9" a="1"/>
  <c r="D724" i="9" s="1"/>
  <c r="D725" i="9" a="1"/>
  <c r="D725" i="9" s="1"/>
  <c r="D726" i="9" a="1"/>
  <c r="D726" i="9" s="1"/>
  <c r="D730" i="9" a="1"/>
  <c r="D730" i="9" s="1"/>
  <c r="D733" i="9" a="1"/>
  <c r="D733" i="9" s="1"/>
  <c r="D735" i="9" a="1"/>
  <c r="D735" i="9" s="1"/>
  <c r="D736" i="9" a="1"/>
  <c r="D736" i="9" s="1"/>
  <c r="D737" i="9" a="1"/>
  <c r="D737" i="9" s="1"/>
  <c r="D738" i="9" a="1"/>
  <c r="D738" i="9" s="1"/>
  <c r="D742" i="9" a="1"/>
  <c r="D742" i="9" s="1"/>
  <c r="D747" i="9" a="1"/>
  <c r="D747" i="9" s="1"/>
  <c r="D748" i="9" a="1"/>
  <c r="D748" i="9" s="1"/>
  <c r="D749" i="9" a="1"/>
  <c r="D749" i="9" s="1"/>
  <c r="D750" i="9" a="1"/>
  <c r="D750" i="9" s="1"/>
  <c r="D754" i="9" a="1"/>
  <c r="D754" i="9" s="1"/>
  <c r="D757" i="9" a="1"/>
  <c r="D757" i="9" s="1"/>
  <c r="D759" i="9" a="1"/>
  <c r="D759" i="9" s="1"/>
  <c r="D760" i="9" a="1"/>
  <c r="D760" i="9" s="1"/>
  <c r="D761" i="9" a="1"/>
  <c r="D761" i="9" s="1"/>
  <c r="D762" i="9" a="1"/>
  <c r="D762" i="9" s="1"/>
  <c r="D766" i="9" a="1"/>
  <c r="D766" i="9" s="1"/>
  <c r="D771" i="9" a="1"/>
  <c r="D771" i="9" s="1"/>
  <c r="D772" i="9" a="1"/>
  <c r="D772" i="9" s="1"/>
  <c r="D773" i="9" a="1"/>
  <c r="D773" i="9" s="1"/>
  <c r="D774" i="9" a="1"/>
  <c r="D774" i="9" s="1"/>
  <c r="D778" i="9" a="1"/>
  <c r="D778" i="9" s="1"/>
  <c r="D781" i="9" a="1"/>
  <c r="D781" i="9" s="1"/>
  <c r="D783" i="9" a="1"/>
  <c r="D783" i="9" s="1"/>
  <c r="D784" i="9" a="1"/>
  <c r="D784" i="9" s="1"/>
  <c r="D785" i="9" a="1"/>
  <c r="D785" i="9" s="1"/>
  <c r="D786" i="9" a="1"/>
  <c r="D786" i="9" s="1"/>
  <c r="D790" i="9" a="1"/>
  <c r="D790" i="9" s="1"/>
  <c r="D794" i="9" a="1"/>
  <c r="D794" i="9" s="1"/>
  <c r="D795" i="9" a="1"/>
  <c r="D795" i="9" s="1"/>
  <c r="D796" i="9" a="1"/>
  <c r="D796" i="9" s="1"/>
  <c r="D797" i="9" a="1"/>
  <c r="D797" i="9" s="1"/>
  <c r="D798" i="9" a="1"/>
  <c r="D798" i="9" s="1"/>
  <c r="D802" i="9" a="1"/>
  <c r="D802" i="9" s="1"/>
  <c r="D805" i="9" a="1"/>
  <c r="D805" i="9" s="1"/>
  <c r="D807" i="9" a="1"/>
  <c r="D807" i="9" s="1"/>
  <c r="D808" i="9" a="1"/>
  <c r="D808" i="9" s="1"/>
  <c r="D809" i="9" a="1"/>
  <c r="D809" i="9" s="1"/>
  <c r="D810" i="9" a="1"/>
  <c r="D810" i="9" s="1"/>
  <c r="D814" i="9" a="1"/>
  <c r="D814" i="9" s="1"/>
  <c r="D819" i="9" a="1"/>
  <c r="D819" i="9" s="1"/>
  <c r="D820" i="9" a="1"/>
  <c r="D820" i="9" s="1"/>
  <c r="D821" i="9" a="1"/>
  <c r="D821" i="9" s="1"/>
  <c r="D822" i="9" a="1"/>
  <c r="D822" i="9" s="1"/>
  <c r="D826" i="9" a="1"/>
  <c r="D826" i="9" s="1"/>
  <c r="D829" i="9" a="1"/>
  <c r="D829" i="9" s="1"/>
  <c r="D831" i="9" a="1"/>
  <c r="D831" i="9" s="1"/>
  <c r="D832" i="9" a="1"/>
  <c r="D832" i="9" s="1"/>
  <c r="D833" i="9" a="1"/>
  <c r="D833" i="9" s="1"/>
  <c r="D834" i="9" a="1"/>
  <c r="D834" i="9" s="1"/>
  <c r="D837" i="9" a="1"/>
  <c r="D837" i="9" s="1"/>
  <c r="D838" i="9" a="1"/>
  <c r="D838" i="9" s="1"/>
  <c r="D841" i="9" a="1"/>
  <c r="D841" i="9" s="1"/>
  <c r="D843" i="9" a="1"/>
  <c r="D843" i="9" s="1"/>
  <c r="D844" i="9" a="1"/>
  <c r="D844" i="9" s="1"/>
  <c r="D845" i="9" a="1"/>
  <c r="D845" i="9" s="1"/>
  <c r="D846" i="9" a="1"/>
  <c r="D846" i="9" s="1"/>
  <c r="D850" i="9" a="1"/>
  <c r="D850" i="9" s="1"/>
  <c r="D853" i="9" a="1"/>
  <c r="D853" i="9" s="1"/>
  <c r="D855" i="9" a="1"/>
  <c r="D855" i="9" s="1"/>
  <c r="D856" i="9" a="1"/>
  <c r="D856" i="9" s="1"/>
  <c r="D857" i="9" a="1"/>
  <c r="D857" i="9" s="1"/>
  <c r="D858" i="9" a="1"/>
  <c r="D858" i="9" s="1"/>
  <c r="D862" i="9" a="1"/>
  <c r="D862" i="9" s="1"/>
  <c r="D865" i="9" a="1"/>
  <c r="D865" i="9" s="1"/>
  <c r="D867" i="9" a="1"/>
  <c r="D867" i="9" s="1"/>
  <c r="D868" i="9" a="1"/>
  <c r="D868" i="9" s="1"/>
  <c r="D869" i="9" a="1"/>
  <c r="D869" i="9" s="1"/>
  <c r="D870" i="9" a="1"/>
  <c r="D870" i="9" s="1"/>
  <c r="D874" i="9" a="1"/>
  <c r="D874" i="9" s="1"/>
  <c r="D877" i="9" a="1"/>
  <c r="D877" i="9" s="1"/>
  <c r="D879" i="9" a="1"/>
  <c r="D879" i="9" s="1"/>
  <c r="D880" i="9" a="1"/>
  <c r="D880" i="9" s="1"/>
  <c r="D881" i="9" a="1"/>
  <c r="D881" i="9" s="1"/>
  <c r="D882" i="9" a="1"/>
  <c r="D882" i="9" s="1"/>
  <c r="D886" i="9" a="1"/>
  <c r="D886" i="9" s="1"/>
  <c r="D889" i="9" a="1"/>
  <c r="D889" i="9" s="1"/>
  <c r="D891" i="9" a="1"/>
  <c r="D891" i="9" s="1"/>
  <c r="D892" i="9" a="1"/>
  <c r="D892" i="9" s="1"/>
  <c r="D893" i="9" a="1"/>
  <c r="D893" i="9" s="1"/>
  <c r="D894" i="9" a="1"/>
  <c r="D894" i="9" s="1"/>
  <c r="D898" i="9" a="1"/>
  <c r="D898" i="9" s="1"/>
  <c r="D901" i="9" a="1"/>
  <c r="D901" i="9" s="1"/>
  <c r="D903" i="9" a="1"/>
  <c r="D903" i="9" s="1"/>
  <c r="D904" i="9" a="1"/>
  <c r="D904" i="9" s="1"/>
  <c r="D905" i="9" a="1"/>
  <c r="D905" i="9" s="1"/>
  <c r="D906" i="9" a="1"/>
  <c r="D906" i="9" s="1"/>
  <c r="D910" i="9" a="1"/>
  <c r="D910" i="9" s="1"/>
  <c r="D913" i="9" a="1"/>
  <c r="D913" i="9" s="1"/>
  <c r="D915" i="9" a="1"/>
  <c r="D915" i="9" s="1"/>
  <c r="D916" i="9" a="1"/>
  <c r="D916" i="9" s="1"/>
  <c r="D917" i="9" a="1"/>
  <c r="D917" i="9" s="1"/>
  <c r="D918" i="9" a="1"/>
  <c r="D918" i="9" s="1"/>
  <c r="D920" i="9" a="1"/>
  <c r="D920" i="9" s="1"/>
  <c r="D922" i="9" a="1"/>
  <c r="D922" i="9" s="1"/>
  <c r="D925" i="9" a="1"/>
  <c r="D925" i="9" s="1"/>
  <c r="D927" i="9" a="1"/>
  <c r="D927" i="9" s="1"/>
  <c r="D928" i="9" a="1"/>
  <c r="D928" i="9" s="1"/>
  <c r="D929" i="9" a="1"/>
  <c r="D929" i="9" s="1"/>
  <c r="D930" i="9" a="1"/>
  <c r="D930" i="9" s="1"/>
  <c r="D934" i="9" a="1"/>
  <c r="D934" i="9" s="1"/>
  <c r="D937" i="9" a="1"/>
  <c r="D937" i="9" s="1"/>
  <c r="D939" i="9" a="1"/>
  <c r="D939" i="9" s="1"/>
  <c r="D940" i="9" a="1"/>
  <c r="D940" i="9" s="1"/>
  <c r="D941" i="9" a="1"/>
  <c r="D941" i="9" s="1"/>
  <c r="D942" i="9" a="1"/>
  <c r="D942" i="9" s="1"/>
  <c r="D946" i="9" a="1"/>
  <c r="D946" i="9" s="1"/>
  <c r="D949" i="9" a="1"/>
  <c r="D949" i="9" s="1"/>
  <c r="D951" i="9" a="1"/>
  <c r="D951" i="9" s="1"/>
  <c r="D952" i="9" a="1"/>
  <c r="D952" i="9" s="1"/>
  <c r="D953" i="9" a="1"/>
  <c r="D953" i="9" s="1"/>
  <c r="D954" i="9" a="1"/>
  <c r="D954" i="9" s="1"/>
  <c r="D958" i="9" a="1"/>
  <c r="D958" i="9" s="1"/>
  <c r="D961" i="9" a="1"/>
  <c r="D961" i="9" s="1"/>
  <c r="D963" i="9" a="1"/>
  <c r="D963" i="9" s="1"/>
  <c r="D964" i="9" a="1"/>
  <c r="D964" i="9" s="1"/>
  <c r="D965" i="9" a="1"/>
  <c r="D965" i="9" s="1"/>
  <c r="D966" i="9" a="1"/>
  <c r="D966" i="9" s="1"/>
  <c r="D970" i="9" a="1"/>
  <c r="D970" i="9" s="1"/>
  <c r="D973" i="9" a="1"/>
  <c r="D973" i="9" s="1"/>
  <c r="D975" i="9" a="1"/>
  <c r="D975" i="9" s="1"/>
  <c r="D976" i="9" a="1"/>
  <c r="D976" i="9" s="1"/>
  <c r="D977" i="9" a="1"/>
  <c r="D977" i="9" s="1"/>
  <c r="D978" i="9" a="1"/>
  <c r="D978" i="9" s="1"/>
  <c r="D981" i="9" a="1"/>
  <c r="D981" i="9" s="1"/>
  <c r="D982" i="9" a="1"/>
  <c r="D982" i="9" s="1"/>
  <c r="D987" i="9" a="1"/>
  <c r="D987" i="9" s="1"/>
  <c r="D988" i="9" a="1"/>
  <c r="D988" i="9" s="1"/>
  <c r="D989" i="9" a="1"/>
  <c r="D989" i="9" s="1"/>
  <c r="D990" i="9" a="1"/>
  <c r="D990" i="9" s="1"/>
  <c r="D994" i="9" a="1"/>
  <c r="D994" i="9" s="1"/>
  <c r="C11" i="9"/>
  <c r="C13" i="9"/>
  <c r="C23" i="9"/>
  <c r="C34" i="9"/>
  <c r="C35" i="9"/>
  <c r="C45" i="9"/>
  <c r="C47" i="9"/>
  <c r="C59" i="9"/>
  <c r="C60" i="9"/>
  <c r="C71" i="9"/>
  <c r="C72" i="9"/>
  <c r="C80" i="9"/>
  <c r="C82" i="9"/>
  <c r="C91" i="9"/>
  <c r="C93" i="9"/>
  <c r="C95" i="9"/>
  <c r="C103" i="9"/>
  <c r="C105" i="9"/>
  <c r="C117" i="9"/>
  <c r="C119" i="9"/>
  <c r="C129" i="9"/>
  <c r="C131" i="9"/>
  <c r="C141" i="9"/>
  <c r="C143" i="9"/>
  <c r="C151" i="9"/>
  <c r="C153" i="9"/>
  <c r="C155" i="9"/>
  <c r="C165" i="9"/>
  <c r="C177" i="9"/>
  <c r="C189" i="9"/>
  <c r="C201" i="9"/>
  <c r="C211" i="9"/>
  <c r="C213" i="9"/>
  <c r="C223" i="9"/>
  <c r="C225" i="9"/>
  <c r="C237" i="9"/>
  <c r="C249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43" i="9"/>
  <c r="C345" i="9"/>
  <c r="C347" i="9"/>
  <c r="C352" i="9"/>
  <c r="C357" i="9"/>
  <c r="C358" i="9"/>
  <c r="C364" i="9"/>
  <c r="C369" i="9"/>
  <c r="C370" i="9"/>
  <c r="C376" i="9"/>
  <c r="C379" i="9"/>
  <c r="C381" i="9"/>
  <c r="C388" i="9"/>
  <c r="C393" i="9"/>
  <c r="C405" i="9"/>
  <c r="C412" i="9"/>
  <c r="C417" i="9"/>
  <c r="C419" i="9"/>
  <c r="C424" i="9"/>
  <c r="C427" i="9"/>
  <c r="C429" i="9"/>
  <c r="C430" i="9"/>
  <c r="C440" i="9"/>
  <c r="C441" i="9"/>
  <c r="C442" i="9"/>
  <c r="C453" i="9"/>
  <c r="C460" i="9"/>
  <c r="C465" i="9"/>
  <c r="C475" i="9"/>
  <c r="C477" i="9"/>
  <c r="C487" i="9"/>
  <c r="C489" i="9"/>
  <c r="C491" i="9"/>
  <c r="C496" i="9"/>
  <c r="C497" i="9"/>
  <c r="C501" i="9"/>
  <c r="C502" i="9"/>
  <c r="C513" i="9"/>
  <c r="C514" i="9"/>
  <c r="C520" i="9"/>
  <c r="C523" i="9"/>
  <c r="C525" i="9"/>
  <c r="C527" i="9"/>
  <c r="C532" i="9"/>
  <c r="C537" i="9"/>
  <c r="C544" i="9"/>
  <c r="C547" i="9"/>
  <c r="C549" i="9"/>
  <c r="C559" i="9"/>
  <c r="C561" i="9"/>
  <c r="C568" i="9"/>
  <c r="C571" i="9"/>
  <c r="C573" i="9"/>
  <c r="C575" i="9"/>
  <c r="C580" i="9"/>
  <c r="C585" i="9"/>
  <c r="C586" i="9"/>
  <c r="C595" i="9"/>
  <c r="C597" i="9"/>
  <c r="C598" i="9"/>
  <c r="C607" i="9"/>
  <c r="C609" i="9"/>
  <c r="C611" i="9"/>
  <c r="C621" i="9"/>
  <c r="C633" i="9"/>
  <c r="C640" i="9"/>
  <c r="C643" i="9"/>
  <c r="C644" i="9"/>
  <c r="C645" i="9"/>
  <c r="C652" i="9"/>
  <c r="C655" i="9"/>
  <c r="C657" i="9"/>
  <c r="C658" i="9"/>
  <c r="C669" i="9"/>
  <c r="C670" i="9"/>
  <c r="C676" i="9"/>
  <c r="C681" i="9"/>
  <c r="C683" i="9"/>
  <c r="C688" i="9"/>
  <c r="C691" i="9"/>
  <c r="C693" i="9"/>
  <c r="C700" i="9"/>
  <c r="C705" i="9"/>
  <c r="C717" i="9"/>
  <c r="C724" i="9"/>
  <c r="C729" i="9"/>
  <c r="C730" i="9"/>
  <c r="C734" i="9"/>
  <c r="C739" i="9"/>
  <c r="C741" i="9"/>
  <c r="C742" i="9"/>
  <c r="C753" i="9"/>
  <c r="C765" i="9"/>
  <c r="C772" i="9"/>
  <c r="C775" i="9"/>
  <c r="C776" i="9"/>
  <c r="C777" i="9"/>
  <c r="C787" i="9"/>
  <c r="C789" i="9"/>
  <c r="C796" i="9"/>
  <c r="C801" i="9"/>
  <c r="C802" i="9"/>
  <c r="C803" i="9"/>
  <c r="C808" i="9"/>
  <c r="C813" i="9"/>
  <c r="C814" i="9"/>
  <c r="C823" i="9"/>
  <c r="C825" i="9"/>
  <c r="C832" i="9"/>
  <c r="C835" i="9"/>
  <c r="C836" i="9"/>
  <c r="C837" i="9"/>
  <c r="C844" i="9"/>
  <c r="C849" i="9"/>
  <c r="C859" i="9"/>
  <c r="C861" i="9"/>
  <c r="C871" i="9"/>
  <c r="C873" i="9"/>
  <c r="C874" i="9"/>
  <c r="C875" i="9"/>
  <c r="C880" i="9"/>
  <c r="C885" i="9"/>
  <c r="C886" i="9"/>
  <c r="C897" i="9"/>
  <c r="C904" i="9"/>
  <c r="C907" i="9"/>
  <c r="C909" i="9"/>
  <c r="C911" i="9"/>
  <c r="C914" i="9"/>
  <c r="C916" i="9"/>
  <c r="C921" i="9"/>
  <c r="C933" i="9"/>
  <c r="C945" i="9"/>
  <c r="C946" i="9"/>
  <c r="C947" i="9"/>
  <c r="C952" i="9"/>
  <c r="C955" i="9"/>
  <c r="C957" i="9"/>
  <c r="C958" i="9"/>
  <c r="C968" i="9"/>
  <c r="C969" i="9"/>
  <c r="C976" i="9"/>
  <c r="C980" i="9"/>
  <c r="C981" i="9"/>
  <c r="C983" i="9"/>
  <c r="C988" i="9"/>
  <c r="C991" i="9"/>
  <c r="C993" i="9"/>
  <c r="C995" i="9"/>
  <c r="C4" i="3"/>
  <c r="D35" i="3" l="1" a="1"/>
  <c r="D35" i="3" s="1"/>
  <c r="J18" i="10"/>
  <c r="L290" i="10"/>
  <c r="L222" i="10"/>
  <c r="L406" i="10"/>
  <c r="L492" i="10"/>
  <c r="L490" i="10"/>
  <c r="D17" i="3"/>
  <c r="L62" i="10"/>
  <c r="D22" i="3"/>
  <c r="L500" i="10"/>
  <c r="D27" i="3"/>
  <c r="D14" i="3"/>
  <c r="D16" i="3" a="1"/>
  <c r="D16" i="3" s="1"/>
  <c r="D24" i="3"/>
  <c r="D33" i="3"/>
  <c r="L302" i="10"/>
  <c r="L478" i="10"/>
  <c r="D31" i="3" a="1"/>
  <c r="D31" i="3" s="1"/>
  <c r="L496" i="10"/>
  <c r="L484" i="10"/>
  <c r="L460" i="10"/>
  <c r="L448" i="10"/>
  <c r="L424" i="10"/>
  <c r="L412" i="10"/>
  <c r="L376" i="10"/>
  <c r="L494" i="10"/>
  <c r="L482" i="10"/>
  <c r="L434" i="10"/>
  <c r="L50" i="10"/>
  <c r="L38" i="10"/>
  <c r="L26" i="10"/>
  <c r="L14" i="10"/>
  <c r="L2" i="10"/>
  <c r="L280" i="10"/>
  <c r="D26" i="3"/>
  <c r="D32" i="3"/>
  <c r="L258" i="10"/>
  <c r="L495" i="10"/>
  <c r="L483" i="10"/>
  <c r="L471" i="10"/>
  <c r="L27" i="10"/>
  <c r="L3" i="10"/>
  <c r="D23" i="3"/>
  <c r="D36" i="3" a="1"/>
  <c r="D36" i="3" s="1"/>
  <c r="L158" i="10"/>
  <c r="L481" i="10"/>
  <c r="L456" i="10"/>
  <c r="L444" i="10"/>
  <c r="L408" i="10"/>
  <c r="L396" i="10"/>
  <c r="L384" i="10"/>
  <c r="L360" i="10"/>
  <c r="L324" i="10"/>
  <c r="L312" i="10"/>
  <c r="L288" i="10"/>
  <c r="L264" i="10"/>
  <c r="L252" i="10"/>
  <c r="L216" i="10"/>
  <c r="L204" i="10"/>
  <c r="L180" i="10"/>
  <c r="L168" i="10"/>
  <c r="L156" i="10"/>
  <c r="L120" i="10"/>
  <c r="L108" i="10"/>
  <c r="L72" i="10"/>
  <c r="L60" i="10"/>
  <c r="L36" i="10"/>
  <c r="L24" i="10"/>
  <c r="L12" i="10"/>
  <c r="L130" i="10"/>
  <c r="L468" i="10"/>
  <c r="L432" i="10"/>
  <c r="L336" i="10"/>
  <c r="D25" i="3"/>
  <c r="L98" i="10"/>
  <c r="L491" i="10"/>
  <c r="L479" i="10"/>
  <c r="L11" i="10"/>
  <c r="L466" i="10"/>
  <c r="L418" i="10"/>
  <c r="L46" i="10"/>
  <c r="L34" i="10"/>
  <c r="L22" i="10"/>
  <c r="L430" i="10"/>
  <c r="D30" i="3"/>
  <c r="L442" i="10"/>
  <c r="L10" i="10"/>
  <c r="L476" i="10"/>
  <c r="L404" i="10"/>
  <c r="L392" i="10"/>
  <c r="L368" i="10"/>
  <c r="L344" i="10"/>
  <c r="L332" i="10"/>
  <c r="L308" i="10"/>
  <c r="L296" i="10"/>
  <c r="L260" i="10"/>
  <c r="L248" i="10"/>
  <c r="L224" i="10"/>
  <c r="L200" i="10"/>
  <c r="L188" i="10"/>
  <c r="L164" i="10"/>
  <c r="L152" i="10"/>
  <c r="L140" i="10"/>
  <c r="L116" i="10"/>
  <c r="L104" i="10"/>
  <c r="L92" i="10"/>
  <c r="L56" i="10"/>
  <c r="L44" i="10"/>
  <c r="L20" i="10"/>
  <c r="L8" i="10"/>
  <c r="L440" i="10"/>
  <c r="L416" i="10"/>
  <c r="L380" i="10"/>
  <c r="D13" i="3"/>
  <c r="D18" i="3" a="1"/>
  <c r="D18" i="3" s="1"/>
  <c r="L394" i="10"/>
  <c r="L499" i="10"/>
  <c r="L487" i="10"/>
  <c r="L475" i="10"/>
  <c r="L19" i="10"/>
  <c r="D20" i="3"/>
  <c r="L366" i="10"/>
  <c r="L498" i="10"/>
  <c r="L474" i="10"/>
  <c r="L462" i="10"/>
  <c r="L450" i="10"/>
  <c r="L438" i="10"/>
  <c r="L426" i="10"/>
  <c r="L414" i="10"/>
  <c r="L402" i="10"/>
  <c r="L54" i="10"/>
  <c r="L42" i="10"/>
  <c r="L30" i="10"/>
  <c r="L18" i="10"/>
  <c r="L6" i="10"/>
  <c r="D15" i="3"/>
  <c r="D21" i="3" a="1"/>
  <c r="D21" i="3" s="1"/>
  <c r="L400" i="10"/>
  <c r="L364" i="10"/>
  <c r="L352" i="10"/>
  <c r="L340" i="10"/>
  <c r="L328" i="10"/>
  <c r="L316" i="10"/>
  <c r="L304" i="10"/>
  <c r="L268" i="10"/>
  <c r="L244" i="10"/>
  <c r="L232" i="10"/>
  <c r="L196" i="10"/>
  <c r="L184" i="10"/>
  <c r="L172" i="10"/>
  <c r="L160" i="10"/>
  <c r="L148" i="10"/>
  <c r="L136" i="10"/>
  <c r="L124" i="10"/>
  <c r="L100" i="10"/>
  <c r="L88" i="10"/>
  <c r="L76" i="10"/>
  <c r="L52" i="10"/>
  <c r="L40" i="10"/>
  <c r="L28" i="10"/>
  <c r="L16" i="10"/>
  <c r="L4" i="10"/>
  <c r="J22" i="10"/>
  <c r="E241" i="9" a="1"/>
  <c r="E241" i="9" s="1"/>
  <c r="E993" i="9" a="1"/>
  <c r="E993" i="9" s="1"/>
  <c r="E969" i="9" a="1"/>
  <c r="E969" i="9" s="1"/>
  <c r="E945" i="9" a="1"/>
  <c r="E945" i="9" s="1"/>
  <c r="E921" i="9" a="1"/>
  <c r="E921" i="9" s="1"/>
  <c r="E897" i="9" a="1"/>
  <c r="E897" i="9" s="1"/>
  <c r="E873" i="9" a="1"/>
  <c r="E873" i="9" s="1"/>
  <c r="E849" i="9" a="1"/>
  <c r="E849" i="9" s="1"/>
  <c r="E825" i="9" a="1"/>
  <c r="E825" i="9" s="1"/>
  <c r="E801" i="9" a="1"/>
  <c r="E801" i="9" s="1"/>
  <c r="E777" i="9" a="1"/>
  <c r="E777" i="9" s="1"/>
  <c r="E753" i="9" a="1"/>
  <c r="E753" i="9" s="1"/>
  <c r="E427" i="9" a="1"/>
  <c r="E427" i="9" s="1"/>
  <c r="E403" i="9" a="1"/>
  <c r="E403" i="9" s="1"/>
  <c r="E981" i="9" a="1"/>
  <c r="E981" i="9" s="1"/>
  <c r="E571" i="9" a="1"/>
  <c r="E571" i="9" s="1"/>
  <c r="E547" i="9" a="1"/>
  <c r="E547" i="9" s="1"/>
  <c r="E994" i="9" a="1"/>
  <c r="E994" i="9" s="1"/>
  <c r="E837" i="9" a="1"/>
  <c r="E837" i="9" s="1"/>
  <c r="E508" i="9" a="1"/>
  <c r="E508" i="9" s="1"/>
  <c r="E494" i="9" a="1"/>
  <c r="E494" i="9" s="1"/>
  <c r="E480" i="9" a="1"/>
  <c r="E480" i="9" s="1"/>
  <c r="E850" i="9" a="1"/>
  <c r="E850" i="9" s="1"/>
  <c r="E863" i="9" a="1"/>
  <c r="E863" i="9" s="1"/>
  <c r="E199" i="9" a="1"/>
  <c r="E199" i="9" s="1"/>
  <c r="E175" i="9" a="1"/>
  <c r="E175" i="9" s="1"/>
  <c r="E876" i="9" a="1"/>
  <c r="E876" i="9" s="1"/>
  <c r="E691" i="9" a="1"/>
  <c r="E691" i="9" s="1"/>
  <c r="E677" i="9" a="1"/>
  <c r="E677" i="9" s="1"/>
  <c r="E663" i="9" a="1"/>
  <c r="E663" i="9" s="1"/>
  <c r="E957" i="9" a="1"/>
  <c r="E957" i="9" s="1"/>
  <c r="E933" i="9" a="1"/>
  <c r="E933" i="9" s="1"/>
  <c r="E909" i="9" a="1"/>
  <c r="E909" i="9" s="1"/>
  <c r="E885" i="9" a="1"/>
  <c r="E885" i="9" s="1"/>
  <c r="E861" i="9" a="1"/>
  <c r="E861" i="9" s="1"/>
  <c r="E813" i="9" a="1"/>
  <c r="E813" i="9" s="1"/>
  <c r="E789" i="9" a="1"/>
  <c r="E789" i="9" s="1"/>
  <c r="E765" i="9" a="1"/>
  <c r="E765" i="9" s="1"/>
  <c r="E741" i="9" a="1"/>
  <c r="E741" i="9" s="1"/>
  <c r="E415" i="9" a="1"/>
  <c r="E415" i="9" s="1"/>
  <c r="E718" i="9" a="1"/>
  <c r="E718" i="9" s="1"/>
  <c r="E704" i="9" a="1"/>
  <c r="E704" i="9" s="1"/>
  <c r="E703" i="9" a="1"/>
  <c r="E703" i="9" s="1"/>
  <c r="E559" i="9" a="1"/>
  <c r="E559" i="9" s="1"/>
  <c r="B339" i="10"/>
  <c r="E705" i="9" a="1"/>
  <c r="E705" i="9" s="1"/>
  <c r="E597" i="9" a="1"/>
  <c r="E597" i="9" s="1"/>
  <c r="E874" i="9" a="1"/>
  <c r="E874" i="9" s="1"/>
  <c r="E702" i="9" a="1"/>
  <c r="E702" i="9" s="1"/>
  <c r="E979" i="9" a="1"/>
  <c r="E979" i="9" s="1"/>
  <c r="E847" i="9" a="1"/>
  <c r="E847" i="9" s="1"/>
  <c r="E811" i="9" a="1"/>
  <c r="E811" i="9" s="1"/>
  <c r="E463" i="9" a="1"/>
  <c r="E463" i="9" s="1"/>
  <c r="E367" i="9" a="1"/>
  <c r="E367" i="9" s="1"/>
  <c r="E57" i="9" a="1"/>
  <c r="E57" i="9" s="1"/>
  <c r="E103" i="9" a="1"/>
  <c r="E103" i="9" s="1"/>
  <c r="J31" i="10"/>
  <c r="E995" i="9" a="1"/>
  <c r="E995" i="9" s="1"/>
  <c r="E982" i="9" a="1"/>
  <c r="E982" i="9" s="1"/>
  <c r="E864" i="9" a="1"/>
  <c r="E864" i="9" s="1"/>
  <c r="E851" i="9" a="1"/>
  <c r="E851" i="9" s="1"/>
  <c r="E838" i="9" a="1"/>
  <c r="E838" i="9" s="1"/>
  <c r="E678" i="9" a="1"/>
  <c r="E678" i="9" s="1"/>
  <c r="E664" i="9" a="1"/>
  <c r="E664" i="9" s="1"/>
  <c r="E650" i="9" a="1"/>
  <c r="E650" i="9" s="1"/>
  <c r="E495" i="9" a="1"/>
  <c r="E495" i="9" s="1"/>
  <c r="E481" i="9" a="1"/>
  <c r="E481" i="9" s="1"/>
  <c r="E467" i="9" a="1"/>
  <c r="E467" i="9" s="1"/>
  <c r="E729" i="9" a="1"/>
  <c r="E729" i="9" s="1"/>
  <c r="E645" i="9" a="1"/>
  <c r="E645" i="9" s="1"/>
  <c r="E549" i="9" a="1"/>
  <c r="E549" i="9" s="1"/>
  <c r="E525" i="9" a="1"/>
  <c r="E525" i="9" s="1"/>
  <c r="E501" i="9" a="1"/>
  <c r="E501" i="9" s="1"/>
  <c r="E477" i="9" a="1"/>
  <c r="E477" i="9" s="1"/>
  <c r="E453" i="9" a="1"/>
  <c r="E453" i="9" s="1"/>
  <c r="E417" i="9" a="1"/>
  <c r="E417" i="9" s="1"/>
  <c r="E393" i="9" a="1"/>
  <c r="E393" i="9" s="1"/>
  <c r="E381" i="9" a="1"/>
  <c r="E381" i="9" s="1"/>
  <c r="E357" i="9" a="1"/>
  <c r="E357" i="9" s="1"/>
  <c r="E82" i="9" a="1"/>
  <c r="E82" i="9" s="1"/>
  <c r="E59" i="9" a="1"/>
  <c r="E59" i="9" s="1"/>
  <c r="E47" i="9" a="1"/>
  <c r="E47" i="9" s="1"/>
  <c r="E35" i="9" a="1"/>
  <c r="E35" i="9" s="1"/>
  <c r="E249" i="9" a="1"/>
  <c r="E249" i="9" s="1"/>
  <c r="E213" i="9" a="1"/>
  <c r="E213" i="9" s="1"/>
  <c r="E189" i="9" a="1"/>
  <c r="E189" i="9" s="1"/>
  <c r="E177" i="9" a="1"/>
  <c r="E177" i="9" s="1"/>
  <c r="E165" i="9" a="1"/>
  <c r="E165" i="9" s="1"/>
  <c r="E153" i="9" a="1"/>
  <c r="E153" i="9" s="1"/>
  <c r="E141" i="9" a="1"/>
  <c r="E141" i="9" s="1"/>
  <c r="E129" i="9" a="1"/>
  <c r="E129" i="9" s="1"/>
  <c r="E117" i="9" a="1"/>
  <c r="E117" i="9" s="1"/>
  <c r="E105" i="9" a="1"/>
  <c r="E105" i="9" s="1"/>
  <c r="E93" i="9" a="1"/>
  <c r="E93" i="9" s="1"/>
  <c r="F5" i="3"/>
  <c r="F7" i="3"/>
  <c r="E681" i="9" a="1"/>
  <c r="E681" i="9" s="1"/>
  <c r="E537" i="9" a="1"/>
  <c r="E537" i="9" s="1"/>
  <c r="E513" i="9" a="1"/>
  <c r="E513" i="9" s="1"/>
  <c r="E489" i="9" a="1"/>
  <c r="E489" i="9" s="1"/>
  <c r="E465" i="9" a="1"/>
  <c r="E465" i="9" s="1"/>
  <c r="E441" i="9" a="1"/>
  <c r="E441" i="9" s="1"/>
  <c r="E429" i="9" a="1"/>
  <c r="E429" i="9" s="1"/>
  <c r="E405" i="9" a="1"/>
  <c r="E405" i="9" s="1"/>
  <c r="E369" i="9" a="1"/>
  <c r="E369" i="9" s="1"/>
  <c r="E345" i="9" a="1"/>
  <c r="E345" i="9" s="1"/>
  <c r="E237" i="9" a="1"/>
  <c r="E237" i="9" s="1"/>
  <c r="E225" i="9" a="1"/>
  <c r="E225" i="9" s="1"/>
  <c r="E201" i="9" a="1"/>
  <c r="E201" i="9" s="1"/>
  <c r="J30" i="10"/>
  <c r="E888" i="9" a="1"/>
  <c r="E888" i="9" s="1"/>
  <c r="E875" i="9" a="1"/>
  <c r="E875" i="9" s="1"/>
  <c r="E862" i="9" a="1"/>
  <c r="E862" i="9" s="1"/>
  <c r="E731" i="9" a="1"/>
  <c r="E731" i="9" s="1"/>
  <c r="E716" i="9" a="1"/>
  <c r="E716" i="9" s="1"/>
  <c r="E690" i="9" a="1"/>
  <c r="E690" i="9" s="1"/>
  <c r="E676" i="9" a="1"/>
  <c r="E676" i="9" s="1"/>
  <c r="E521" i="9" a="1"/>
  <c r="E521" i="9" s="1"/>
  <c r="E507" i="9" a="1"/>
  <c r="E507" i="9" s="1"/>
  <c r="E493" i="9" a="1"/>
  <c r="E493" i="9" s="1"/>
  <c r="E338" i="9" a="1"/>
  <c r="E338" i="9" s="1"/>
  <c r="E326" i="9" a="1"/>
  <c r="E326" i="9" s="1"/>
  <c r="E314" i="9" a="1"/>
  <c r="E314" i="9" s="1"/>
  <c r="E302" i="9" a="1"/>
  <c r="E302" i="9" s="1"/>
  <c r="E290" i="9" a="1"/>
  <c r="E290" i="9" s="1"/>
  <c r="E278" i="9" a="1"/>
  <c r="E278" i="9" s="1"/>
  <c r="E266" i="9" a="1"/>
  <c r="E266" i="9" s="1"/>
  <c r="E254" i="9" a="1"/>
  <c r="E254" i="9" s="1"/>
  <c r="B287" i="10"/>
  <c r="E561" i="9" a="1"/>
  <c r="E561" i="9" s="1"/>
  <c r="E756" i="9" a="1"/>
  <c r="E756" i="9" s="1"/>
  <c r="E520" i="9" a="1"/>
  <c r="E520" i="9" s="1"/>
  <c r="E907" i="9" a="1"/>
  <c r="E907" i="9" s="1"/>
  <c r="E763" i="9" a="1"/>
  <c r="E763" i="9" s="1"/>
  <c r="E667" i="9" a="1"/>
  <c r="E667" i="9" s="1"/>
  <c r="E499" i="9" a="1"/>
  <c r="E499" i="9" s="1"/>
  <c r="E451" i="9" a="1"/>
  <c r="E451" i="9" s="1"/>
  <c r="F8" i="3"/>
  <c r="E912" i="9" a="1"/>
  <c r="E912" i="9" s="1"/>
  <c r="E899" i="9" a="1"/>
  <c r="E899" i="9" s="1"/>
  <c r="E886" i="9" a="1"/>
  <c r="E886" i="9" s="1"/>
  <c r="E768" i="9" a="1"/>
  <c r="E768" i="9" s="1"/>
  <c r="E755" i="9" a="1"/>
  <c r="E755" i="9" s="1"/>
  <c r="E742" i="9" a="1"/>
  <c r="E742" i="9" s="1"/>
  <c r="E728" i="9" a="1"/>
  <c r="E728" i="9" s="1"/>
  <c r="E574" i="9" a="1"/>
  <c r="E574" i="9" s="1"/>
  <c r="E560" i="9" a="1"/>
  <c r="E560" i="9" s="1"/>
  <c r="E533" i="9" a="1"/>
  <c r="E533" i="9" s="1"/>
  <c r="E519" i="9" a="1"/>
  <c r="E519" i="9" s="1"/>
  <c r="E336" i="9" a="1"/>
  <c r="E336" i="9" s="1"/>
  <c r="E324" i="9" a="1"/>
  <c r="E324" i="9" s="1"/>
  <c r="E312" i="9" a="1"/>
  <c r="E312" i="9" s="1"/>
  <c r="E300" i="9" a="1"/>
  <c r="E300" i="9" s="1"/>
  <c r="E288" i="9" a="1"/>
  <c r="E288" i="9" s="1"/>
  <c r="E276" i="9" a="1"/>
  <c r="E276" i="9" s="1"/>
  <c r="E264" i="9" a="1"/>
  <c r="E264" i="9" s="1"/>
  <c r="E252" i="9" a="1"/>
  <c r="E252" i="9" s="1"/>
  <c r="E669" i="9" a="1"/>
  <c r="E669" i="9" s="1"/>
  <c r="E573" i="9" a="1"/>
  <c r="E573" i="9" s="1"/>
  <c r="E715" i="9" a="1"/>
  <c r="E715" i="9" s="1"/>
  <c r="E967" i="9" a="1"/>
  <c r="E967" i="9" s="1"/>
  <c r="E823" i="9" a="1"/>
  <c r="E823" i="9" s="1"/>
  <c r="E583" i="9" a="1"/>
  <c r="E583" i="9" s="1"/>
  <c r="E487" i="9" a="1"/>
  <c r="E487" i="9" s="1"/>
  <c r="E379" i="9" a="1"/>
  <c r="E379" i="9" s="1"/>
  <c r="E187" i="9" a="1"/>
  <c r="E187" i="9" s="1"/>
  <c r="E963" i="9" a="1"/>
  <c r="E963" i="9" s="1"/>
  <c r="E924" i="9" a="1"/>
  <c r="E924" i="9" s="1"/>
  <c r="E911" i="9" a="1"/>
  <c r="E911" i="9" s="1"/>
  <c r="E898" i="9" a="1"/>
  <c r="E898" i="9" s="1"/>
  <c r="E780" i="9" a="1"/>
  <c r="E780" i="9" s="1"/>
  <c r="E767" i="9" a="1"/>
  <c r="E767" i="9" s="1"/>
  <c r="E754" i="9" a="1"/>
  <c r="E754" i="9" s="1"/>
  <c r="E587" i="9" a="1"/>
  <c r="E587" i="9" s="1"/>
  <c r="E572" i="9" a="1"/>
  <c r="E572" i="9" s="1"/>
  <c r="E546" i="9" a="1"/>
  <c r="E546" i="9" s="1"/>
  <c r="E532" i="9" a="1"/>
  <c r="E532" i="9" s="1"/>
  <c r="E349" i="9" a="1"/>
  <c r="E349" i="9" s="1"/>
  <c r="E95" i="9" a="1"/>
  <c r="E95" i="9" s="1"/>
  <c r="E585" i="9" a="1"/>
  <c r="E585" i="9" s="1"/>
  <c r="E730" i="9" a="1"/>
  <c r="E730" i="9" s="1"/>
  <c r="E895" i="9" a="1"/>
  <c r="E895" i="9" s="1"/>
  <c r="E835" i="9" a="1"/>
  <c r="E835" i="9" s="1"/>
  <c r="E775" i="9" a="1"/>
  <c r="E775" i="9" s="1"/>
  <c r="E679" i="9" a="1"/>
  <c r="E679" i="9" s="1"/>
  <c r="E643" i="9" a="1"/>
  <c r="E643" i="9" s="1"/>
  <c r="E535" i="9" a="1"/>
  <c r="E535" i="9" s="1"/>
  <c r="E439" i="9" a="1"/>
  <c r="E439" i="9" s="1"/>
  <c r="E355" i="9" a="1"/>
  <c r="E355" i="9" s="1"/>
  <c r="E247" i="9" a="1"/>
  <c r="E247" i="9" s="1"/>
  <c r="B28" i="3" a="1"/>
  <c r="B28" i="3" s="1"/>
  <c r="B16" i="3" a="1"/>
  <c r="B16" i="3" s="1"/>
  <c r="H34" i="10"/>
  <c r="H122" i="10"/>
  <c r="H182" i="10"/>
  <c r="H242" i="10"/>
  <c r="H302" i="10"/>
  <c r="B35" i="3" a="1"/>
  <c r="B35" i="3" s="1"/>
  <c r="B15" i="3" a="1"/>
  <c r="B15" i="3" s="1"/>
  <c r="H62" i="10"/>
  <c r="H130" i="10"/>
  <c r="H186" i="10"/>
  <c r="H246" i="10"/>
  <c r="H306" i="10"/>
  <c r="H370" i="10"/>
  <c r="B18" i="3" a="1"/>
  <c r="B18" i="3" s="1"/>
  <c r="B14" i="3" a="1"/>
  <c r="B14" i="3" s="1"/>
  <c r="H66" i="10"/>
  <c r="H134" i="10"/>
  <c r="H190" i="10"/>
  <c r="H254" i="10"/>
  <c r="H310" i="10"/>
  <c r="H374" i="10"/>
  <c r="H434" i="10"/>
  <c r="B2" i="10"/>
  <c r="B21" i="3" a="1"/>
  <c r="B21" i="3" s="1"/>
  <c r="B13" i="3" a="1"/>
  <c r="B13" i="3" s="1"/>
  <c r="H70" i="10"/>
  <c r="H138" i="10"/>
  <c r="H194" i="10"/>
  <c r="H262" i="10"/>
  <c r="H314" i="10"/>
  <c r="B26" i="3" a="1"/>
  <c r="B26" i="3" s="1"/>
  <c r="H74" i="10"/>
  <c r="H142" i="10"/>
  <c r="H198" i="10"/>
  <c r="H266" i="10"/>
  <c r="H318" i="10"/>
  <c r="H386" i="10"/>
  <c r="H450" i="10"/>
  <c r="B10" i="10"/>
  <c r="B67" i="10"/>
  <c r="B91" i="10"/>
  <c r="B115" i="10"/>
  <c r="B139" i="10"/>
  <c r="B163" i="10"/>
  <c r="B187" i="10"/>
  <c r="B211" i="10"/>
  <c r="B235" i="10"/>
  <c r="B259" i="10"/>
  <c r="B283" i="10"/>
  <c r="B307" i="10"/>
  <c r="B331" i="10"/>
  <c r="B355" i="10"/>
  <c r="B378" i="10"/>
  <c r="B402" i="10"/>
  <c r="B426" i="10"/>
  <c r="B450" i="10"/>
  <c r="B474" i="10"/>
  <c r="B498" i="10"/>
  <c r="J42" i="10"/>
  <c r="J76" i="10"/>
  <c r="J99" i="10"/>
  <c r="J123" i="10"/>
  <c r="J147" i="10"/>
  <c r="J171" i="10"/>
  <c r="J195" i="10"/>
  <c r="J219" i="10"/>
  <c r="J243" i="10"/>
  <c r="J267" i="10"/>
  <c r="J291" i="10"/>
  <c r="J315" i="10"/>
  <c r="J339" i="10"/>
  <c r="J363" i="10"/>
  <c r="J387" i="10"/>
  <c r="J411" i="10"/>
  <c r="J435" i="10"/>
  <c r="J458" i="10"/>
  <c r="J482" i="10"/>
  <c r="B30" i="3" a="1"/>
  <c r="B30" i="3" s="1"/>
  <c r="A3" i="3" a="1"/>
  <c r="A3" i="3" s="1"/>
  <c r="B31" i="3" a="1"/>
  <c r="B31" i="3" s="1"/>
  <c r="B27" i="3" a="1"/>
  <c r="B27" i="3" s="1"/>
  <c r="H86" i="10"/>
  <c r="H150" i="10"/>
  <c r="H214" i="10"/>
  <c r="H278" i="10"/>
  <c r="H326" i="10"/>
  <c r="H398" i="10"/>
  <c r="H466" i="10"/>
  <c r="B32" i="3" a="1"/>
  <c r="B32" i="3" s="1"/>
  <c r="B25" i="3" a="1"/>
  <c r="B25" i="3" s="1"/>
  <c r="N1" i="3" a="1"/>
  <c r="N1" i="3" s="1"/>
  <c r="O1" i="3" s="1" a="1"/>
  <c r="O1" i="3" s="1"/>
  <c r="B37" i="3" a="1"/>
  <c r="B37" i="3" s="1"/>
  <c r="B23" i="3" a="1"/>
  <c r="B23" i="3" s="1"/>
  <c r="H10" i="10"/>
  <c r="H102" i="10"/>
  <c r="H162" i="10"/>
  <c r="H222" i="10"/>
  <c r="H290" i="10"/>
  <c r="B20" i="3" a="1"/>
  <c r="B20" i="3" s="1"/>
  <c r="B17" i="3" a="1"/>
  <c r="B17" i="3" s="1"/>
  <c r="H22" i="10"/>
  <c r="H114" i="10"/>
  <c r="H178" i="10"/>
  <c r="H234" i="10"/>
  <c r="H298" i="10"/>
  <c r="H358" i="10"/>
  <c r="H82" i="10"/>
  <c r="H274" i="10"/>
  <c r="H402" i="10"/>
  <c r="H483" i="10"/>
  <c r="B59" i="10"/>
  <c r="B86" i="10"/>
  <c r="B111" i="10"/>
  <c r="B138" i="10"/>
  <c r="B166" i="10"/>
  <c r="B191" i="10"/>
  <c r="B218" i="10"/>
  <c r="B243" i="10"/>
  <c r="B270" i="10"/>
  <c r="B295" i="10"/>
  <c r="B322" i="10"/>
  <c r="B347" i="10"/>
  <c r="B371" i="10"/>
  <c r="B398" i="10"/>
  <c r="B423" i="10"/>
  <c r="B451" i="10"/>
  <c r="B478" i="10"/>
  <c r="J62" i="10"/>
  <c r="J86" i="10"/>
  <c r="J111" i="10"/>
  <c r="J138" i="10"/>
  <c r="J163" i="10"/>
  <c r="J190" i="10"/>
  <c r="J215" i="10"/>
  <c r="J242" i="10"/>
  <c r="J270" i="10"/>
  <c r="J295" i="10"/>
  <c r="J322" i="10"/>
  <c r="J347" i="10"/>
  <c r="J374" i="10"/>
  <c r="J399" i="10"/>
  <c r="J426" i="10"/>
  <c r="H90" i="10"/>
  <c r="H282" i="10"/>
  <c r="H406" i="10"/>
  <c r="H487" i="10"/>
  <c r="B62" i="10"/>
  <c r="B87" i="10"/>
  <c r="B114" i="10"/>
  <c r="B142" i="10"/>
  <c r="B167" i="10"/>
  <c r="B194" i="10"/>
  <c r="B219" i="10"/>
  <c r="B246" i="10"/>
  <c r="B271" i="10"/>
  <c r="B298" i="10"/>
  <c r="B323" i="10"/>
  <c r="B350" i="10"/>
  <c r="B374" i="10"/>
  <c r="B399" i="10"/>
  <c r="B427" i="10"/>
  <c r="B454" i="10"/>
  <c r="B479" i="10"/>
  <c r="J63" i="10"/>
  <c r="J87" i="10"/>
  <c r="J114" i="10"/>
  <c r="J139" i="10"/>
  <c r="J166" i="10"/>
  <c r="J191" i="10"/>
  <c r="J218" i="10"/>
  <c r="J246" i="10"/>
  <c r="J271" i="10"/>
  <c r="J298" i="10"/>
  <c r="J323" i="10"/>
  <c r="J350" i="10"/>
  <c r="J375" i="10"/>
  <c r="J402" i="10"/>
  <c r="J427" i="10"/>
  <c r="J451" i="10"/>
  <c r="H94" i="10"/>
  <c r="H286" i="10"/>
  <c r="H410" i="10"/>
  <c r="H491" i="10"/>
  <c r="B63" i="10"/>
  <c r="B90" i="10"/>
  <c r="B118" i="10"/>
  <c r="B143" i="10"/>
  <c r="B170" i="10"/>
  <c r="B195" i="10"/>
  <c r="B222" i="10"/>
  <c r="B247" i="10"/>
  <c r="B274" i="10"/>
  <c r="B299" i="10"/>
  <c r="B326" i="10"/>
  <c r="B351" i="10"/>
  <c r="B375" i="10"/>
  <c r="B403" i="10"/>
  <c r="B430" i="10"/>
  <c r="B455" i="10"/>
  <c r="B482" i="10"/>
  <c r="J66" i="10"/>
  <c r="J90" i="10"/>
  <c r="J115" i="10"/>
  <c r="J142" i="10"/>
  <c r="J167" i="10"/>
  <c r="J194" i="10"/>
  <c r="J222" i="10"/>
  <c r="J247" i="10"/>
  <c r="J274" i="10"/>
  <c r="J299" i="10"/>
  <c r="J326" i="10"/>
  <c r="J351" i="10"/>
  <c r="J378" i="10"/>
  <c r="J403" i="10"/>
  <c r="J430" i="10"/>
  <c r="J454" i="10"/>
  <c r="J479" i="10"/>
  <c r="H110" i="10"/>
  <c r="H294" i="10"/>
  <c r="H414" i="10"/>
  <c r="H499" i="10"/>
  <c r="B66" i="10"/>
  <c r="B94" i="10"/>
  <c r="B119" i="10"/>
  <c r="B146" i="10"/>
  <c r="B171" i="10"/>
  <c r="B198" i="10"/>
  <c r="B223" i="10"/>
  <c r="B250" i="10"/>
  <c r="B275" i="10"/>
  <c r="B302" i="10"/>
  <c r="B327" i="10"/>
  <c r="B354" i="10"/>
  <c r="B379" i="10"/>
  <c r="B406" i="10"/>
  <c r="B431" i="10"/>
  <c r="B458" i="10"/>
  <c r="B483" i="10"/>
  <c r="J67" i="10"/>
  <c r="J91" i="10"/>
  <c r="J118" i="10"/>
  <c r="J143" i="10"/>
  <c r="J170" i="10"/>
  <c r="J198" i="10"/>
  <c r="J223" i="10"/>
  <c r="J250" i="10"/>
  <c r="J275" i="10"/>
  <c r="J302" i="10"/>
  <c r="J327" i="10"/>
  <c r="J354" i="10"/>
  <c r="J379" i="10"/>
  <c r="J406" i="10"/>
  <c r="J431" i="10"/>
  <c r="J455" i="10"/>
  <c r="J483" i="10"/>
  <c r="B38" i="3" a="1"/>
  <c r="B38" i="3" s="1"/>
  <c r="H146" i="10"/>
  <c r="H322" i="10"/>
  <c r="H418" i="10"/>
  <c r="B6" i="10"/>
  <c r="B70" i="10"/>
  <c r="B95" i="10"/>
  <c r="B122" i="10"/>
  <c r="B36" i="3" a="1"/>
  <c r="B36" i="3" s="1"/>
  <c r="H154" i="10"/>
  <c r="H334" i="10"/>
  <c r="H422" i="10"/>
  <c r="B14" i="10"/>
  <c r="B24" i="3" a="1"/>
  <c r="B24" i="3" s="1"/>
  <c r="B22" i="3" a="1"/>
  <c r="B22" i="3" s="1"/>
  <c r="H170" i="10"/>
  <c r="H346" i="10"/>
  <c r="H446" i="10"/>
  <c r="B22" i="10"/>
  <c r="B75" i="10"/>
  <c r="B102" i="10"/>
  <c r="B127" i="10"/>
  <c r="H216" i="10"/>
  <c r="H362" i="10"/>
  <c r="H471" i="10"/>
  <c r="B34" i="10"/>
  <c r="B79" i="10"/>
  <c r="B106" i="10"/>
  <c r="B131" i="10"/>
  <c r="B158" i="10"/>
  <c r="B183" i="10"/>
  <c r="B210" i="10"/>
  <c r="B238" i="10"/>
  <c r="B263" i="10"/>
  <c r="B290" i="10"/>
  <c r="B315" i="10"/>
  <c r="B342" i="10"/>
  <c r="B366" i="10"/>
  <c r="B391" i="10"/>
  <c r="B418" i="10"/>
  <c r="B443" i="10"/>
  <c r="B470" i="10"/>
  <c r="B495" i="10"/>
  <c r="J50" i="10"/>
  <c r="J79" i="10"/>
  <c r="J106" i="10"/>
  <c r="J131" i="10"/>
  <c r="J158" i="10"/>
  <c r="J183" i="10"/>
  <c r="J210" i="10"/>
  <c r="H226" i="10"/>
  <c r="H394" i="10"/>
  <c r="H479" i="10"/>
  <c r="B58" i="10"/>
  <c r="B83" i="10"/>
  <c r="B110" i="10"/>
  <c r="B135" i="10"/>
  <c r="B162" i="10"/>
  <c r="B190" i="10"/>
  <c r="B215" i="10"/>
  <c r="B242" i="10"/>
  <c r="B267" i="10"/>
  <c r="B294" i="10"/>
  <c r="B319" i="10"/>
  <c r="B346" i="10"/>
  <c r="B370" i="10"/>
  <c r="B395" i="10"/>
  <c r="B422" i="10"/>
  <c r="B447" i="10"/>
  <c r="B475" i="10"/>
  <c r="J59" i="10"/>
  <c r="J83" i="10"/>
  <c r="J110" i="10"/>
  <c r="J135" i="10"/>
  <c r="J162" i="10"/>
  <c r="J187" i="10"/>
  <c r="H218" i="10"/>
  <c r="B78" i="10"/>
  <c r="B151" i="10"/>
  <c r="B203" i="10"/>
  <c r="B255" i="10"/>
  <c r="B310" i="10"/>
  <c r="B362" i="10"/>
  <c r="B411" i="10"/>
  <c r="B463" i="10"/>
  <c r="J78" i="10"/>
  <c r="J130" i="10"/>
  <c r="J182" i="10"/>
  <c r="J231" i="10"/>
  <c r="J266" i="10"/>
  <c r="J310" i="10"/>
  <c r="J346" i="10"/>
  <c r="J390" i="10"/>
  <c r="J423" i="10"/>
  <c r="J463" i="10"/>
  <c r="J494" i="10"/>
  <c r="H338" i="10"/>
  <c r="B82" i="10"/>
  <c r="B154" i="10"/>
  <c r="B206" i="10"/>
  <c r="B258" i="10"/>
  <c r="B311" i="10"/>
  <c r="B363" i="10"/>
  <c r="B414" i="10"/>
  <c r="B466" i="10"/>
  <c r="J82" i="10"/>
  <c r="J134" i="10"/>
  <c r="J186" i="10"/>
  <c r="J234" i="10"/>
  <c r="J278" i="10"/>
  <c r="J311" i="10"/>
  <c r="J355" i="10"/>
  <c r="J391" i="10"/>
  <c r="J434" i="10"/>
  <c r="J466" i="10"/>
  <c r="J495" i="10"/>
  <c r="H350" i="10"/>
  <c r="B98" i="10"/>
  <c r="B155" i="10"/>
  <c r="B207" i="10"/>
  <c r="B262" i="10"/>
  <c r="B314" i="10"/>
  <c r="B364" i="10"/>
  <c r="B415" i="10"/>
  <c r="B467" i="10"/>
  <c r="J2" i="10"/>
  <c r="J94" i="10"/>
  <c r="J146" i="10"/>
  <c r="J199" i="10"/>
  <c r="J235" i="10"/>
  <c r="J279" i="10"/>
  <c r="J314" i="10"/>
  <c r="J358" i="10"/>
  <c r="J394" i="10"/>
  <c r="J438" i="10"/>
  <c r="J467" i="10"/>
  <c r="J498" i="10"/>
  <c r="H382" i="10"/>
  <c r="B99" i="10"/>
  <c r="B159" i="10"/>
  <c r="B214" i="10"/>
  <c r="B266" i="10"/>
  <c r="B318" i="10"/>
  <c r="B367" i="10"/>
  <c r="B419" i="10"/>
  <c r="B471" i="10"/>
  <c r="J3" i="10"/>
  <c r="J95" i="10"/>
  <c r="J150" i="10"/>
  <c r="J202" i="10"/>
  <c r="J238" i="10"/>
  <c r="J282" i="10"/>
  <c r="J318" i="10"/>
  <c r="J359" i="10"/>
  <c r="J395" i="10"/>
  <c r="J439" i="10"/>
  <c r="J470" i="10"/>
  <c r="J499" i="10"/>
  <c r="H430" i="10"/>
  <c r="B103" i="10"/>
  <c r="B174" i="10"/>
  <c r="B226" i="10"/>
  <c r="B278" i="10"/>
  <c r="B330" i="10"/>
  <c r="B382" i="10"/>
  <c r="B434" i="10"/>
  <c r="B486" i="10"/>
  <c r="J6" i="10"/>
  <c r="J98" i="10"/>
  <c r="J151" i="10"/>
  <c r="J203" i="10"/>
  <c r="J239" i="10"/>
  <c r="J283" i="10"/>
  <c r="J319" i="10"/>
  <c r="J362" i="10"/>
  <c r="J398" i="10"/>
  <c r="J442" i="10"/>
  <c r="J471" i="10"/>
  <c r="H454" i="10"/>
  <c r="B107" i="10"/>
  <c r="B175" i="10"/>
  <c r="B227" i="10"/>
  <c r="B279" i="10"/>
  <c r="B334" i="10"/>
  <c r="B383" i="10"/>
  <c r="B435" i="10"/>
  <c r="B487" i="10"/>
  <c r="J10" i="10"/>
  <c r="J102" i="10"/>
  <c r="J154" i="10"/>
  <c r="J206" i="10"/>
  <c r="J251" i="10"/>
  <c r="J286" i="10"/>
  <c r="J330" i="10"/>
  <c r="J366" i="10"/>
  <c r="J407" i="10"/>
  <c r="J443" i="10"/>
  <c r="J474" i="10"/>
  <c r="H475" i="10"/>
  <c r="B123" i="10"/>
  <c r="B178" i="10"/>
  <c r="B230" i="10"/>
  <c r="B282" i="10"/>
  <c r="B335" i="10"/>
  <c r="B386" i="10"/>
  <c r="B438" i="10"/>
  <c r="B490" i="10"/>
  <c r="J14" i="10"/>
  <c r="J103" i="10"/>
  <c r="J155" i="10"/>
  <c r="J207" i="10"/>
  <c r="J254" i="10"/>
  <c r="J287" i="10"/>
  <c r="J331" i="10"/>
  <c r="J367" i="10"/>
  <c r="J410" i="10"/>
  <c r="J444" i="10"/>
  <c r="J475" i="10"/>
  <c r="B18" i="10"/>
  <c r="B126" i="10"/>
  <c r="B179" i="10"/>
  <c r="B231" i="10"/>
  <c r="B286" i="10"/>
  <c r="B338" i="10"/>
  <c r="B387" i="10"/>
  <c r="B439" i="10"/>
  <c r="B491" i="10"/>
  <c r="J58" i="10"/>
  <c r="J107" i="10"/>
  <c r="J159" i="10"/>
  <c r="J211" i="10"/>
  <c r="J255" i="10"/>
  <c r="J290" i="10"/>
  <c r="J334" i="10"/>
  <c r="J370" i="10"/>
  <c r="J414" i="10"/>
  <c r="J446" i="10"/>
  <c r="J478" i="10"/>
  <c r="H6" i="10"/>
  <c r="B54" i="10"/>
  <c r="B134" i="10"/>
  <c r="B186" i="10"/>
  <c r="B239" i="10"/>
  <c r="B291" i="10"/>
  <c r="B343" i="10"/>
  <c r="B394" i="10"/>
  <c r="B446" i="10"/>
  <c r="B499" i="10"/>
  <c r="J71" i="10"/>
  <c r="J122" i="10"/>
  <c r="J175" i="10"/>
  <c r="J226" i="10"/>
  <c r="J259" i="10"/>
  <c r="J303" i="10"/>
  <c r="J338" i="10"/>
  <c r="J382" i="10"/>
  <c r="J418" i="10"/>
  <c r="J450" i="10"/>
  <c r="J487" i="10"/>
  <c r="H206" i="10"/>
  <c r="B74" i="10"/>
  <c r="B150" i="10"/>
  <c r="B202" i="10"/>
  <c r="B254" i="10"/>
  <c r="B306" i="10"/>
  <c r="B359" i="10"/>
  <c r="B410" i="10"/>
  <c r="B462" i="10"/>
  <c r="J75" i="10"/>
  <c r="J127" i="10"/>
  <c r="J179" i="10"/>
  <c r="J230" i="10"/>
  <c r="J263" i="10"/>
  <c r="J307" i="10"/>
  <c r="J343" i="10"/>
  <c r="J386" i="10"/>
  <c r="J422" i="10"/>
  <c r="J462" i="10"/>
  <c r="J491" i="10"/>
  <c r="B26" i="10"/>
  <c r="B390" i="10"/>
  <c r="J126" i="10"/>
  <c r="J383" i="10"/>
  <c r="B71" i="10"/>
  <c r="B407" i="10"/>
  <c r="J174" i="10"/>
  <c r="J415" i="10"/>
  <c r="B130" i="10"/>
  <c r="B442" i="10"/>
  <c r="J178" i="10"/>
  <c r="J419" i="10"/>
  <c r="B147" i="10"/>
  <c r="B459" i="10"/>
  <c r="J214" i="10"/>
  <c r="J447" i="10"/>
  <c r="B182" i="10"/>
  <c r="B494" i="10"/>
  <c r="J227" i="10"/>
  <c r="J459" i="10"/>
  <c r="B199" i="10"/>
  <c r="J258" i="10"/>
  <c r="J486" i="10"/>
  <c r="B234" i="10"/>
  <c r="J262" i="10"/>
  <c r="J490" i="10"/>
  <c r="J26" i="10"/>
  <c r="B251" i="10"/>
  <c r="J294" i="10"/>
  <c r="B303" i="10"/>
  <c r="J70" i="10"/>
  <c r="J335" i="10"/>
  <c r="H158" i="10"/>
  <c r="B358" i="10"/>
  <c r="J119" i="10"/>
  <c r="J371" i="10"/>
  <c r="J34" i="10"/>
  <c r="E975" i="9" a="1"/>
  <c r="E975" i="9" s="1"/>
  <c r="E936" i="9" a="1"/>
  <c r="E936" i="9" s="1"/>
  <c r="E923" i="9" a="1"/>
  <c r="E923" i="9" s="1"/>
  <c r="E910" i="9" a="1"/>
  <c r="E910" i="9" s="1"/>
  <c r="E792" i="9" a="1"/>
  <c r="E792" i="9" s="1"/>
  <c r="E779" i="9" a="1"/>
  <c r="E779" i="9" s="1"/>
  <c r="E766" i="9" a="1"/>
  <c r="E766" i="9" s="1"/>
  <c r="E600" i="9" a="1"/>
  <c r="E600" i="9" s="1"/>
  <c r="E586" i="9" a="1"/>
  <c r="E586" i="9" s="1"/>
  <c r="E558" i="9" a="1"/>
  <c r="E558" i="9" s="1"/>
  <c r="E545" i="9" a="1"/>
  <c r="E545" i="9" s="1"/>
  <c r="E390" i="9" a="1"/>
  <c r="E390" i="9" s="1"/>
  <c r="E362" i="9" a="1"/>
  <c r="E362" i="9" s="1"/>
  <c r="J342" i="10"/>
  <c r="E717" i="9" a="1"/>
  <c r="E717" i="9" s="1"/>
  <c r="E609" i="9" a="1"/>
  <c r="E609" i="9" s="1"/>
  <c r="E97" i="9" a="1"/>
  <c r="E97" i="9" s="1"/>
  <c r="E991" i="9" a="1"/>
  <c r="E991" i="9" s="1"/>
  <c r="E943" i="9" a="1"/>
  <c r="E943" i="9" s="1"/>
  <c r="E859" i="9" a="1"/>
  <c r="E859" i="9" s="1"/>
  <c r="E655" i="9" a="1"/>
  <c r="E655" i="9" s="1"/>
  <c r="E619" i="9" a="1"/>
  <c r="E619" i="9" s="1"/>
  <c r="E475" i="9" a="1"/>
  <c r="E475" i="9" s="1"/>
  <c r="E391" i="9" a="1"/>
  <c r="E391" i="9" s="1"/>
  <c r="E21" i="9" a="1"/>
  <c r="E21" i="9" s="1"/>
  <c r="E223" i="9" a="1"/>
  <c r="E223" i="9" s="1"/>
  <c r="E91" i="9" a="1"/>
  <c r="E91" i="9" s="1"/>
  <c r="E987" i="9" a="1"/>
  <c r="E987" i="9" s="1"/>
  <c r="E948" i="9" a="1"/>
  <c r="E948" i="9" s="1"/>
  <c r="E935" i="9" a="1"/>
  <c r="E935" i="9" s="1"/>
  <c r="E922" i="9" a="1"/>
  <c r="E922" i="9" s="1"/>
  <c r="E804" i="9" a="1"/>
  <c r="E804" i="9" s="1"/>
  <c r="E791" i="9" a="1"/>
  <c r="E791" i="9" s="1"/>
  <c r="E778" i="9" a="1"/>
  <c r="E778" i="9" s="1"/>
  <c r="E613" i="9" a="1"/>
  <c r="E613" i="9" s="1"/>
  <c r="E599" i="9" a="1"/>
  <c r="E599" i="9" s="1"/>
  <c r="E584" i="9" a="1"/>
  <c r="E584" i="9" s="1"/>
  <c r="E430" i="9" a="1"/>
  <c r="E430" i="9" s="1"/>
  <c r="E416" i="9" a="1"/>
  <c r="E416" i="9" s="1"/>
  <c r="E375" i="9" a="1"/>
  <c r="E375" i="9" s="1"/>
  <c r="E121" i="9" a="1"/>
  <c r="E121" i="9" s="1"/>
  <c r="J306" i="10"/>
  <c r="J38" i="10"/>
  <c r="E239" i="9" a="1"/>
  <c r="E239" i="9" s="1"/>
  <c r="E931" i="9" a="1"/>
  <c r="E931" i="9" s="1"/>
  <c r="E751" i="9" a="1"/>
  <c r="E751" i="9" s="1"/>
  <c r="E595" i="9" a="1"/>
  <c r="E595" i="9" s="1"/>
  <c r="E343" i="9" a="1"/>
  <c r="E343" i="9" s="1"/>
  <c r="E960" i="9" a="1"/>
  <c r="E960" i="9" s="1"/>
  <c r="E947" i="9" a="1"/>
  <c r="E947" i="9" s="1"/>
  <c r="E934" i="9" a="1"/>
  <c r="E934" i="9" s="1"/>
  <c r="E816" i="9" a="1"/>
  <c r="E816" i="9" s="1"/>
  <c r="E803" i="9" a="1"/>
  <c r="E803" i="9" s="1"/>
  <c r="E790" i="9" a="1"/>
  <c r="E790" i="9" s="1"/>
  <c r="E626" i="9" a="1"/>
  <c r="E626" i="9" s="1"/>
  <c r="E612" i="9" a="1"/>
  <c r="E612" i="9" s="1"/>
  <c r="E598" i="9" a="1"/>
  <c r="E598" i="9" s="1"/>
  <c r="E443" i="9" a="1"/>
  <c r="E443" i="9" s="1"/>
  <c r="E428" i="9" a="1"/>
  <c r="E428" i="9" s="1"/>
  <c r="E402" i="9" a="1"/>
  <c r="E402" i="9" s="1"/>
  <c r="E388" i="9" a="1"/>
  <c r="E388" i="9" s="1"/>
  <c r="J74" i="10"/>
  <c r="E693" i="9" a="1"/>
  <c r="E693" i="9" s="1"/>
  <c r="E621" i="9" a="1"/>
  <c r="E621" i="9" s="1"/>
  <c r="E887" i="9" a="1"/>
  <c r="E887" i="9" s="1"/>
  <c r="E534" i="9" a="1"/>
  <c r="E534" i="9" s="1"/>
  <c r="E919" i="9" a="1"/>
  <c r="E919" i="9" s="1"/>
  <c r="E787" i="9" a="1"/>
  <c r="E787" i="9" s="1"/>
  <c r="E607" i="9" a="1"/>
  <c r="E607" i="9" s="1"/>
  <c r="E511" i="9" a="1"/>
  <c r="E511" i="9" s="1"/>
  <c r="E9" i="9" a="1"/>
  <c r="E9" i="9" s="1"/>
  <c r="E163" i="9" a="1"/>
  <c r="E163" i="9" s="1"/>
  <c r="H18" i="10"/>
  <c r="E972" i="9" a="1"/>
  <c r="E972" i="9" s="1"/>
  <c r="E959" i="9" a="1"/>
  <c r="E959" i="9" s="1"/>
  <c r="E946" i="9" a="1"/>
  <c r="E946" i="9" s="1"/>
  <c r="E828" i="9" a="1"/>
  <c r="E828" i="9" s="1"/>
  <c r="E815" i="9" a="1"/>
  <c r="E815" i="9" s="1"/>
  <c r="E802" i="9" a="1"/>
  <c r="E802" i="9" s="1"/>
  <c r="E639" i="9" a="1"/>
  <c r="E639" i="9" s="1"/>
  <c r="E625" i="9" a="1"/>
  <c r="E625" i="9" s="1"/>
  <c r="E611" i="9" a="1"/>
  <c r="E611" i="9" s="1"/>
  <c r="E456" i="9" a="1"/>
  <c r="E456" i="9" s="1"/>
  <c r="E442" i="9" a="1"/>
  <c r="E442" i="9" s="1"/>
  <c r="E414" i="9" a="1"/>
  <c r="E414" i="9" s="1"/>
  <c r="E633" i="9" a="1"/>
  <c r="E633" i="9" s="1"/>
  <c r="E900" i="9" a="1"/>
  <c r="E900" i="9" s="1"/>
  <c r="E689" i="9" a="1"/>
  <c r="E689" i="9" s="1"/>
  <c r="E955" i="9" a="1"/>
  <c r="E955" i="9" s="1"/>
  <c r="E883" i="9" a="1"/>
  <c r="E883" i="9" s="1"/>
  <c r="E727" i="9" a="1"/>
  <c r="E727" i="9" s="1"/>
  <c r="E631" i="9" a="1"/>
  <c r="E631" i="9" s="1"/>
  <c r="E523" i="9" a="1"/>
  <c r="E523" i="9" s="1"/>
  <c r="E33" i="9" a="1"/>
  <c r="E33" i="9" s="1"/>
  <c r="E235" i="9" a="1"/>
  <c r="E235" i="9" s="1"/>
  <c r="E151" i="9" a="1"/>
  <c r="E151" i="9" s="1"/>
  <c r="E115" i="9" a="1"/>
  <c r="E115" i="9" s="1"/>
  <c r="E984" i="9" a="1"/>
  <c r="E984" i="9" s="1"/>
  <c r="E971" i="9" a="1"/>
  <c r="E971" i="9" s="1"/>
  <c r="E958" i="9" a="1"/>
  <c r="E958" i="9" s="1"/>
  <c r="E840" i="9" a="1"/>
  <c r="E840" i="9" s="1"/>
  <c r="E827" i="9" a="1"/>
  <c r="E827" i="9" s="1"/>
  <c r="E814" i="9" a="1"/>
  <c r="E814" i="9" s="1"/>
  <c r="E652" i="9" a="1"/>
  <c r="E652" i="9" s="1"/>
  <c r="E638" i="9" a="1"/>
  <c r="E638" i="9" s="1"/>
  <c r="E624" i="9" a="1"/>
  <c r="E624" i="9" s="1"/>
  <c r="E469" i="9" a="1"/>
  <c r="E469" i="9" s="1"/>
  <c r="E455" i="9" a="1"/>
  <c r="E455" i="9" s="1"/>
  <c r="E440" i="9" a="1"/>
  <c r="E440" i="9" s="1"/>
  <c r="E657" i="9" a="1"/>
  <c r="E657" i="9" s="1"/>
  <c r="E743" i="9" a="1"/>
  <c r="E743" i="9" s="1"/>
  <c r="E506" i="9" a="1"/>
  <c r="E506" i="9" s="1"/>
  <c r="E871" i="9" a="1"/>
  <c r="E871" i="9" s="1"/>
  <c r="E799" i="9" a="1"/>
  <c r="E799" i="9" s="1"/>
  <c r="E739" i="9" a="1"/>
  <c r="E739" i="9" s="1"/>
  <c r="E80" i="9" a="1"/>
  <c r="E80" i="9" s="1"/>
  <c r="E127" i="9" a="1"/>
  <c r="E127" i="9" s="1"/>
  <c r="J27" i="10"/>
  <c r="E996" i="9" a="1"/>
  <c r="E996" i="9" s="1"/>
  <c r="E983" i="9" a="1"/>
  <c r="E983" i="9" s="1"/>
  <c r="E970" i="9" a="1"/>
  <c r="E970" i="9" s="1"/>
  <c r="E852" i="9" a="1"/>
  <c r="E852" i="9" s="1"/>
  <c r="E839" i="9" a="1"/>
  <c r="E839" i="9" s="1"/>
  <c r="E826" i="9" a="1"/>
  <c r="E826" i="9" s="1"/>
  <c r="E665" i="9" a="1"/>
  <c r="E665" i="9" s="1"/>
  <c r="E651" i="9" a="1"/>
  <c r="E651" i="9" s="1"/>
  <c r="E637" i="9" a="1"/>
  <c r="E637" i="9" s="1"/>
  <c r="E482" i="9" a="1"/>
  <c r="E482" i="9" s="1"/>
  <c r="E468" i="9" a="1"/>
  <c r="E468" i="9" s="1"/>
  <c r="E454" i="9" a="1"/>
  <c r="E454" i="9" s="1"/>
  <c r="E215" i="9" a="1"/>
  <c r="E215" i="9" s="1"/>
  <c r="E744" i="9" a="1"/>
  <c r="E744" i="9" s="1"/>
  <c r="E732" i="9" a="1"/>
  <c r="E732" i="9" s="1"/>
  <c r="E719" i="9" a="1"/>
  <c r="E719" i="9" s="1"/>
  <c r="E706" i="9" a="1"/>
  <c r="E706" i="9" s="1"/>
  <c r="E692" i="9" a="1"/>
  <c r="E692" i="9" s="1"/>
  <c r="E666" i="9" a="1"/>
  <c r="E666" i="9" s="1"/>
  <c r="E653" i="9" a="1"/>
  <c r="E653" i="9" s="1"/>
  <c r="E640" i="9" a="1"/>
  <c r="E640" i="9" s="1"/>
  <c r="E627" i="9" a="1"/>
  <c r="E627" i="9" s="1"/>
  <c r="E614" i="9" a="1"/>
  <c r="E614" i="9" s="1"/>
  <c r="E601" i="9" a="1"/>
  <c r="E601" i="9" s="1"/>
  <c r="E588" i="9" a="1"/>
  <c r="E588" i="9" s="1"/>
  <c r="E575" i="9" a="1"/>
  <c r="E575" i="9" s="1"/>
  <c r="E562" i="9" a="1"/>
  <c r="E562" i="9" s="1"/>
  <c r="E548" i="9" a="1"/>
  <c r="E548" i="9" s="1"/>
  <c r="E522" i="9" a="1"/>
  <c r="E522" i="9" s="1"/>
  <c r="E509" i="9" a="1"/>
  <c r="E509" i="9" s="1"/>
  <c r="E496" i="9" a="1"/>
  <c r="E496" i="9" s="1"/>
  <c r="E483" i="9" a="1"/>
  <c r="E483" i="9" s="1"/>
  <c r="E470" i="9" a="1"/>
  <c r="E470" i="9" s="1"/>
  <c r="E457" i="9" a="1"/>
  <c r="E457" i="9" s="1"/>
  <c r="E444" i="9" a="1"/>
  <c r="E444" i="9" s="1"/>
  <c r="E431" i="9" a="1"/>
  <c r="E431" i="9" s="1"/>
  <c r="E418" i="9" a="1"/>
  <c r="E418" i="9" s="1"/>
  <c r="E404" i="9" a="1"/>
  <c r="E404" i="9" s="1"/>
  <c r="E378" i="9" a="1"/>
  <c r="E378" i="9" s="1"/>
  <c r="E242" i="9" a="1"/>
  <c r="E242" i="9" s="1"/>
  <c r="E229" i="9" a="1"/>
  <c r="E229" i="9" s="1"/>
  <c r="E203" i="9" a="1"/>
  <c r="E203" i="9" s="1"/>
  <c r="E85" i="9" a="1"/>
  <c r="E85" i="9" s="1"/>
  <c r="E376" i="9" a="1"/>
  <c r="E376" i="9" s="1"/>
  <c r="E363" i="9" a="1"/>
  <c r="E363" i="9" s="1"/>
  <c r="E350" i="9" a="1"/>
  <c r="E350" i="9" s="1"/>
  <c r="E337" i="9" a="1"/>
  <c r="E337" i="9" s="1"/>
  <c r="E325" i="9" a="1"/>
  <c r="E325" i="9" s="1"/>
  <c r="E313" i="9" a="1"/>
  <c r="E313" i="9" s="1"/>
  <c r="E301" i="9" a="1"/>
  <c r="E301" i="9" s="1"/>
  <c r="E289" i="9" a="1"/>
  <c r="E289" i="9" s="1"/>
  <c r="E277" i="9" a="1"/>
  <c r="E277" i="9" s="1"/>
  <c r="E265" i="9" a="1"/>
  <c r="E265" i="9" s="1"/>
  <c r="E253" i="9" a="1"/>
  <c r="E253" i="9" s="1"/>
  <c r="E227" i="9" a="1"/>
  <c r="E227" i="9" s="1"/>
  <c r="E109" i="9" a="1"/>
  <c r="E109" i="9" s="1"/>
  <c r="E992" i="9" a="1"/>
  <c r="E992" i="9" s="1"/>
  <c r="E980" i="9" a="1"/>
  <c r="E980" i="9" s="1"/>
  <c r="E968" i="9" a="1"/>
  <c r="E968" i="9" s="1"/>
  <c r="E956" i="9" a="1"/>
  <c r="E956" i="9" s="1"/>
  <c r="E944" i="9" a="1"/>
  <c r="E944" i="9" s="1"/>
  <c r="E932" i="9" a="1"/>
  <c r="E932" i="9" s="1"/>
  <c r="E920" i="9" a="1"/>
  <c r="E920" i="9" s="1"/>
  <c r="E908" i="9" a="1"/>
  <c r="E908" i="9" s="1"/>
  <c r="E896" i="9" a="1"/>
  <c r="E896" i="9" s="1"/>
  <c r="E884" i="9" a="1"/>
  <c r="E884" i="9" s="1"/>
  <c r="E872" i="9" a="1"/>
  <c r="E872" i="9" s="1"/>
  <c r="E860" i="9" a="1"/>
  <c r="E860" i="9" s="1"/>
  <c r="E848" i="9" a="1"/>
  <c r="E848" i="9" s="1"/>
  <c r="E836" i="9" a="1"/>
  <c r="E836" i="9" s="1"/>
  <c r="E824" i="9" a="1"/>
  <c r="E824" i="9" s="1"/>
  <c r="E812" i="9" a="1"/>
  <c r="E812" i="9" s="1"/>
  <c r="E800" i="9" a="1"/>
  <c r="E800" i="9" s="1"/>
  <c r="E788" i="9" a="1"/>
  <c r="E788" i="9" s="1"/>
  <c r="E776" i="9" a="1"/>
  <c r="E776" i="9" s="1"/>
  <c r="E764" i="9" a="1"/>
  <c r="E764" i="9" s="1"/>
  <c r="E752" i="9" a="1"/>
  <c r="E752" i="9" s="1"/>
  <c r="E740" i="9" a="1"/>
  <c r="E740" i="9" s="1"/>
  <c r="E714" i="9" a="1"/>
  <c r="E714" i="9" s="1"/>
  <c r="E701" i="9" a="1"/>
  <c r="E701" i="9" s="1"/>
  <c r="E688" i="9" a="1"/>
  <c r="E688" i="9" s="1"/>
  <c r="E675" i="9" a="1"/>
  <c r="E675" i="9" s="1"/>
  <c r="E662" i="9" a="1"/>
  <c r="E662" i="9" s="1"/>
  <c r="E649" i="9" a="1"/>
  <c r="E649" i="9" s="1"/>
  <c r="E636" i="9" a="1"/>
  <c r="E636" i="9" s="1"/>
  <c r="E623" i="9" a="1"/>
  <c r="E623" i="9" s="1"/>
  <c r="E610" i="9" a="1"/>
  <c r="E610" i="9" s="1"/>
  <c r="E596" i="9" a="1"/>
  <c r="E596" i="9" s="1"/>
  <c r="E570" i="9" a="1"/>
  <c r="E570" i="9" s="1"/>
  <c r="E557" i="9" a="1"/>
  <c r="E557" i="9" s="1"/>
  <c r="E544" i="9" a="1"/>
  <c r="E544" i="9" s="1"/>
  <c r="E531" i="9" a="1"/>
  <c r="E531" i="9" s="1"/>
  <c r="E518" i="9" a="1"/>
  <c r="E518" i="9" s="1"/>
  <c r="E505" i="9" a="1"/>
  <c r="E505" i="9" s="1"/>
  <c r="E492" i="9" a="1"/>
  <c r="E492" i="9" s="1"/>
  <c r="E479" i="9" a="1"/>
  <c r="E479" i="9" s="1"/>
  <c r="E466" i="9" a="1"/>
  <c r="E466" i="9" s="1"/>
  <c r="E452" i="9" a="1"/>
  <c r="E452" i="9" s="1"/>
  <c r="E426" i="9" a="1"/>
  <c r="E426" i="9" s="1"/>
  <c r="E400" i="9" a="1"/>
  <c r="E400" i="9" s="1"/>
  <c r="E387" i="9" a="1"/>
  <c r="E387" i="9" s="1"/>
  <c r="E374" i="9" a="1"/>
  <c r="E374" i="9" s="1"/>
  <c r="E361" i="9" a="1"/>
  <c r="E361" i="9" s="1"/>
  <c r="E348" i="9" a="1"/>
  <c r="E348" i="9" s="1"/>
  <c r="E335" i="9" a="1"/>
  <c r="E335" i="9" s="1"/>
  <c r="E323" i="9" a="1"/>
  <c r="E323" i="9" s="1"/>
  <c r="E311" i="9" a="1"/>
  <c r="E311" i="9" s="1"/>
  <c r="E299" i="9" a="1"/>
  <c r="E299" i="9" s="1"/>
  <c r="E287" i="9" a="1"/>
  <c r="E287" i="9" s="1"/>
  <c r="E275" i="9" a="1"/>
  <c r="E275" i="9" s="1"/>
  <c r="E263" i="9" a="1"/>
  <c r="E263" i="9" s="1"/>
  <c r="E251" i="9" a="1"/>
  <c r="E251" i="9" s="1"/>
  <c r="E133" i="9" a="1"/>
  <c r="E133" i="9" s="1"/>
  <c r="E107" i="9" a="1"/>
  <c r="E107" i="9" s="1"/>
  <c r="E726" i="9" a="1"/>
  <c r="E726" i="9" s="1"/>
  <c r="E713" i="9" a="1"/>
  <c r="E713" i="9" s="1"/>
  <c r="E700" i="9" a="1"/>
  <c r="E700" i="9" s="1"/>
  <c r="E687" i="9" a="1"/>
  <c r="E687" i="9" s="1"/>
  <c r="E674" i="9" a="1"/>
  <c r="E674" i="9" s="1"/>
  <c r="E661" i="9" a="1"/>
  <c r="E661" i="9" s="1"/>
  <c r="E648" i="9" a="1"/>
  <c r="E648" i="9" s="1"/>
  <c r="E635" i="9" a="1"/>
  <c r="E635" i="9" s="1"/>
  <c r="E622" i="9" a="1"/>
  <c r="E622" i="9" s="1"/>
  <c r="E608" i="9" a="1"/>
  <c r="E608" i="9" s="1"/>
  <c r="E582" i="9" a="1"/>
  <c r="E582" i="9" s="1"/>
  <c r="E569" i="9" a="1"/>
  <c r="E569" i="9" s="1"/>
  <c r="E556" i="9" a="1"/>
  <c r="E556" i="9" s="1"/>
  <c r="E543" i="9" a="1"/>
  <c r="E543" i="9" s="1"/>
  <c r="E530" i="9" a="1"/>
  <c r="E530" i="9" s="1"/>
  <c r="E517" i="9" a="1"/>
  <c r="E517" i="9" s="1"/>
  <c r="E504" i="9" a="1"/>
  <c r="E504" i="9" s="1"/>
  <c r="E491" i="9" a="1"/>
  <c r="E491" i="9" s="1"/>
  <c r="E478" i="9" a="1"/>
  <c r="E478" i="9" s="1"/>
  <c r="E464" i="9" a="1"/>
  <c r="E464" i="9" s="1"/>
  <c r="E438" i="9" a="1"/>
  <c r="E438" i="9" s="1"/>
  <c r="E412" i="9" a="1"/>
  <c r="E412" i="9" s="1"/>
  <c r="E399" i="9" a="1"/>
  <c r="E399" i="9" s="1"/>
  <c r="E386" i="9" a="1"/>
  <c r="E386" i="9" s="1"/>
  <c r="E373" i="9" a="1"/>
  <c r="E373" i="9" s="1"/>
  <c r="E360" i="9" a="1"/>
  <c r="E360" i="9" s="1"/>
  <c r="E347" i="9" a="1"/>
  <c r="E347" i="9" s="1"/>
  <c r="E145" i="9" a="1"/>
  <c r="E145" i="9" s="1"/>
  <c r="E119" i="9" a="1"/>
  <c r="E119" i="9" s="1"/>
  <c r="E12" i="9" a="1"/>
  <c r="E12" i="9" s="1"/>
  <c r="E990" i="9" a="1"/>
  <c r="E990" i="9" s="1"/>
  <c r="E978" i="9" a="1"/>
  <c r="E978" i="9" s="1"/>
  <c r="E966" i="9" a="1"/>
  <c r="E966" i="9" s="1"/>
  <c r="E954" i="9" a="1"/>
  <c r="E954" i="9" s="1"/>
  <c r="E942" i="9" a="1"/>
  <c r="E942" i="9" s="1"/>
  <c r="E930" i="9" a="1"/>
  <c r="E930" i="9" s="1"/>
  <c r="E918" i="9" a="1"/>
  <c r="E918" i="9" s="1"/>
  <c r="E906" i="9" a="1"/>
  <c r="E906" i="9" s="1"/>
  <c r="E894" i="9" a="1"/>
  <c r="E894" i="9" s="1"/>
  <c r="E882" i="9" a="1"/>
  <c r="E882" i="9" s="1"/>
  <c r="E870" i="9" a="1"/>
  <c r="E870" i="9" s="1"/>
  <c r="E858" i="9" a="1"/>
  <c r="E858" i="9" s="1"/>
  <c r="E846" i="9" a="1"/>
  <c r="E846" i="9" s="1"/>
  <c r="E834" i="9" a="1"/>
  <c r="E834" i="9" s="1"/>
  <c r="E822" i="9" a="1"/>
  <c r="E822" i="9" s="1"/>
  <c r="E810" i="9" a="1"/>
  <c r="E810" i="9" s="1"/>
  <c r="E798" i="9" a="1"/>
  <c r="E798" i="9" s="1"/>
  <c r="E786" i="9" a="1"/>
  <c r="E786" i="9" s="1"/>
  <c r="E774" i="9" a="1"/>
  <c r="E774" i="9" s="1"/>
  <c r="E762" i="9" a="1"/>
  <c r="E762" i="9" s="1"/>
  <c r="E750" i="9" a="1"/>
  <c r="E750" i="9" s="1"/>
  <c r="E738" i="9" a="1"/>
  <c r="E738" i="9" s="1"/>
  <c r="E725" i="9" a="1"/>
  <c r="E725" i="9" s="1"/>
  <c r="E712" i="9" a="1"/>
  <c r="E712" i="9" s="1"/>
  <c r="E699" i="9" a="1"/>
  <c r="E699" i="9" s="1"/>
  <c r="E686" i="9" a="1"/>
  <c r="E686" i="9" s="1"/>
  <c r="E673" i="9" a="1"/>
  <c r="E673" i="9" s="1"/>
  <c r="E660" i="9" a="1"/>
  <c r="E660" i="9" s="1"/>
  <c r="E647" i="9" a="1"/>
  <c r="E647" i="9" s="1"/>
  <c r="E634" i="9" a="1"/>
  <c r="E634" i="9" s="1"/>
  <c r="E620" i="9" a="1"/>
  <c r="E620" i="9" s="1"/>
  <c r="E594" i="9" a="1"/>
  <c r="E594" i="9" s="1"/>
  <c r="E581" i="9" a="1"/>
  <c r="E581" i="9" s="1"/>
  <c r="E568" i="9" a="1"/>
  <c r="E568" i="9" s="1"/>
  <c r="E555" i="9" a="1"/>
  <c r="E555" i="9" s="1"/>
  <c r="E542" i="9" a="1"/>
  <c r="E542" i="9" s="1"/>
  <c r="E529" i="9" a="1"/>
  <c r="E529" i="9" s="1"/>
  <c r="E516" i="9" a="1"/>
  <c r="E516" i="9" s="1"/>
  <c r="E503" i="9" a="1"/>
  <c r="E503" i="9" s="1"/>
  <c r="E490" i="9" a="1"/>
  <c r="E490" i="9" s="1"/>
  <c r="E476" i="9" a="1"/>
  <c r="E476" i="9" s="1"/>
  <c r="E450" i="9" a="1"/>
  <c r="E450" i="9" s="1"/>
  <c r="E437" i="9" a="1"/>
  <c r="E437" i="9" s="1"/>
  <c r="E424" i="9" a="1"/>
  <c r="E424" i="9" s="1"/>
  <c r="E411" i="9" a="1"/>
  <c r="E411" i="9" s="1"/>
  <c r="E398" i="9" a="1"/>
  <c r="E398" i="9" s="1"/>
  <c r="E385" i="9" a="1"/>
  <c r="E385" i="9" s="1"/>
  <c r="E372" i="9" a="1"/>
  <c r="E372" i="9" s="1"/>
  <c r="E359" i="9" a="1"/>
  <c r="E359" i="9" s="1"/>
  <c r="E157" i="9" a="1"/>
  <c r="E157" i="9" s="1"/>
  <c r="E131" i="9" a="1"/>
  <c r="E131" i="9" s="1"/>
  <c r="E989" i="9" a="1"/>
  <c r="E989" i="9" s="1"/>
  <c r="E977" i="9" a="1"/>
  <c r="E977" i="9" s="1"/>
  <c r="E965" i="9" a="1"/>
  <c r="E965" i="9" s="1"/>
  <c r="E953" i="9" a="1"/>
  <c r="E953" i="9" s="1"/>
  <c r="E941" i="9" a="1"/>
  <c r="E941" i="9" s="1"/>
  <c r="E929" i="9" a="1"/>
  <c r="E929" i="9" s="1"/>
  <c r="E917" i="9" a="1"/>
  <c r="E917" i="9" s="1"/>
  <c r="E905" i="9" a="1"/>
  <c r="E905" i="9" s="1"/>
  <c r="E893" i="9" a="1"/>
  <c r="E893" i="9" s="1"/>
  <c r="E881" i="9" a="1"/>
  <c r="E881" i="9" s="1"/>
  <c r="E869" i="9" a="1"/>
  <c r="E869" i="9" s="1"/>
  <c r="E857" i="9" a="1"/>
  <c r="E857" i="9" s="1"/>
  <c r="E845" i="9" a="1"/>
  <c r="E845" i="9" s="1"/>
  <c r="E833" i="9" a="1"/>
  <c r="E833" i="9" s="1"/>
  <c r="E821" i="9" a="1"/>
  <c r="E821" i="9" s="1"/>
  <c r="E809" i="9" a="1"/>
  <c r="E809" i="9" s="1"/>
  <c r="E797" i="9" a="1"/>
  <c r="E797" i="9" s="1"/>
  <c r="E785" i="9" a="1"/>
  <c r="E785" i="9" s="1"/>
  <c r="E773" i="9" a="1"/>
  <c r="E773" i="9" s="1"/>
  <c r="E761" i="9" a="1"/>
  <c r="E761" i="9" s="1"/>
  <c r="E749" i="9" a="1"/>
  <c r="E749" i="9" s="1"/>
  <c r="E737" i="9" a="1"/>
  <c r="E737" i="9" s="1"/>
  <c r="E724" i="9" a="1"/>
  <c r="E724" i="9" s="1"/>
  <c r="E711" i="9" a="1"/>
  <c r="E711" i="9" s="1"/>
  <c r="E698" i="9" a="1"/>
  <c r="E698" i="9" s="1"/>
  <c r="E685" i="9" a="1"/>
  <c r="E685" i="9" s="1"/>
  <c r="E672" i="9" a="1"/>
  <c r="E672" i="9" s="1"/>
  <c r="E659" i="9" a="1"/>
  <c r="E659" i="9" s="1"/>
  <c r="E646" i="9" a="1"/>
  <c r="E646" i="9" s="1"/>
  <c r="E632" i="9" a="1"/>
  <c r="E632" i="9" s="1"/>
  <c r="E606" i="9" a="1"/>
  <c r="E606" i="9" s="1"/>
  <c r="E593" i="9" a="1"/>
  <c r="E593" i="9" s="1"/>
  <c r="E580" i="9" a="1"/>
  <c r="E580" i="9" s="1"/>
  <c r="E567" i="9" a="1"/>
  <c r="E567" i="9" s="1"/>
  <c r="E554" i="9" a="1"/>
  <c r="E554" i="9" s="1"/>
  <c r="E541" i="9" a="1"/>
  <c r="E541" i="9" s="1"/>
  <c r="E528" i="9" a="1"/>
  <c r="E528" i="9" s="1"/>
  <c r="E515" i="9" a="1"/>
  <c r="E515" i="9" s="1"/>
  <c r="E502" i="9" a="1"/>
  <c r="E502" i="9" s="1"/>
  <c r="E488" i="9" a="1"/>
  <c r="E488" i="9" s="1"/>
  <c r="E462" i="9" a="1"/>
  <c r="E462" i="9" s="1"/>
  <c r="E449" i="9" a="1"/>
  <c r="E449" i="9" s="1"/>
  <c r="E436" i="9" a="1"/>
  <c r="E436" i="9" s="1"/>
  <c r="E423" i="9" a="1"/>
  <c r="E423" i="9" s="1"/>
  <c r="E410" i="9" a="1"/>
  <c r="E410" i="9" s="1"/>
  <c r="E397" i="9" a="1"/>
  <c r="E397" i="9" s="1"/>
  <c r="E384" i="9" a="1"/>
  <c r="E384" i="9" s="1"/>
  <c r="E371" i="9" a="1"/>
  <c r="E371" i="9" s="1"/>
  <c r="E169" i="9" a="1"/>
  <c r="E169" i="9" s="1"/>
  <c r="E143" i="9" a="1"/>
  <c r="E143" i="9" s="1"/>
  <c r="E988" i="9" a="1"/>
  <c r="E988" i="9" s="1"/>
  <c r="E976" i="9" a="1"/>
  <c r="E976" i="9" s="1"/>
  <c r="E964" i="9" a="1"/>
  <c r="E964" i="9" s="1"/>
  <c r="E952" i="9" a="1"/>
  <c r="E952" i="9" s="1"/>
  <c r="E940" i="9" a="1"/>
  <c r="E940" i="9" s="1"/>
  <c r="E928" i="9" a="1"/>
  <c r="E928" i="9" s="1"/>
  <c r="E916" i="9" a="1"/>
  <c r="E916" i="9" s="1"/>
  <c r="E904" i="9" a="1"/>
  <c r="E904" i="9" s="1"/>
  <c r="E892" i="9" a="1"/>
  <c r="E892" i="9" s="1"/>
  <c r="E880" i="9" a="1"/>
  <c r="E880" i="9" s="1"/>
  <c r="E868" i="9" a="1"/>
  <c r="E868" i="9" s="1"/>
  <c r="E856" i="9" a="1"/>
  <c r="E856" i="9" s="1"/>
  <c r="E844" i="9" a="1"/>
  <c r="E844" i="9" s="1"/>
  <c r="E832" i="9" a="1"/>
  <c r="E832" i="9" s="1"/>
  <c r="E820" i="9" a="1"/>
  <c r="E820" i="9" s="1"/>
  <c r="E808" i="9" a="1"/>
  <c r="E808" i="9" s="1"/>
  <c r="E796" i="9" a="1"/>
  <c r="E796" i="9" s="1"/>
  <c r="E784" i="9" a="1"/>
  <c r="E784" i="9" s="1"/>
  <c r="E772" i="9" a="1"/>
  <c r="E772" i="9" s="1"/>
  <c r="E760" i="9" a="1"/>
  <c r="E760" i="9" s="1"/>
  <c r="E748" i="9" a="1"/>
  <c r="E748" i="9" s="1"/>
  <c r="E736" i="9" a="1"/>
  <c r="E736" i="9" s="1"/>
  <c r="E723" i="9" a="1"/>
  <c r="E723" i="9" s="1"/>
  <c r="E710" i="9" a="1"/>
  <c r="E710" i="9" s="1"/>
  <c r="E697" i="9" a="1"/>
  <c r="E697" i="9" s="1"/>
  <c r="E684" i="9" a="1"/>
  <c r="E684" i="9" s="1"/>
  <c r="E671" i="9" a="1"/>
  <c r="E671" i="9" s="1"/>
  <c r="E658" i="9" a="1"/>
  <c r="E658" i="9" s="1"/>
  <c r="E644" i="9" a="1"/>
  <c r="E644" i="9" s="1"/>
  <c r="E618" i="9" a="1"/>
  <c r="E618" i="9" s="1"/>
  <c r="E605" i="9" a="1"/>
  <c r="E605" i="9" s="1"/>
  <c r="E592" i="9" a="1"/>
  <c r="E592" i="9" s="1"/>
  <c r="E579" i="9" a="1"/>
  <c r="E579" i="9" s="1"/>
  <c r="E566" i="9" a="1"/>
  <c r="E566" i="9" s="1"/>
  <c r="E553" i="9" a="1"/>
  <c r="E553" i="9" s="1"/>
  <c r="E540" i="9" a="1"/>
  <c r="E540" i="9" s="1"/>
  <c r="E527" i="9" a="1"/>
  <c r="E527" i="9" s="1"/>
  <c r="E514" i="9" a="1"/>
  <c r="E514" i="9" s="1"/>
  <c r="E500" i="9" a="1"/>
  <c r="E500" i="9" s="1"/>
  <c r="E474" i="9" a="1"/>
  <c r="E474" i="9" s="1"/>
  <c r="E461" i="9" a="1"/>
  <c r="E461" i="9" s="1"/>
  <c r="E448" i="9" a="1"/>
  <c r="E448" i="9" s="1"/>
  <c r="E435" i="9" a="1"/>
  <c r="E435" i="9" s="1"/>
  <c r="E422" i="9" a="1"/>
  <c r="E422" i="9" s="1"/>
  <c r="E409" i="9" a="1"/>
  <c r="E409" i="9" s="1"/>
  <c r="E396" i="9" a="1"/>
  <c r="E396" i="9" s="1"/>
  <c r="E383" i="9" a="1"/>
  <c r="E383" i="9" s="1"/>
  <c r="E331" i="9" a="1"/>
  <c r="E331" i="9" s="1"/>
  <c r="E319" i="9" a="1"/>
  <c r="E319" i="9" s="1"/>
  <c r="E307" i="9" a="1"/>
  <c r="E307" i="9" s="1"/>
  <c r="E295" i="9" a="1"/>
  <c r="E295" i="9" s="1"/>
  <c r="E283" i="9" a="1"/>
  <c r="E283" i="9" s="1"/>
  <c r="E271" i="9" a="1"/>
  <c r="E271" i="9" s="1"/>
  <c r="E259" i="9" a="1"/>
  <c r="E259" i="9" s="1"/>
  <c r="E246" i="9" a="1"/>
  <c r="E246" i="9" s="1"/>
  <c r="E181" i="9" a="1"/>
  <c r="E181" i="9" s="1"/>
  <c r="E155" i="9" a="1"/>
  <c r="E155" i="9" s="1"/>
  <c r="E951" i="9" a="1"/>
  <c r="E951" i="9" s="1"/>
  <c r="E939" i="9" a="1"/>
  <c r="E939" i="9" s="1"/>
  <c r="E927" i="9" a="1"/>
  <c r="E927" i="9" s="1"/>
  <c r="E915" i="9" a="1"/>
  <c r="E915" i="9" s="1"/>
  <c r="E903" i="9" a="1"/>
  <c r="E903" i="9" s="1"/>
  <c r="E891" i="9" a="1"/>
  <c r="E891" i="9" s="1"/>
  <c r="E879" i="9" a="1"/>
  <c r="E879" i="9" s="1"/>
  <c r="E867" i="9" a="1"/>
  <c r="E867" i="9" s="1"/>
  <c r="E855" i="9" a="1"/>
  <c r="E855" i="9" s="1"/>
  <c r="E843" i="9" a="1"/>
  <c r="E843" i="9" s="1"/>
  <c r="E831" i="9" a="1"/>
  <c r="E831" i="9" s="1"/>
  <c r="E819" i="9" a="1"/>
  <c r="E819" i="9" s="1"/>
  <c r="E807" i="9" a="1"/>
  <c r="E807" i="9" s="1"/>
  <c r="E795" i="9" a="1"/>
  <c r="E795" i="9" s="1"/>
  <c r="E783" i="9" a="1"/>
  <c r="E783" i="9" s="1"/>
  <c r="E771" i="9" a="1"/>
  <c r="E771" i="9" s="1"/>
  <c r="E759" i="9" a="1"/>
  <c r="E759" i="9" s="1"/>
  <c r="E747" i="9" a="1"/>
  <c r="E747" i="9" s="1"/>
  <c r="E735" i="9" a="1"/>
  <c r="E735" i="9" s="1"/>
  <c r="E722" i="9" a="1"/>
  <c r="E722" i="9" s="1"/>
  <c r="E709" i="9" a="1"/>
  <c r="E709" i="9" s="1"/>
  <c r="E696" i="9" a="1"/>
  <c r="E696" i="9" s="1"/>
  <c r="E683" i="9" a="1"/>
  <c r="E683" i="9" s="1"/>
  <c r="E670" i="9" a="1"/>
  <c r="E670" i="9" s="1"/>
  <c r="E656" i="9" a="1"/>
  <c r="E656" i="9" s="1"/>
  <c r="E630" i="9" a="1"/>
  <c r="E630" i="9" s="1"/>
  <c r="E617" i="9" a="1"/>
  <c r="E617" i="9" s="1"/>
  <c r="E604" i="9" a="1"/>
  <c r="E604" i="9" s="1"/>
  <c r="E591" i="9" a="1"/>
  <c r="E591" i="9" s="1"/>
  <c r="E578" i="9" a="1"/>
  <c r="E578" i="9" s="1"/>
  <c r="E565" i="9" a="1"/>
  <c r="E565" i="9" s="1"/>
  <c r="E552" i="9" a="1"/>
  <c r="E552" i="9" s="1"/>
  <c r="E539" i="9" a="1"/>
  <c r="E539" i="9" s="1"/>
  <c r="E526" i="9" a="1"/>
  <c r="E526" i="9" s="1"/>
  <c r="E512" i="9" a="1"/>
  <c r="E512" i="9" s="1"/>
  <c r="E486" i="9" a="1"/>
  <c r="E486" i="9" s="1"/>
  <c r="E473" i="9" a="1"/>
  <c r="E473" i="9" s="1"/>
  <c r="E460" i="9" a="1"/>
  <c r="E460" i="9" s="1"/>
  <c r="E447" i="9" a="1"/>
  <c r="E447" i="9" s="1"/>
  <c r="E434" i="9" a="1"/>
  <c r="E434" i="9" s="1"/>
  <c r="E421" i="9" a="1"/>
  <c r="E421" i="9" s="1"/>
  <c r="E408" i="9" a="1"/>
  <c r="E408" i="9" s="1"/>
  <c r="E395" i="9" a="1"/>
  <c r="E395" i="9" s="1"/>
  <c r="E382" i="9" a="1"/>
  <c r="E382" i="9" s="1"/>
  <c r="E368" i="9" a="1"/>
  <c r="E368" i="9" s="1"/>
  <c r="E342" i="9" a="1"/>
  <c r="E342" i="9" s="1"/>
  <c r="E330" i="9" a="1"/>
  <c r="E330" i="9" s="1"/>
  <c r="E318" i="9" a="1"/>
  <c r="E318" i="9" s="1"/>
  <c r="E306" i="9" a="1"/>
  <c r="E306" i="9" s="1"/>
  <c r="E294" i="9" a="1"/>
  <c r="E294" i="9" s="1"/>
  <c r="E282" i="9" a="1"/>
  <c r="E282" i="9" s="1"/>
  <c r="E270" i="9" a="1"/>
  <c r="E270" i="9" s="1"/>
  <c r="E258" i="9" a="1"/>
  <c r="E258" i="9" s="1"/>
  <c r="E193" i="9" a="1"/>
  <c r="E193" i="9" s="1"/>
  <c r="E167" i="9" a="1"/>
  <c r="E167" i="9" s="1"/>
  <c r="E998" i="9" a="1"/>
  <c r="E998" i="9" s="1"/>
  <c r="E986" i="9" a="1"/>
  <c r="E986" i="9" s="1"/>
  <c r="E974" i="9" a="1"/>
  <c r="E974" i="9" s="1"/>
  <c r="E962" i="9" a="1"/>
  <c r="E962" i="9" s="1"/>
  <c r="E950" i="9" a="1"/>
  <c r="E950" i="9" s="1"/>
  <c r="E938" i="9" a="1"/>
  <c r="E938" i="9" s="1"/>
  <c r="E926" i="9" a="1"/>
  <c r="E926" i="9" s="1"/>
  <c r="E914" i="9" a="1"/>
  <c r="E914" i="9" s="1"/>
  <c r="E902" i="9" a="1"/>
  <c r="E902" i="9" s="1"/>
  <c r="E890" i="9" a="1"/>
  <c r="E890" i="9" s="1"/>
  <c r="E878" i="9" a="1"/>
  <c r="E878" i="9" s="1"/>
  <c r="E866" i="9" a="1"/>
  <c r="E866" i="9" s="1"/>
  <c r="E854" i="9" a="1"/>
  <c r="E854" i="9" s="1"/>
  <c r="E842" i="9" a="1"/>
  <c r="E842" i="9" s="1"/>
  <c r="E830" i="9" a="1"/>
  <c r="E830" i="9" s="1"/>
  <c r="E818" i="9" a="1"/>
  <c r="E818" i="9" s="1"/>
  <c r="E806" i="9" a="1"/>
  <c r="E806" i="9" s="1"/>
  <c r="E794" i="9" a="1"/>
  <c r="E794" i="9" s="1"/>
  <c r="E782" i="9" a="1"/>
  <c r="E782" i="9" s="1"/>
  <c r="E770" i="9" a="1"/>
  <c r="E770" i="9" s="1"/>
  <c r="E758" i="9" a="1"/>
  <c r="E758" i="9" s="1"/>
  <c r="E746" i="9" a="1"/>
  <c r="E746" i="9" s="1"/>
  <c r="E734" i="9" a="1"/>
  <c r="E734" i="9" s="1"/>
  <c r="E721" i="9" a="1"/>
  <c r="E721" i="9" s="1"/>
  <c r="E708" i="9" a="1"/>
  <c r="E708" i="9" s="1"/>
  <c r="E695" i="9" a="1"/>
  <c r="E695" i="9" s="1"/>
  <c r="E682" i="9" a="1"/>
  <c r="E682" i="9" s="1"/>
  <c r="E668" i="9" a="1"/>
  <c r="E668" i="9" s="1"/>
  <c r="E642" i="9" a="1"/>
  <c r="E642" i="9" s="1"/>
  <c r="E629" i="9" a="1"/>
  <c r="E629" i="9" s="1"/>
  <c r="E616" i="9" a="1"/>
  <c r="E616" i="9" s="1"/>
  <c r="E603" i="9" a="1"/>
  <c r="E603" i="9" s="1"/>
  <c r="E590" i="9" a="1"/>
  <c r="E590" i="9" s="1"/>
  <c r="E577" i="9" a="1"/>
  <c r="E577" i="9" s="1"/>
  <c r="E564" i="9" a="1"/>
  <c r="E564" i="9" s="1"/>
  <c r="E551" i="9" a="1"/>
  <c r="E551" i="9" s="1"/>
  <c r="E538" i="9" a="1"/>
  <c r="E538" i="9" s="1"/>
  <c r="E524" i="9" a="1"/>
  <c r="E524" i="9" s="1"/>
  <c r="E498" i="9" a="1"/>
  <c r="E498" i="9" s="1"/>
  <c r="E485" i="9" a="1"/>
  <c r="E485" i="9" s="1"/>
  <c r="E472" i="9" a="1"/>
  <c r="E472" i="9" s="1"/>
  <c r="E459" i="9" a="1"/>
  <c r="E459" i="9" s="1"/>
  <c r="E446" i="9" a="1"/>
  <c r="E446" i="9" s="1"/>
  <c r="E433" i="9" a="1"/>
  <c r="E433" i="9" s="1"/>
  <c r="E420" i="9" a="1"/>
  <c r="E420" i="9" s="1"/>
  <c r="E407" i="9" a="1"/>
  <c r="E407" i="9" s="1"/>
  <c r="E394" i="9" a="1"/>
  <c r="E394" i="9" s="1"/>
  <c r="E380" i="9" a="1"/>
  <c r="E380" i="9" s="1"/>
  <c r="E354" i="9" a="1"/>
  <c r="E354" i="9" s="1"/>
  <c r="E218" i="9" a="1"/>
  <c r="E218" i="9" s="1"/>
  <c r="E205" i="9" a="1"/>
  <c r="E205" i="9" s="1"/>
  <c r="E179" i="9" a="1"/>
  <c r="E179" i="9" s="1"/>
  <c r="E997" i="9" a="1"/>
  <c r="E997" i="9" s="1"/>
  <c r="E985" i="9" a="1"/>
  <c r="E985" i="9" s="1"/>
  <c r="E973" i="9" a="1"/>
  <c r="E973" i="9" s="1"/>
  <c r="E961" i="9" a="1"/>
  <c r="E961" i="9" s="1"/>
  <c r="E949" i="9" a="1"/>
  <c r="E949" i="9" s="1"/>
  <c r="E937" i="9" a="1"/>
  <c r="E937" i="9" s="1"/>
  <c r="E925" i="9" a="1"/>
  <c r="E925" i="9" s="1"/>
  <c r="E913" i="9" a="1"/>
  <c r="E913" i="9" s="1"/>
  <c r="E901" i="9" a="1"/>
  <c r="E901" i="9" s="1"/>
  <c r="E889" i="9" a="1"/>
  <c r="E889" i="9" s="1"/>
  <c r="E877" i="9" a="1"/>
  <c r="E877" i="9" s="1"/>
  <c r="E865" i="9" a="1"/>
  <c r="E865" i="9" s="1"/>
  <c r="E853" i="9" a="1"/>
  <c r="E853" i="9" s="1"/>
  <c r="E841" i="9" a="1"/>
  <c r="E841" i="9" s="1"/>
  <c r="E829" i="9" a="1"/>
  <c r="E829" i="9" s="1"/>
  <c r="E817" i="9" a="1"/>
  <c r="E817" i="9" s="1"/>
  <c r="E805" i="9" a="1"/>
  <c r="E805" i="9" s="1"/>
  <c r="E793" i="9" a="1"/>
  <c r="E793" i="9" s="1"/>
  <c r="E781" i="9" a="1"/>
  <c r="E781" i="9" s="1"/>
  <c r="E769" i="9" a="1"/>
  <c r="E769" i="9" s="1"/>
  <c r="E757" i="9" a="1"/>
  <c r="E757" i="9" s="1"/>
  <c r="E745" i="9" a="1"/>
  <c r="E745" i="9" s="1"/>
  <c r="E733" i="9" a="1"/>
  <c r="E733" i="9" s="1"/>
  <c r="E720" i="9" a="1"/>
  <c r="E720" i="9" s="1"/>
  <c r="E707" i="9" a="1"/>
  <c r="E707" i="9" s="1"/>
  <c r="E694" i="9" a="1"/>
  <c r="E694" i="9" s="1"/>
  <c r="E680" i="9" a="1"/>
  <c r="E680" i="9" s="1"/>
  <c r="E654" i="9" a="1"/>
  <c r="E654" i="9" s="1"/>
  <c r="E641" i="9" a="1"/>
  <c r="E641" i="9" s="1"/>
  <c r="E628" i="9" a="1"/>
  <c r="E628" i="9" s="1"/>
  <c r="E615" i="9" a="1"/>
  <c r="E615" i="9" s="1"/>
  <c r="E602" i="9" a="1"/>
  <c r="E602" i="9" s="1"/>
  <c r="E589" i="9" a="1"/>
  <c r="E589" i="9" s="1"/>
  <c r="E576" i="9" a="1"/>
  <c r="E576" i="9" s="1"/>
  <c r="E563" i="9" a="1"/>
  <c r="E563" i="9" s="1"/>
  <c r="E550" i="9" a="1"/>
  <c r="E550" i="9" s="1"/>
  <c r="E536" i="9" a="1"/>
  <c r="E536" i="9" s="1"/>
  <c r="E510" i="9" a="1"/>
  <c r="E510" i="9" s="1"/>
  <c r="E497" i="9" a="1"/>
  <c r="E497" i="9" s="1"/>
  <c r="E484" i="9" a="1"/>
  <c r="E484" i="9" s="1"/>
  <c r="E471" i="9" a="1"/>
  <c r="E471" i="9" s="1"/>
  <c r="E458" i="9" a="1"/>
  <c r="E458" i="9" s="1"/>
  <c r="E445" i="9" a="1"/>
  <c r="E445" i="9" s="1"/>
  <c r="E432" i="9" a="1"/>
  <c r="E432" i="9" s="1"/>
  <c r="E419" i="9" a="1"/>
  <c r="E419" i="9" s="1"/>
  <c r="E406" i="9" a="1"/>
  <c r="E406" i="9" s="1"/>
  <c r="E392" i="9" a="1"/>
  <c r="E392" i="9" s="1"/>
  <c r="E366" i="9" a="1"/>
  <c r="E366" i="9" s="1"/>
  <c r="E230" i="9" a="1"/>
  <c r="E230" i="9" s="1"/>
  <c r="E217" i="9" a="1"/>
  <c r="E217" i="9" s="1"/>
  <c r="E191" i="9" a="1"/>
  <c r="E191" i="9" s="1"/>
  <c r="E206" i="9" a="1"/>
  <c r="E206" i="9" s="1"/>
  <c r="E194" i="9" a="1"/>
  <c r="E194" i="9" s="1"/>
  <c r="E182" i="9" a="1"/>
  <c r="E182" i="9" s="1"/>
  <c r="E158" i="9" a="1"/>
  <c r="E158" i="9" s="1"/>
  <c r="E146" i="9" a="1"/>
  <c r="E146" i="9" s="1"/>
  <c r="E134" i="9" a="1"/>
  <c r="E134" i="9" s="1"/>
  <c r="E122" i="9" a="1"/>
  <c r="E122" i="9" s="1"/>
  <c r="E110" i="9" a="1"/>
  <c r="E110" i="9" s="1"/>
  <c r="E98" i="9" a="1"/>
  <c r="E98" i="9" s="1"/>
  <c r="E86" i="9" a="1"/>
  <c r="E86" i="9" s="1"/>
  <c r="E62" i="9" a="1"/>
  <c r="E62" i="9" s="1"/>
  <c r="E38" i="9" a="1"/>
  <c r="E38" i="9" s="1"/>
  <c r="E26" i="9" a="1"/>
  <c r="E26" i="9" s="1"/>
  <c r="E17" i="9" a="1"/>
  <c r="E17" i="9" s="1"/>
  <c r="J37" i="10"/>
  <c r="B25" i="10"/>
  <c r="B13" i="10"/>
  <c r="E240" i="9" a="1"/>
  <c r="E240" i="9" s="1"/>
  <c r="E228" i="9" a="1"/>
  <c r="E228" i="9" s="1"/>
  <c r="E216" i="9" a="1"/>
  <c r="E216" i="9" s="1"/>
  <c r="E204" i="9" a="1"/>
  <c r="E204" i="9" s="1"/>
  <c r="E180" i="9" a="1"/>
  <c r="E180" i="9" s="1"/>
  <c r="E168" i="9" a="1"/>
  <c r="E168" i="9" s="1"/>
  <c r="E156" i="9" a="1"/>
  <c r="E156" i="9" s="1"/>
  <c r="E144" i="9" a="1"/>
  <c r="E144" i="9" s="1"/>
  <c r="E132" i="9" a="1"/>
  <c r="E132" i="9" s="1"/>
  <c r="E120" i="9" a="1"/>
  <c r="E120" i="9" s="1"/>
  <c r="E108" i="9" a="1"/>
  <c r="E108" i="9" s="1"/>
  <c r="E96" i="9" a="1"/>
  <c r="E96" i="9" s="1"/>
  <c r="E84" i="9" a="1"/>
  <c r="E84" i="9" s="1"/>
  <c r="E72" i="9" a="1"/>
  <c r="E72" i="9" s="1"/>
  <c r="E24" i="9" a="1"/>
  <c r="E24" i="9" s="1"/>
  <c r="E370" i="9" a="1"/>
  <c r="E370" i="9" s="1"/>
  <c r="E358" i="9" a="1"/>
  <c r="E358" i="9" s="1"/>
  <c r="E346" i="9" a="1"/>
  <c r="E346" i="9" s="1"/>
  <c r="E334" i="9" a="1"/>
  <c r="E334" i="9" s="1"/>
  <c r="E322" i="9" a="1"/>
  <c r="E322" i="9" s="1"/>
  <c r="E310" i="9" a="1"/>
  <c r="E310" i="9" s="1"/>
  <c r="E298" i="9" a="1"/>
  <c r="E298" i="9" s="1"/>
  <c r="E286" i="9" a="1"/>
  <c r="E286" i="9" s="1"/>
  <c r="E274" i="9" a="1"/>
  <c r="E274" i="9" s="1"/>
  <c r="E262" i="9" a="1"/>
  <c r="E262" i="9" s="1"/>
  <c r="E250" i="9" a="1"/>
  <c r="E250" i="9" s="1"/>
  <c r="E238" i="9" a="1"/>
  <c r="E238" i="9" s="1"/>
  <c r="E226" i="9" a="1"/>
  <c r="E226" i="9" s="1"/>
  <c r="E214" i="9" a="1"/>
  <c r="E214" i="9" s="1"/>
  <c r="E202" i="9" a="1"/>
  <c r="E202" i="9" s="1"/>
  <c r="E190" i="9" a="1"/>
  <c r="E190" i="9" s="1"/>
  <c r="E178" i="9" a="1"/>
  <c r="E178" i="9" s="1"/>
  <c r="E166" i="9" a="1"/>
  <c r="E166" i="9" s="1"/>
  <c r="E154" i="9" a="1"/>
  <c r="E154" i="9" s="1"/>
  <c r="E130" i="9" a="1"/>
  <c r="E130" i="9" s="1"/>
  <c r="E118" i="9" a="1"/>
  <c r="E118" i="9" s="1"/>
  <c r="E106" i="9" a="1"/>
  <c r="E106" i="9" s="1"/>
  <c r="E94" i="9" a="1"/>
  <c r="E94" i="9" s="1"/>
  <c r="E70" i="9" a="1"/>
  <c r="E70" i="9" s="1"/>
  <c r="E58" i="9" a="1"/>
  <c r="E58" i="9" s="1"/>
  <c r="E46" i="9" a="1"/>
  <c r="E46" i="9" s="1"/>
  <c r="E34" i="9" a="1"/>
  <c r="E34" i="9" s="1"/>
  <c r="E22" i="9" a="1"/>
  <c r="E22" i="9" s="1"/>
  <c r="E333" i="9" a="1"/>
  <c r="E333" i="9" s="1"/>
  <c r="E321" i="9" a="1"/>
  <c r="E321" i="9" s="1"/>
  <c r="E309" i="9" a="1"/>
  <c r="E309" i="9" s="1"/>
  <c r="E297" i="9" a="1"/>
  <c r="E297" i="9" s="1"/>
  <c r="E285" i="9" a="1"/>
  <c r="E285" i="9" s="1"/>
  <c r="E273" i="9" a="1"/>
  <c r="E273" i="9" s="1"/>
  <c r="E261" i="9" a="1"/>
  <c r="E261" i="9" s="1"/>
  <c r="E81" i="9" a="1"/>
  <c r="E81" i="9" s="1"/>
  <c r="E356" i="9" a="1"/>
  <c r="E356" i="9" s="1"/>
  <c r="E344" i="9" a="1"/>
  <c r="E344" i="9" s="1"/>
  <c r="E332" i="9" a="1"/>
  <c r="E332" i="9" s="1"/>
  <c r="E320" i="9" a="1"/>
  <c r="E320" i="9" s="1"/>
  <c r="E308" i="9" a="1"/>
  <c r="E308" i="9" s="1"/>
  <c r="E296" i="9" a="1"/>
  <c r="E296" i="9" s="1"/>
  <c r="E284" i="9" a="1"/>
  <c r="E284" i="9" s="1"/>
  <c r="E272" i="9" a="1"/>
  <c r="E272" i="9" s="1"/>
  <c r="E260" i="9" a="1"/>
  <c r="E260" i="9" s="1"/>
  <c r="E248" i="9" a="1"/>
  <c r="E248" i="9" s="1"/>
  <c r="E236" i="9" a="1"/>
  <c r="E236" i="9" s="1"/>
  <c r="E224" i="9" a="1"/>
  <c r="E224" i="9" s="1"/>
  <c r="E212" i="9" a="1"/>
  <c r="E212" i="9" s="1"/>
  <c r="E200" i="9" a="1"/>
  <c r="E200" i="9" s="1"/>
  <c r="E188" i="9" a="1"/>
  <c r="E188" i="9" s="1"/>
  <c r="E176" i="9" a="1"/>
  <c r="E176" i="9" s="1"/>
  <c r="E152" i="9" a="1"/>
  <c r="E152" i="9" s="1"/>
  <c r="E140" i="9" a="1"/>
  <c r="E140" i="9" s="1"/>
  <c r="E128" i="9" a="1"/>
  <c r="E128" i="9" s="1"/>
  <c r="E116" i="9" a="1"/>
  <c r="E116" i="9" s="1"/>
  <c r="E104" i="9" a="1"/>
  <c r="E104" i="9" s="1"/>
  <c r="E92" i="9" a="1"/>
  <c r="E92" i="9" s="1"/>
  <c r="E44" i="9" a="1"/>
  <c r="E44" i="9" s="1"/>
  <c r="E31" i="9" a="1"/>
  <c r="E31" i="9" s="1"/>
  <c r="E6" i="9" a="1"/>
  <c r="E6" i="9" s="1"/>
  <c r="E234" i="9" a="1"/>
  <c r="E234" i="9" s="1"/>
  <c r="E222" i="9" a="1"/>
  <c r="E222" i="9" s="1"/>
  <c r="E210" i="9" a="1"/>
  <c r="E210" i="9" s="1"/>
  <c r="E198" i="9" a="1"/>
  <c r="E198" i="9" s="1"/>
  <c r="E186" i="9" a="1"/>
  <c r="E186" i="9" s="1"/>
  <c r="E174" i="9" a="1"/>
  <c r="E174" i="9" s="1"/>
  <c r="E162" i="9" a="1"/>
  <c r="E162" i="9" s="1"/>
  <c r="E150" i="9" a="1"/>
  <c r="E150" i="9" s="1"/>
  <c r="E138" i="9" a="1"/>
  <c r="E138" i="9" s="1"/>
  <c r="E126" i="9" a="1"/>
  <c r="E126" i="9" s="1"/>
  <c r="E114" i="9" a="1"/>
  <c r="E114" i="9" s="1"/>
  <c r="E102" i="9" a="1"/>
  <c r="E102" i="9" s="1"/>
  <c r="E90" i="9" a="1"/>
  <c r="E90" i="9" s="1"/>
  <c r="E66" i="9" a="1"/>
  <c r="E66" i="9" s="1"/>
  <c r="E54" i="9" a="1"/>
  <c r="E54" i="9" s="1"/>
  <c r="E30" i="9" a="1"/>
  <c r="E30" i="9" s="1"/>
  <c r="E18" i="9" a="1"/>
  <c r="E18" i="9" s="1"/>
  <c r="E5" i="9" a="1"/>
  <c r="E5" i="9" s="1"/>
  <c r="E425" i="9" a="1"/>
  <c r="E425" i="9" s="1"/>
  <c r="E413" i="9" a="1"/>
  <c r="E413" i="9" s="1"/>
  <c r="E401" i="9" a="1"/>
  <c r="E401" i="9" s="1"/>
  <c r="E389" i="9" a="1"/>
  <c r="E389" i="9" s="1"/>
  <c r="E377" i="9" a="1"/>
  <c r="E377" i="9" s="1"/>
  <c r="E365" i="9" a="1"/>
  <c r="E365" i="9" s="1"/>
  <c r="E353" i="9" a="1"/>
  <c r="E353" i="9" s="1"/>
  <c r="E341" i="9" a="1"/>
  <c r="E341" i="9" s="1"/>
  <c r="E329" i="9" a="1"/>
  <c r="E329" i="9" s="1"/>
  <c r="E317" i="9" a="1"/>
  <c r="E317" i="9" s="1"/>
  <c r="E305" i="9" a="1"/>
  <c r="E305" i="9" s="1"/>
  <c r="E293" i="9" a="1"/>
  <c r="E293" i="9" s="1"/>
  <c r="E281" i="9" a="1"/>
  <c r="E281" i="9" s="1"/>
  <c r="E269" i="9" a="1"/>
  <c r="E269" i="9" s="1"/>
  <c r="E257" i="9" a="1"/>
  <c r="E257" i="9" s="1"/>
  <c r="E245" i="9" a="1"/>
  <c r="E245" i="9" s="1"/>
  <c r="E233" i="9" a="1"/>
  <c r="E233" i="9" s="1"/>
  <c r="E221" i="9" a="1"/>
  <c r="E221" i="9" s="1"/>
  <c r="E209" i="9" a="1"/>
  <c r="E209" i="9" s="1"/>
  <c r="E197" i="9" a="1"/>
  <c r="E197" i="9" s="1"/>
  <c r="E185" i="9" a="1"/>
  <c r="E185" i="9" s="1"/>
  <c r="E173" i="9" a="1"/>
  <c r="E173" i="9" s="1"/>
  <c r="E161" i="9" a="1"/>
  <c r="E161" i="9" s="1"/>
  <c r="E149" i="9" a="1"/>
  <c r="E149" i="9" s="1"/>
  <c r="E137" i="9" a="1"/>
  <c r="E137" i="9" s="1"/>
  <c r="E125" i="9" a="1"/>
  <c r="E125" i="9" s="1"/>
  <c r="E113" i="9" a="1"/>
  <c r="E113" i="9" s="1"/>
  <c r="E101" i="9" a="1"/>
  <c r="E101" i="9" s="1"/>
  <c r="E89" i="9" a="1"/>
  <c r="E89" i="9" s="1"/>
  <c r="E77" i="9" a="1"/>
  <c r="E77" i="9" s="1"/>
  <c r="E53" i="9" a="1"/>
  <c r="E53" i="9" s="1"/>
  <c r="E41" i="9" a="1"/>
  <c r="E41" i="9" s="1"/>
  <c r="E364" i="9" a="1"/>
  <c r="E364" i="9" s="1"/>
  <c r="E352" i="9" a="1"/>
  <c r="E352" i="9" s="1"/>
  <c r="E340" i="9" a="1"/>
  <c r="E340" i="9" s="1"/>
  <c r="E328" i="9" a="1"/>
  <c r="E328" i="9" s="1"/>
  <c r="E316" i="9" a="1"/>
  <c r="E316" i="9" s="1"/>
  <c r="E304" i="9" a="1"/>
  <c r="E304" i="9" s="1"/>
  <c r="E292" i="9" a="1"/>
  <c r="E292" i="9" s="1"/>
  <c r="E280" i="9" a="1"/>
  <c r="E280" i="9" s="1"/>
  <c r="E268" i="9" a="1"/>
  <c r="E268" i="9" s="1"/>
  <c r="E256" i="9" a="1"/>
  <c r="E256" i="9" s="1"/>
  <c r="E244" i="9" a="1"/>
  <c r="E244" i="9" s="1"/>
  <c r="E232" i="9" a="1"/>
  <c r="E232" i="9" s="1"/>
  <c r="E220" i="9" a="1"/>
  <c r="E220" i="9" s="1"/>
  <c r="E208" i="9" a="1"/>
  <c r="E208" i="9" s="1"/>
  <c r="E196" i="9" a="1"/>
  <c r="E196" i="9" s="1"/>
  <c r="E172" i="9" a="1"/>
  <c r="E172" i="9" s="1"/>
  <c r="E160" i="9" a="1"/>
  <c r="E160" i="9" s="1"/>
  <c r="E148" i="9" a="1"/>
  <c r="E148" i="9" s="1"/>
  <c r="E136" i="9" a="1"/>
  <c r="E136" i="9" s="1"/>
  <c r="E124" i="9" a="1"/>
  <c r="E124" i="9" s="1"/>
  <c r="E112" i="9" a="1"/>
  <c r="E112" i="9" s="1"/>
  <c r="E100" i="9" a="1"/>
  <c r="E100" i="9" s="1"/>
  <c r="E88" i="9" a="1"/>
  <c r="E88" i="9" s="1"/>
  <c r="E64" i="9" a="1"/>
  <c r="E64" i="9" s="1"/>
  <c r="E40" i="9" a="1"/>
  <c r="E40" i="9" s="1"/>
  <c r="E28" i="9" a="1"/>
  <c r="E28" i="9" s="1"/>
  <c r="E351" i="9" a="1"/>
  <c r="E351" i="9" s="1"/>
  <c r="E339" i="9" a="1"/>
  <c r="E339" i="9" s="1"/>
  <c r="E327" i="9" a="1"/>
  <c r="E327" i="9" s="1"/>
  <c r="E315" i="9" a="1"/>
  <c r="E315" i="9" s="1"/>
  <c r="E303" i="9" a="1"/>
  <c r="E303" i="9" s="1"/>
  <c r="E291" i="9" a="1"/>
  <c r="E291" i="9" s="1"/>
  <c r="E279" i="9" a="1"/>
  <c r="E279" i="9" s="1"/>
  <c r="E267" i="9" a="1"/>
  <c r="E267" i="9" s="1"/>
  <c r="E255" i="9" a="1"/>
  <c r="E255" i="9" s="1"/>
  <c r="E243" i="9" a="1"/>
  <c r="E243" i="9" s="1"/>
  <c r="E231" i="9" a="1"/>
  <c r="E231" i="9" s="1"/>
  <c r="E219" i="9" a="1"/>
  <c r="E219" i="9" s="1"/>
  <c r="E207" i="9" a="1"/>
  <c r="E207" i="9" s="1"/>
  <c r="E195" i="9" a="1"/>
  <c r="E195" i="9" s="1"/>
  <c r="E159" i="9" a="1"/>
  <c r="E159" i="9" s="1"/>
  <c r="E147" i="9" a="1"/>
  <c r="E147" i="9" s="1"/>
  <c r="E135" i="9" a="1"/>
  <c r="E135" i="9" s="1"/>
  <c r="E123" i="9" a="1"/>
  <c r="E123" i="9" s="1"/>
  <c r="E111" i="9" a="1"/>
  <c r="E111" i="9" s="1"/>
  <c r="E99" i="9" a="1"/>
  <c r="E99" i="9" s="1"/>
  <c r="E87" i="9" a="1"/>
  <c r="E87" i="9" s="1"/>
  <c r="E75" i="9" a="1"/>
  <c r="E75" i="9" s="1"/>
  <c r="E27" i="9" a="1"/>
  <c r="E27" i="9" s="1"/>
  <c r="E14" i="9" a="1"/>
  <c r="E14" i="9" s="1"/>
  <c r="J47" i="10"/>
  <c r="H35" i="10"/>
  <c r="J23" i="10"/>
  <c r="H230" i="10"/>
  <c r="F6" i="3"/>
  <c r="H480" i="10"/>
  <c r="H420" i="10"/>
  <c r="H372" i="10"/>
  <c r="H276" i="10"/>
  <c r="H228" i="10"/>
  <c r="H48" i="10"/>
  <c r="H250" i="10"/>
  <c r="H238" i="10"/>
  <c r="H202" i="10"/>
  <c r="H166" i="10"/>
  <c r="H118" i="10"/>
  <c r="H106" i="10"/>
  <c r="H58" i="10"/>
  <c r="J33" i="10"/>
  <c r="B21" i="10"/>
  <c r="B9" i="10"/>
  <c r="H488" i="10"/>
  <c r="H452" i="10"/>
  <c r="H356" i="10"/>
  <c r="H212" i="10"/>
  <c r="H128" i="10"/>
  <c r="H32" i="10"/>
  <c r="J55" i="10"/>
  <c r="J43" i="10"/>
  <c r="H31" i="10"/>
  <c r="H354" i="10"/>
  <c r="H342" i="10"/>
  <c r="H330" i="10"/>
  <c r="H270" i="10"/>
  <c r="H210" i="10"/>
  <c r="H174" i="10"/>
  <c r="H78" i="10"/>
  <c r="H497" i="10"/>
  <c r="B29" i="10"/>
  <c r="B17" i="10"/>
  <c r="B5" i="10"/>
  <c r="H472" i="10"/>
  <c r="H436" i="10"/>
  <c r="H388" i="10"/>
  <c r="H292" i="10"/>
  <c r="H112" i="10"/>
  <c r="H64" i="10"/>
  <c r="J51" i="10"/>
  <c r="H15" i="10"/>
  <c r="F7" i="10"/>
  <c r="J316" i="10"/>
  <c r="B424" i="10"/>
  <c r="B228" i="10"/>
  <c r="J188" i="10"/>
  <c r="B116" i="10"/>
  <c r="J108" i="10"/>
  <c r="H160" i="10"/>
  <c r="L84" i="10"/>
  <c r="B23" i="10"/>
  <c r="B42" i="10"/>
  <c r="H42" i="10"/>
  <c r="J44" i="10"/>
  <c r="J11" i="10"/>
  <c r="H27" i="10"/>
  <c r="J28" i="10"/>
  <c r="B31" i="10"/>
  <c r="B7" i="10"/>
  <c r="H11" i="10"/>
  <c r="B46" i="10"/>
  <c r="B30" i="10"/>
  <c r="H46" i="10"/>
  <c r="H26" i="10"/>
  <c r="B44" i="10"/>
  <c r="J19" i="10"/>
  <c r="J35" i="10"/>
  <c r="J54" i="10"/>
  <c r="J46" i="10"/>
  <c r="J15" i="10"/>
  <c r="J7" i="10"/>
  <c r="B50" i="10"/>
  <c r="B38" i="10"/>
  <c r="B15" i="10"/>
  <c r="H54" i="10"/>
  <c r="H30" i="10"/>
  <c r="L15" i="10"/>
  <c r="L35" i="10"/>
  <c r="J32" i="10"/>
  <c r="J284" i="10"/>
  <c r="J156" i="10"/>
  <c r="J112" i="10"/>
  <c r="J80" i="10"/>
  <c r="J48" i="10"/>
  <c r="B444" i="10"/>
  <c r="B376" i="10"/>
  <c r="B324" i="10"/>
  <c r="B196" i="10"/>
  <c r="B68" i="10"/>
  <c r="B52" i="10"/>
  <c r="H104" i="10"/>
  <c r="H56" i="10"/>
  <c r="L486" i="10"/>
  <c r="J412" i="10"/>
  <c r="J36" i="10"/>
  <c r="J12" i="10"/>
  <c r="J380" i="10"/>
  <c r="B292" i="10"/>
  <c r="B164" i="10"/>
  <c r="B100" i="10"/>
  <c r="B80" i="10"/>
  <c r="B16" i="10"/>
  <c r="B8" i="10"/>
  <c r="H392" i="10"/>
  <c r="H120" i="10"/>
  <c r="H84" i="10"/>
  <c r="H68" i="10"/>
  <c r="L48" i="10"/>
  <c r="J252" i="10"/>
  <c r="J124" i="10"/>
  <c r="J92" i="10"/>
  <c r="J60" i="10"/>
  <c r="B488" i="10"/>
  <c r="J24" i="10"/>
  <c r="J40" i="10"/>
  <c r="J476" i="10"/>
  <c r="J348" i="10"/>
  <c r="J220" i="10"/>
  <c r="J96" i="10"/>
  <c r="J64" i="10"/>
  <c r="B260" i="10"/>
  <c r="B132" i="10"/>
  <c r="B112" i="10"/>
  <c r="B84" i="10"/>
  <c r="H495" i="10"/>
  <c r="H462" i="10"/>
  <c r="H440" i="10"/>
  <c r="H200" i="10"/>
  <c r="L422" i="10"/>
  <c r="L350" i="10"/>
  <c r="L254" i="10"/>
  <c r="J448" i="10"/>
  <c r="J416" i="10"/>
  <c r="J384" i="10"/>
  <c r="J352" i="10"/>
  <c r="J320" i="10"/>
  <c r="J288" i="10"/>
  <c r="J256" i="10"/>
  <c r="J224" i="10"/>
  <c r="J192" i="10"/>
  <c r="J160" i="10"/>
  <c r="J128" i="10"/>
  <c r="B472" i="10"/>
  <c r="B380" i="10"/>
  <c r="B368" i="10"/>
  <c r="B336" i="10"/>
  <c r="B304" i="10"/>
  <c r="B272" i="10"/>
  <c r="B240" i="10"/>
  <c r="B208" i="10"/>
  <c r="B176" i="10"/>
  <c r="B144" i="10"/>
  <c r="H224" i="10"/>
  <c r="H172" i="10"/>
  <c r="H132" i="10"/>
  <c r="H116" i="10"/>
  <c r="H60" i="10"/>
  <c r="L276" i="10"/>
  <c r="L212" i="10"/>
  <c r="L32" i="10"/>
  <c r="J460" i="10"/>
  <c r="J428" i="10"/>
  <c r="J396" i="10"/>
  <c r="J332" i="10"/>
  <c r="J172" i="10"/>
  <c r="J140" i="10"/>
  <c r="B392" i="10"/>
  <c r="B340" i="10"/>
  <c r="B308" i="10"/>
  <c r="B276" i="10"/>
  <c r="B244" i="10"/>
  <c r="B212" i="10"/>
  <c r="B180" i="10"/>
  <c r="B148" i="10"/>
  <c r="H252" i="10"/>
  <c r="H236" i="10"/>
  <c r="H184" i="10"/>
  <c r="L320" i="10"/>
  <c r="J364" i="10"/>
  <c r="J300" i="10"/>
  <c r="J268" i="10"/>
  <c r="J236" i="10"/>
  <c r="J204" i="10"/>
  <c r="J500" i="10"/>
  <c r="J464" i="10"/>
  <c r="J432" i="10"/>
  <c r="J400" i="10"/>
  <c r="J368" i="10"/>
  <c r="J336" i="10"/>
  <c r="J304" i="10"/>
  <c r="J272" i="10"/>
  <c r="J240" i="10"/>
  <c r="J208" i="10"/>
  <c r="J176" i="10"/>
  <c r="J144" i="10"/>
  <c r="B432" i="10"/>
  <c r="B412" i="10"/>
  <c r="B352" i="10"/>
  <c r="B320" i="10"/>
  <c r="B288" i="10"/>
  <c r="B256" i="10"/>
  <c r="B224" i="10"/>
  <c r="B192" i="10"/>
  <c r="B160" i="10"/>
  <c r="B128" i="10"/>
  <c r="B96" i="10"/>
  <c r="B64" i="10"/>
  <c r="B36" i="10"/>
  <c r="B28" i="10"/>
  <c r="B4" i="10"/>
  <c r="H456" i="10"/>
  <c r="H442" i="10"/>
  <c r="H428" i="10"/>
  <c r="H376" i="10"/>
  <c r="H264" i="10"/>
  <c r="H248" i="10"/>
  <c r="H204" i="10"/>
  <c r="H192" i="10"/>
  <c r="H152" i="10"/>
  <c r="H92" i="10"/>
  <c r="L458" i="10"/>
  <c r="L132" i="10"/>
  <c r="F184" i="10"/>
  <c r="G184" i="10" s="1"/>
  <c r="L69" i="10"/>
  <c r="J492" i="10"/>
  <c r="J480" i="10"/>
  <c r="J468" i="10"/>
  <c r="J452" i="10"/>
  <c r="J436" i="10"/>
  <c r="J420" i="10"/>
  <c r="J404" i="10"/>
  <c r="J388" i="10"/>
  <c r="J372" i="10"/>
  <c r="J356" i="10"/>
  <c r="J340" i="10"/>
  <c r="J324" i="10"/>
  <c r="J308" i="10"/>
  <c r="J292" i="10"/>
  <c r="J276" i="10"/>
  <c r="J260" i="10"/>
  <c r="J244" i="10"/>
  <c r="J228" i="10"/>
  <c r="J212" i="10"/>
  <c r="J196" i="10"/>
  <c r="J180" i="10"/>
  <c r="J164" i="10"/>
  <c r="J148" i="10"/>
  <c r="J132" i="10"/>
  <c r="J116" i="10"/>
  <c r="J100" i="10"/>
  <c r="J84" i="10"/>
  <c r="J68" i="10"/>
  <c r="J52" i="10"/>
  <c r="B456" i="10"/>
  <c r="B396" i="10"/>
  <c r="B384" i="10"/>
  <c r="B344" i="10"/>
  <c r="B328" i="10"/>
  <c r="B312" i="10"/>
  <c r="B296" i="10"/>
  <c r="B280" i="10"/>
  <c r="B264" i="10"/>
  <c r="B248" i="10"/>
  <c r="B232" i="10"/>
  <c r="B216" i="10"/>
  <c r="B200" i="10"/>
  <c r="B184" i="10"/>
  <c r="B168" i="10"/>
  <c r="B152" i="10"/>
  <c r="B136" i="10"/>
  <c r="B120" i="10"/>
  <c r="B104" i="10"/>
  <c r="B88" i="10"/>
  <c r="B72" i="10"/>
  <c r="B56" i="10"/>
  <c r="B48" i="10"/>
  <c r="B40" i="10"/>
  <c r="B32" i="10"/>
  <c r="B20" i="10"/>
  <c r="H328" i="10"/>
  <c r="H284" i="10"/>
  <c r="H272" i="10"/>
  <c r="H256" i="10"/>
  <c r="H232" i="10"/>
  <c r="H220" i="10"/>
  <c r="H208" i="10"/>
  <c r="H188" i="10"/>
  <c r="H168" i="10"/>
  <c r="H156" i="10"/>
  <c r="H148" i="10"/>
  <c r="H136" i="10"/>
  <c r="H124" i="10"/>
  <c r="H100" i="10"/>
  <c r="H88" i="10"/>
  <c r="H40" i="10"/>
  <c r="L388" i="10"/>
  <c r="L192" i="10"/>
  <c r="L68" i="10"/>
  <c r="F120" i="10"/>
  <c r="G120" i="10" s="1"/>
  <c r="J496" i="10"/>
  <c r="J484" i="10"/>
  <c r="J456" i="10"/>
  <c r="J440" i="10"/>
  <c r="J424" i="10"/>
  <c r="J408" i="10"/>
  <c r="J392" i="10"/>
  <c r="J376" i="10"/>
  <c r="J360" i="10"/>
  <c r="J344" i="10"/>
  <c r="J328" i="10"/>
  <c r="J312" i="10"/>
  <c r="J296" i="10"/>
  <c r="J280" i="10"/>
  <c r="J264" i="10"/>
  <c r="J248" i="10"/>
  <c r="J232" i="10"/>
  <c r="J216" i="10"/>
  <c r="J200" i="10"/>
  <c r="J184" i="10"/>
  <c r="J168" i="10"/>
  <c r="J152" i="10"/>
  <c r="J136" i="10"/>
  <c r="J120" i="10"/>
  <c r="J104" i="10"/>
  <c r="J88" i="10"/>
  <c r="J72" i="10"/>
  <c r="J56" i="10"/>
  <c r="B400" i="10"/>
  <c r="B360" i="10"/>
  <c r="B348" i="10"/>
  <c r="B332" i="10"/>
  <c r="B316" i="10"/>
  <c r="B300" i="10"/>
  <c r="B284" i="10"/>
  <c r="B268" i="10"/>
  <c r="B252" i="10"/>
  <c r="B236" i="10"/>
  <c r="B220" i="10"/>
  <c r="B204" i="10"/>
  <c r="B188" i="10"/>
  <c r="B172" i="10"/>
  <c r="B156" i="10"/>
  <c r="B140" i="10"/>
  <c r="B124" i="10"/>
  <c r="B108" i="10"/>
  <c r="B92" i="10"/>
  <c r="B76" i="10"/>
  <c r="B60" i="10"/>
  <c r="B24" i="10"/>
  <c r="B12" i="10"/>
  <c r="H364" i="10"/>
  <c r="H176" i="10"/>
  <c r="H72" i="10"/>
  <c r="H52" i="10"/>
  <c r="H36" i="10"/>
  <c r="L228" i="10"/>
  <c r="L176" i="10"/>
  <c r="F104" i="10"/>
  <c r="G104" i="10" s="1"/>
  <c r="L452" i="10"/>
  <c r="B492" i="10"/>
  <c r="B460" i="10"/>
  <c r="B448" i="10"/>
  <c r="B408" i="10"/>
  <c r="H498" i="10"/>
  <c r="H490" i="10"/>
  <c r="H482" i="10"/>
  <c r="H474" i="10"/>
  <c r="H464" i="10"/>
  <c r="H384" i="10"/>
  <c r="H348" i="10"/>
  <c r="H336" i="10"/>
  <c r="H316" i="10"/>
  <c r="L470" i="10"/>
  <c r="L446" i="10"/>
  <c r="L410" i="10"/>
  <c r="L390" i="10"/>
  <c r="L356" i="10"/>
  <c r="L318" i="10"/>
  <c r="L286" i="10"/>
  <c r="L256" i="10"/>
  <c r="L226" i="10"/>
  <c r="L194" i="10"/>
  <c r="L162" i="10"/>
  <c r="L126" i="10"/>
  <c r="F168" i="10"/>
  <c r="G168" i="10" s="1"/>
  <c r="F216" i="10"/>
  <c r="G216" i="10" s="1"/>
  <c r="F152" i="10"/>
  <c r="G152" i="10" s="1"/>
  <c r="F88" i="10"/>
  <c r="G88" i="10" s="1"/>
  <c r="J488" i="10"/>
  <c r="J472" i="10"/>
  <c r="B476" i="10"/>
  <c r="B440" i="10"/>
  <c r="B428" i="10"/>
  <c r="B416" i="10"/>
  <c r="B388" i="10"/>
  <c r="B372" i="10"/>
  <c r="B356" i="10"/>
  <c r="H494" i="10"/>
  <c r="H486" i="10"/>
  <c r="H478" i="10"/>
  <c r="H470" i="10"/>
  <c r="H458" i="10"/>
  <c r="H448" i="10"/>
  <c r="H438" i="10"/>
  <c r="H426" i="10"/>
  <c r="H412" i="10"/>
  <c r="H400" i="10"/>
  <c r="H390" i="10"/>
  <c r="H378" i="10"/>
  <c r="H366" i="10"/>
  <c r="H320" i="10"/>
  <c r="H312" i="10"/>
  <c r="H300" i="10"/>
  <c r="H288" i="10"/>
  <c r="H280" i="10"/>
  <c r="H258" i="10"/>
  <c r="H126" i="10"/>
  <c r="H98" i="10"/>
  <c r="H50" i="10"/>
  <c r="H38" i="10"/>
  <c r="H14" i="10"/>
  <c r="H2" i="10"/>
  <c r="L488" i="10"/>
  <c r="L454" i="10"/>
  <c r="L428" i="10"/>
  <c r="L398" i="10"/>
  <c r="L378" i="10"/>
  <c r="L322" i="10"/>
  <c r="L292" i="10"/>
  <c r="L272" i="10"/>
  <c r="L236" i="10"/>
  <c r="L220" i="10"/>
  <c r="L190" i="10"/>
  <c r="L94" i="10"/>
  <c r="L66" i="10"/>
  <c r="F200" i="10"/>
  <c r="G200" i="10" s="1"/>
  <c r="F136" i="10"/>
  <c r="G136" i="10" s="1"/>
  <c r="F72" i="10"/>
  <c r="G72" i="10" s="1"/>
  <c r="L464" i="10"/>
  <c r="F499" i="10"/>
  <c r="G499" i="10" s="1"/>
  <c r="F495" i="10"/>
  <c r="G495" i="10" s="1"/>
  <c r="F491" i="10"/>
  <c r="G491" i="10" s="1"/>
  <c r="F487" i="10"/>
  <c r="G487" i="10" s="1"/>
  <c r="F483" i="10"/>
  <c r="G483" i="10" s="1"/>
  <c r="F479" i="10"/>
  <c r="G479" i="10" s="1"/>
  <c r="F475" i="10"/>
  <c r="G475" i="10" s="1"/>
  <c r="F471" i="10"/>
  <c r="G471" i="10" s="1"/>
  <c r="F392" i="10"/>
  <c r="G392" i="10" s="1"/>
  <c r="F376" i="10"/>
  <c r="G376" i="10" s="1"/>
  <c r="F360" i="10"/>
  <c r="G360" i="10" s="1"/>
  <c r="F344" i="10"/>
  <c r="G344" i="10" s="1"/>
  <c r="F328" i="10"/>
  <c r="G328" i="10" s="1"/>
  <c r="F312" i="10"/>
  <c r="G312" i="10" s="1"/>
  <c r="F296" i="10"/>
  <c r="G296" i="10" s="1"/>
  <c r="F280" i="10"/>
  <c r="G280" i="10" s="1"/>
  <c r="F264" i="10"/>
  <c r="G264" i="10" s="1"/>
  <c r="F248" i="10"/>
  <c r="G248" i="10" s="1"/>
  <c r="F232" i="10"/>
  <c r="G232" i="10" s="1"/>
  <c r="B496" i="10"/>
  <c r="B480" i="10"/>
  <c r="B464" i="10"/>
  <c r="H444" i="10"/>
  <c r="H416" i="10"/>
  <c r="H408" i="10"/>
  <c r="H380" i="10"/>
  <c r="H352" i="10"/>
  <c r="H344" i="10"/>
  <c r="L480" i="10"/>
  <c r="L420" i="10"/>
  <c r="L372" i="10"/>
  <c r="L348" i="10"/>
  <c r="L208" i="10"/>
  <c r="L386" i="10"/>
  <c r="F386" i="10"/>
  <c r="G386" i="10" s="1"/>
  <c r="L382" i="10"/>
  <c r="F382" i="10"/>
  <c r="G382" i="10" s="1"/>
  <c r="L374" i="10"/>
  <c r="F374" i="10"/>
  <c r="G374" i="10" s="1"/>
  <c r="L370" i="10"/>
  <c r="F370" i="10"/>
  <c r="G370" i="10" s="1"/>
  <c r="L362" i="10"/>
  <c r="F362" i="10"/>
  <c r="G362" i="10" s="1"/>
  <c r="L358" i="10"/>
  <c r="F358" i="10"/>
  <c r="G358" i="10" s="1"/>
  <c r="L354" i="10"/>
  <c r="F354" i="10"/>
  <c r="G354" i="10" s="1"/>
  <c r="L346" i="10"/>
  <c r="F346" i="10"/>
  <c r="G346" i="10" s="1"/>
  <c r="L342" i="10"/>
  <c r="F342" i="10"/>
  <c r="G342" i="10" s="1"/>
  <c r="L338" i="10"/>
  <c r="F338" i="10"/>
  <c r="G338" i="10" s="1"/>
  <c r="L334" i="10"/>
  <c r="F334" i="10"/>
  <c r="G334" i="10" s="1"/>
  <c r="L330" i="10"/>
  <c r="F330" i="10"/>
  <c r="G330" i="10" s="1"/>
  <c r="L326" i="10"/>
  <c r="F326" i="10"/>
  <c r="G326" i="10" s="1"/>
  <c r="L314" i="10"/>
  <c r="F314" i="10"/>
  <c r="G314" i="10" s="1"/>
  <c r="L310" i="10"/>
  <c r="F310" i="10"/>
  <c r="G310" i="10" s="1"/>
  <c r="L306" i="10"/>
  <c r="F306" i="10"/>
  <c r="G306" i="10" s="1"/>
  <c r="L298" i="10"/>
  <c r="F298" i="10"/>
  <c r="G298" i="10" s="1"/>
  <c r="L294" i="10"/>
  <c r="F294" i="10"/>
  <c r="G294" i="10" s="1"/>
  <c r="L282" i="10"/>
  <c r="F282" i="10"/>
  <c r="G282" i="10" s="1"/>
  <c r="L278" i="10"/>
  <c r="F278" i="10"/>
  <c r="G278" i="10" s="1"/>
  <c r="L274" i="10"/>
  <c r="F274" i="10"/>
  <c r="G274" i="10" s="1"/>
  <c r="L270" i="10"/>
  <c r="F270" i="10"/>
  <c r="G270" i="10" s="1"/>
  <c r="L266" i="10"/>
  <c r="F266" i="10"/>
  <c r="G266" i="10" s="1"/>
  <c r="L262" i="10"/>
  <c r="F262" i="10"/>
  <c r="G262" i="10" s="1"/>
  <c r="L250" i="10"/>
  <c r="F250" i="10"/>
  <c r="G250" i="10" s="1"/>
  <c r="L246" i="10"/>
  <c r="F246" i="10"/>
  <c r="G246" i="10" s="1"/>
  <c r="L242" i="10"/>
  <c r="F242" i="10"/>
  <c r="G242" i="10" s="1"/>
  <c r="L238" i="10"/>
  <c r="F238" i="10"/>
  <c r="G238" i="10" s="1"/>
  <c r="L234" i="10"/>
  <c r="F234" i="10"/>
  <c r="G234" i="10" s="1"/>
  <c r="L230" i="10"/>
  <c r="F230" i="10"/>
  <c r="G230" i="10" s="1"/>
  <c r="L218" i="10"/>
  <c r="F218" i="10"/>
  <c r="G218" i="10" s="1"/>
  <c r="L214" i="10"/>
  <c r="F214" i="10"/>
  <c r="G214" i="10" s="1"/>
  <c r="L210" i="10"/>
  <c r="F210" i="10"/>
  <c r="G210" i="10" s="1"/>
  <c r="L206" i="10"/>
  <c r="F206" i="10"/>
  <c r="G206" i="10" s="1"/>
  <c r="L202" i="10"/>
  <c r="F202" i="10"/>
  <c r="G202" i="10" s="1"/>
  <c r="L198" i="10"/>
  <c r="F198" i="10"/>
  <c r="G198" i="10" s="1"/>
  <c r="L186" i="10"/>
  <c r="F186" i="10"/>
  <c r="G186" i="10" s="1"/>
  <c r="L182" i="10"/>
  <c r="F182" i="10"/>
  <c r="G182" i="10" s="1"/>
  <c r="L178" i="10"/>
  <c r="F178" i="10"/>
  <c r="G178" i="10" s="1"/>
  <c r="L174" i="10"/>
  <c r="F174" i="10"/>
  <c r="G174" i="10" s="1"/>
  <c r="L170" i="10"/>
  <c r="F170" i="10"/>
  <c r="G170" i="10" s="1"/>
  <c r="L166" i="10"/>
  <c r="F166" i="10"/>
  <c r="G166" i="10" s="1"/>
  <c r="L154" i="10"/>
  <c r="F154" i="10"/>
  <c r="G154" i="10" s="1"/>
  <c r="L150" i="10"/>
  <c r="F150" i="10"/>
  <c r="G150" i="10" s="1"/>
  <c r="L146" i="10"/>
  <c r="F146" i="10"/>
  <c r="G146" i="10" s="1"/>
  <c r="L142" i="10"/>
  <c r="F142" i="10"/>
  <c r="G142" i="10" s="1"/>
  <c r="L138" i="10"/>
  <c r="F138" i="10"/>
  <c r="G138" i="10" s="1"/>
  <c r="L134" i="10"/>
  <c r="F134" i="10"/>
  <c r="G134" i="10" s="1"/>
  <c r="L122" i="10"/>
  <c r="F122" i="10"/>
  <c r="G122" i="10" s="1"/>
  <c r="L118" i="10"/>
  <c r="F118" i="10"/>
  <c r="G118" i="10" s="1"/>
  <c r="L114" i="10"/>
  <c r="F114" i="10"/>
  <c r="G114" i="10" s="1"/>
  <c r="L110" i="10"/>
  <c r="F110" i="10"/>
  <c r="G110" i="10" s="1"/>
  <c r="L106" i="10"/>
  <c r="F106" i="10"/>
  <c r="G106" i="10" s="1"/>
  <c r="L102" i="10"/>
  <c r="F102" i="10"/>
  <c r="G102" i="10" s="1"/>
  <c r="L90" i="10"/>
  <c r="F90" i="10"/>
  <c r="G90" i="10" s="1"/>
  <c r="L86" i="10"/>
  <c r="F86" i="10"/>
  <c r="G86" i="10" s="1"/>
  <c r="L82" i="10"/>
  <c r="F82" i="10"/>
  <c r="G82" i="10" s="1"/>
  <c r="L78" i="10"/>
  <c r="F78" i="10"/>
  <c r="G78" i="10" s="1"/>
  <c r="L74" i="10"/>
  <c r="F74" i="10"/>
  <c r="G74" i="10" s="1"/>
  <c r="L70" i="10"/>
  <c r="F70" i="10"/>
  <c r="G70" i="10" s="1"/>
  <c r="L58" i="10"/>
  <c r="F58" i="10"/>
  <c r="G58" i="10" s="1"/>
  <c r="F498" i="10"/>
  <c r="G498" i="10" s="1"/>
  <c r="F494" i="10"/>
  <c r="G494" i="10" s="1"/>
  <c r="F490" i="10"/>
  <c r="G490" i="10" s="1"/>
  <c r="F482" i="10"/>
  <c r="G482" i="10" s="1"/>
  <c r="F478" i="10"/>
  <c r="G478" i="10" s="1"/>
  <c r="F474" i="10"/>
  <c r="G474" i="10" s="1"/>
  <c r="F466" i="10"/>
  <c r="G466" i="10" s="1"/>
  <c r="F462" i="10"/>
  <c r="G462" i="10" s="1"/>
  <c r="F450" i="10"/>
  <c r="G450" i="10" s="1"/>
  <c r="F438" i="10"/>
  <c r="G438" i="10" s="1"/>
  <c r="F434" i="10"/>
  <c r="G434" i="10" s="1"/>
  <c r="F430" i="10"/>
  <c r="G430" i="10" s="1"/>
  <c r="F426" i="10"/>
  <c r="G426" i="10" s="1"/>
  <c r="F418" i="10"/>
  <c r="G418" i="10" s="1"/>
  <c r="F414" i="10"/>
  <c r="G414" i="10" s="1"/>
  <c r="F402" i="10"/>
  <c r="G402" i="10" s="1"/>
  <c r="F388" i="10"/>
  <c r="G388" i="10" s="1"/>
  <c r="F372" i="10"/>
  <c r="G372" i="10" s="1"/>
  <c r="F356" i="10"/>
  <c r="G356" i="10" s="1"/>
  <c r="F340" i="10"/>
  <c r="G340" i="10" s="1"/>
  <c r="F324" i="10"/>
  <c r="G324" i="10" s="1"/>
  <c r="F308" i="10"/>
  <c r="G308" i="10" s="1"/>
  <c r="F292" i="10"/>
  <c r="G292" i="10" s="1"/>
  <c r="F276" i="10"/>
  <c r="G276" i="10" s="1"/>
  <c r="F260" i="10"/>
  <c r="G260" i="10" s="1"/>
  <c r="F244" i="10"/>
  <c r="G244" i="10" s="1"/>
  <c r="F228" i="10"/>
  <c r="G228" i="10" s="1"/>
  <c r="F212" i="10"/>
  <c r="G212" i="10" s="1"/>
  <c r="F196" i="10"/>
  <c r="G196" i="10" s="1"/>
  <c r="F180" i="10"/>
  <c r="G180" i="10" s="1"/>
  <c r="F164" i="10"/>
  <c r="G164" i="10" s="1"/>
  <c r="F148" i="10"/>
  <c r="G148" i="10" s="1"/>
  <c r="F116" i="10"/>
  <c r="G116" i="10" s="1"/>
  <c r="F100" i="10"/>
  <c r="G100" i="10" s="1"/>
  <c r="B500" i="10"/>
  <c r="B484" i="10"/>
  <c r="B468" i="10"/>
  <c r="B452" i="10"/>
  <c r="B436" i="10"/>
  <c r="B420" i="10"/>
  <c r="B404" i="10"/>
  <c r="H460" i="10"/>
  <c r="H432" i="10"/>
  <c r="H424" i="10"/>
  <c r="H396" i="10"/>
  <c r="H368" i="10"/>
  <c r="H360" i="10"/>
  <c r="H332" i="10"/>
  <c r="H304" i="10"/>
  <c r="H296" i="10"/>
  <c r="H268" i="10"/>
  <c r="H240" i="10"/>
  <c r="L472" i="10"/>
  <c r="L436" i="10"/>
  <c r="L300" i="10"/>
  <c r="L284" i="10"/>
  <c r="L240" i="10"/>
  <c r="L112" i="10"/>
  <c r="H389" i="10"/>
  <c r="F389" i="10"/>
  <c r="F385" i="10"/>
  <c r="G385" i="10" s="1"/>
  <c r="H365" i="10"/>
  <c r="F365" i="10"/>
  <c r="G365" i="10" s="1"/>
  <c r="F353" i="10"/>
  <c r="G353" i="10" s="1"/>
  <c r="F337" i="10"/>
  <c r="G337" i="10" s="1"/>
  <c r="F321" i="10"/>
  <c r="G321" i="10" s="1"/>
  <c r="F289" i="10"/>
  <c r="G289" i="10" s="1"/>
  <c r="F273" i="10"/>
  <c r="G273" i="10" s="1"/>
  <c r="F257" i="10"/>
  <c r="G257" i="10" s="1"/>
  <c r="F225" i="10"/>
  <c r="G225" i="10" s="1"/>
  <c r="F209" i="10"/>
  <c r="G209" i="10" s="1"/>
  <c r="F193" i="10"/>
  <c r="G193" i="10" s="1"/>
  <c r="F161" i="10"/>
  <c r="G161" i="10" s="1"/>
  <c r="F145" i="10"/>
  <c r="G145" i="10" s="1"/>
  <c r="F129" i="10"/>
  <c r="G129" i="10" s="1"/>
  <c r="F97" i="10"/>
  <c r="G97" i="10" s="1"/>
  <c r="F81" i="10"/>
  <c r="G81" i="10" s="1"/>
  <c r="F65" i="10"/>
  <c r="G65" i="10" s="1"/>
  <c r="F497" i="10"/>
  <c r="G497" i="10" s="1"/>
  <c r="F481" i="10"/>
  <c r="G481" i="10" s="1"/>
  <c r="F465" i="10"/>
  <c r="G465" i="10" s="1"/>
  <c r="F449" i="10"/>
  <c r="G449" i="10" s="1"/>
  <c r="F417" i="10"/>
  <c r="G417" i="10" s="1"/>
  <c r="F401" i="10"/>
  <c r="G401" i="10" s="1"/>
  <c r="F384" i="10"/>
  <c r="G384" i="10" s="1"/>
  <c r="F368" i="10"/>
  <c r="G368" i="10" s="1"/>
  <c r="F352" i="10"/>
  <c r="G352" i="10" s="1"/>
  <c r="F336" i="10"/>
  <c r="G336" i="10" s="1"/>
  <c r="F304" i="10"/>
  <c r="G304" i="10" s="1"/>
  <c r="F288" i="10"/>
  <c r="G288" i="10" s="1"/>
  <c r="F224" i="10"/>
  <c r="G224" i="10" s="1"/>
  <c r="F160" i="10"/>
  <c r="G160" i="10" s="1"/>
  <c r="F128" i="10"/>
  <c r="G128" i="10" s="1"/>
  <c r="F112" i="10"/>
  <c r="G112" i="10" s="1"/>
  <c r="F64" i="10"/>
  <c r="G64" i="10" s="1"/>
  <c r="F500" i="10"/>
  <c r="G500" i="10" s="1"/>
  <c r="F496" i="10"/>
  <c r="G496" i="10" s="1"/>
  <c r="F492" i="10"/>
  <c r="G492" i="10" s="1"/>
  <c r="F488" i="10"/>
  <c r="G488" i="10" s="1"/>
  <c r="F484" i="10"/>
  <c r="G484" i="10" s="1"/>
  <c r="F480" i="10"/>
  <c r="G480" i="10" s="1"/>
  <c r="F476" i="10"/>
  <c r="G476" i="10" s="1"/>
  <c r="F472" i="10"/>
  <c r="G472" i="10" s="1"/>
  <c r="F468" i="10"/>
  <c r="G468" i="10" s="1"/>
  <c r="F460" i="10"/>
  <c r="G460" i="10" s="1"/>
  <c r="F456" i="10"/>
  <c r="G456" i="10" s="1"/>
  <c r="F452" i="10"/>
  <c r="G452" i="10" s="1"/>
  <c r="F448" i="10"/>
  <c r="G448" i="10" s="1"/>
  <c r="F444" i="10"/>
  <c r="G444" i="10" s="1"/>
  <c r="F440" i="10"/>
  <c r="G440" i="10" s="1"/>
  <c r="F436" i="10"/>
  <c r="G436" i="10" s="1"/>
  <c r="F432" i="10"/>
  <c r="G432" i="10" s="1"/>
  <c r="F424" i="10"/>
  <c r="G424" i="10" s="1"/>
  <c r="F420" i="10"/>
  <c r="G420" i="10" s="1"/>
  <c r="F416" i="10"/>
  <c r="G416" i="10" s="1"/>
  <c r="F412" i="10"/>
  <c r="G412" i="10" s="1"/>
  <c r="F408" i="10"/>
  <c r="G408" i="10" s="1"/>
  <c r="F404" i="10"/>
  <c r="G404" i="10" s="1"/>
  <c r="F400" i="10"/>
  <c r="G400" i="10" s="1"/>
  <c r="F396" i="10"/>
  <c r="G396" i="10" s="1"/>
  <c r="F380" i="10"/>
  <c r="G380" i="10" s="1"/>
  <c r="F364" i="10"/>
  <c r="G364" i="10" s="1"/>
  <c r="F332" i="10"/>
  <c r="G332" i="10" s="1"/>
  <c r="F316" i="10"/>
  <c r="G316" i="10" s="1"/>
  <c r="F268" i="10"/>
  <c r="G268" i="10" s="1"/>
  <c r="F252" i="10"/>
  <c r="G252" i="10" s="1"/>
  <c r="F204" i="10"/>
  <c r="G204" i="10" s="1"/>
  <c r="F188" i="10"/>
  <c r="G188" i="10" s="1"/>
  <c r="F172" i="10"/>
  <c r="G172" i="10" s="1"/>
  <c r="F156" i="10"/>
  <c r="G156" i="10" s="1"/>
  <c r="F140" i="10"/>
  <c r="G140" i="10" s="1"/>
  <c r="F124" i="10"/>
  <c r="G124" i="10" s="1"/>
  <c r="F108" i="10"/>
  <c r="G108" i="10" s="1"/>
  <c r="F92" i="10"/>
  <c r="G92" i="10" s="1"/>
  <c r="F76" i="10"/>
  <c r="G76" i="10" s="1"/>
  <c r="F60" i="10"/>
  <c r="G60" i="10" s="1"/>
  <c r="F31" i="10"/>
  <c r="F44" i="10"/>
  <c r="E67" i="9" a="1"/>
  <c r="E67" i="9" s="1"/>
  <c r="F49" i="10"/>
  <c r="E23" i="9" a="1"/>
  <c r="E23" i="9" s="1"/>
  <c r="F18" i="10"/>
  <c r="E19" i="9" a="1"/>
  <c r="E19" i="9" s="1"/>
  <c r="F16" i="10"/>
  <c r="E2" i="9" a="1"/>
  <c r="E2" i="9" s="1"/>
  <c r="F2" i="10"/>
  <c r="E51" i="9" a="1"/>
  <c r="E51" i="9" s="1"/>
  <c r="F34" i="10"/>
  <c r="E43" i="9" a="1"/>
  <c r="E43" i="9" s="1"/>
  <c r="F28" i="10"/>
  <c r="E39" i="9" a="1"/>
  <c r="E39" i="9" s="1"/>
  <c r="F26" i="10"/>
  <c r="E211" i="9" a="1"/>
  <c r="E211" i="9" s="1"/>
  <c r="F48" i="10"/>
  <c r="E83" i="9" a="1"/>
  <c r="E83" i="9" s="1"/>
  <c r="F3" i="10"/>
  <c r="E71" i="9" a="1"/>
  <c r="E71" i="9" s="1"/>
  <c r="F53" i="10"/>
  <c r="E63" i="9" a="1"/>
  <c r="E63" i="9" s="1"/>
  <c r="F46" i="10"/>
  <c r="E55" i="9" a="1"/>
  <c r="E55" i="9" s="1"/>
  <c r="F37" i="10"/>
  <c r="E10" i="9" a="1"/>
  <c r="E10" i="9" s="1"/>
  <c r="F11" i="10"/>
  <c r="E73" i="9" a="1"/>
  <c r="E73" i="9" s="1"/>
  <c r="F54" i="10"/>
  <c r="E69" i="9" a="1"/>
  <c r="E69" i="9" s="1"/>
  <c r="F52" i="10"/>
  <c r="D15" i="10"/>
  <c r="E192" i="9" a="1"/>
  <c r="E192" i="9" s="1"/>
  <c r="F41" i="10"/>
  <c r="E184" i="9" a="1"/>
  <c r="E184" i="9" s="1"/>
  <c r="F38" i="10"/>
  <c r="E164" i="9" a="1"/>
  <c r="E164" i="9" s="1"/>
  <c r="F35" i="10"/>
  <c r="F56" i="10"/>
  <c r="E68" i="9" a="1"/>
  <c r="E68" i="9" s="1"/>
  <c r="F51" i="10"/>
  <c r="E60" i="9" a="1"/>
  <c r="E60" i="9" s="1"/>
  <c r="F43" i="10"/>
  <c r="E56" i="9" a="1"/>
  <c r="E56" i="9" s="1"/>
  <c r="F39" i="10"/>
  <c r="F36" i="10"/>
  <c r="E36" i="9" a="1"/>
  <c r="E36" i="9" s="1"/>
  <c r="F23" i="10"/>
  <c r="E32" i="9" a="1"/>
  <c r="E32" i="9" s="1"/>
  <c r="F21" i="10"/>
  <c r="E20" i="9" a="1"/>
  <c r="E20" i="9" s="1"/>
  <c r="F17" i="10"/>
  <c r="F14" i="10"/>
  <c r="E11" i="9" a="1"/>
  <c r="E11" i="9" s="1"/>
  <c r="F12" i="10"/>
  <c r="E7" i="9" a="1"/>
  <c r="E7" i="9" s="1"/>
  <c r="F8" i="10"/>
  <c r="F4" i="10"/>
  <c r="D500" i="10"/>
  <c r="D496" i="10"/>
  <c r="D492" i="10"/>
  <c r="D488" i="10"/>
  <c r="D484" i="10"/>
  <c r="D480" i="10"/>
  <c r="D476" i="10"/>
  <c r="D472" i="10"/>
  <c r="D468" i="10"/>
  <c r="D464" i="10"/>
  <c r="D460" i="10"/>
  <c r="D456" i="10"/>
  <c r="D452" i="10"/>
  <c r="D448" i="10"/>
  <c r="D444" i="10"/>
  <c r="D440" i="10"/>
  <c r="D436" i="10"/>
  <c r="D432" i="10"/>
  <c r="D428" i="10"/>
  <c r="D424" i="10"/>
  <c r="D420" i="10"/>
  <c r="D416" i="10"/>
  <c r="D412" i="10"/>
  <c r="D408" i="10"/>
  <c r="D404" i="10"/>
  <c r="D400" i="10"/>
  <c r="D396" i="10"/>
  <c r="D392" i="10"/>
  <c r="D388" i="10"/>
  <c r="D384" i="10"/>
  <c r="D380" i="10"/>
  <c r="D376" i="10"/>
  <c r="D372" i="10"/>
  <c r="D368" i="10"/>
  <c r="D364" i="10"/>
  <c r="D360" i="10"/>
  <c r="D356" i="10"/>
  <c r="D352" i="10"/>
  <c r="D348" i="10"/>
  <c r="D344" i="10"/>
  <c r="D340" i="10"/>
  <c r="D336" i="10"/>
  <c r="D332" i="10"/>
  <c r="D328" i="10"/>
  <c r="D324" i="10"/>
  <c r="D320" i="10"/>
  <c r="D316" i="10"/>
  <c r="D312" i="10"/>
  <c r="D308" i="10"/>
  <c r="D304" i="10"/>
  <c r="D300" i="10"/>
  <c r="D296" i="10"/>
  <c r="D292" i="10"/>
  <c r="D287" i="10"/>
  <c r="D282" i="10"/>
  <c r="D277" i="10"/>
  <c r="D271" i="10"/>
  <c r="D266" i="10"/>
  <c r="D261" i="10"/>
  <c r="D255" i="10"/>
  <c r="D250" i="10"/>
  <c r="D245" i="10"/>
  <c r="D237" i="10"/>
  <c r="D229" i="10"/>
  <c r="D215" i="10"/>
  <c r="D199" i="10"/>
  <c r="D183" i="10"/>
  <c r="D167" i="10"/>
  <c r="D151" i="10"/>
  <c r="D135" i="10"/>
  <c r="D119" i="10"/>
  <c r="D103" i="10"/>
  <c r="D87" i="10"/>
  <c r="D71" i="10"/>
  <c r="D55" i="10"/>
  <c r="D39" i="10"/>
  <c r="D23" i="10"/>
  <c r="D7" i="10"/>
  <c r="F42" i="10"/>
  <c r="F10" i="10"/>
  <c r="D499" i="10"/>
  <c r="D495" i="10"/>
  <c r="D491" i="10"/>
  <c r="D487" i="10"/>
  <c r="D483" i="10"/>
  <c r="D479" i="10"/>
  <c r="D475" i="10"/>
  <c r="D471" i="10"/>
  <c r="D467" i="10"/>
  <c r="D463" i="10"/>
  <c r="D459" i="10"/>
  <c r="D455" i="10"/>
  <c r="D451" i="10"/>
  <c r="D447" i="10"/>
  <c r="D443" i="10"/>
  <c r="D439" i="10"/>
  <c r="D435" i="10"/>
  <c r="D431" i="10"/>
  <c r="D427" i="10"/>
  <c r="D423" i="10"/>
  <c r="D419" i="10"/>
  <c r="D415" i="10"/>
  <c r="D411" i="10"/>
  <c r="D407" i="10"/>
  <c r="D403" i="10"/>
  <c r="D399" i="10"/>
  <c r="D395" i="10"/>
  <c r="D391" i="10"/>
  <c r="D387" i="10"/>
  <c r="D383" i="10"/>
  <c r="D379" i="10"/>
  <c r="D375" i="10"/>
  <c r="D371" i="10"/>
  <c r="D367" i="10"/>
  <c r="D363" i="10"/>
  <c r="D359" i="10"/>
  <c r="D355" i="10"/>
  <c r="D351" i="10"/>
  <c r="D347" i="10"/>
  <c r="D343" i="10"/>
  <c r="D339" i="10"/>
  <c r="D335" i="10"/>
  <c r="D331" i="10"/>
  <c r="D327" i="10"/>
  <c r="D323" i="10"/>
  <c r="D319" i="10"/>
  <c r="D315" i="10"/>
  <c r="D311" i="10"/>
  <c r="D307" i="10"/>
  <c r="D303" i="10"/>
  <c r="D299" i="10"/>
  <c r="D295" i="10"/>
  <c r="D291" i="10"/>
  <c r="D286" i="10"/>
  <c r="D281" i="10"/>
  <c r="D275" i="10"/>
  <c r="D270" i="10"/>
  <c r="D265" i="10"/>
  <c r="D259" i="10"/>
  <c r="D254" i="10"/>
  <c r="D249" i="10"/>
  <c r="D243" i="10"/>
  <c r="D235" i="10"/>
  <c r="D227" i="10"/>
  <c r="D211" i="10"/>
  <c r="D195" i="10"/>
  <c r="D179" i="10"/>
  <c r="D163" i="10"/>
  <c r="D147" i="10"/>
  <c r="D131" i="10"/>
  <c r="D115" i="10"/>
  <c r="D99" i="10"/>
  <c r="D83" i="10"/>
  <c r="D67" i="10"/>
  <c r="D51" i="10"/>
  <c r="D35" i="10"/>
  <c r="D19" i="10"/>
  <c r="D3" i="10"/>
  <c r="F22" i="10"/>
  <c r="E170" i="9" a="1"/>
  <c r="E170" i="9" s="1"/>
  <c r="F40" i="10"/>
  <c r="E142" i="9" a="1"/>
  <c r="E142" i="9" s="1"/>
  <c r="F25" i="10"/>
  <c r="E78" i="9" a="1"/>
  <c r="E78" i="9" s="1"/>
  <c r="F57" i="10"/>
  <c r="E74" i="9" a="1"/>
  <c r="E74" i="9" s="1"/>
  <c r="F55" i="10"/>
  <c r="E50" i="9" a="1"/>
  <c r="E50" i="9" s="1"/>
  <c r="F33" i="10"/>
  <c r="E42" i="9" a="1"/>
  <c r="E42" i="9" s="1"/>
  <c r="F27" i="10"/>
  <c r="E13" i="9" a="1"/>
  <c r="E13" i="9" s="1"/>
  <c r="F13" i="10"/>
  <c r="D498" i="10"/>
  <c r="D494" i="10"/>
  <c r="D490" i="10"/>
  <c r="D486" i="10"/>
  <c r="D482" i="10"/>
  <c r="D478" i="10"/>
  <c r="D474" i="10"/>
  <c r="D470" i="10"/>
  <c r="D466" i="10"/>
  <c r="D462" i="10"/>
  <c r="D458" i="10"/>
  <c r="D454" i="10"/>
  <c r="D450" i="10"/>
  <c r="D446" i="10"/>
  <c r="D442" i="10"/>
  <c r="D438" i="10"/>
  <c r="D434" i="10"/>
  <c r="D430" i="10"/>
  <c r="D426" i="10"/>
  <c r="D422" i="10"/>
  <c r="D418" i="10"/>
  <c r="D414" i="10"/>
  <c r="D410" i="10"/>
  <c r="D406" i="10"/>
  <c r="D402" i="10"/>
  <c r="D398" i="10"/>
  <c r="D394" i="10"/>
  <c r="D390" i="10"/>
  <c r="D386" i="10"/>
  <c r="D382" i="10"/>
  <c r="D378" i="10"/>
  <c r="D374" i="10"/>
  <c r="D370" i="10"/>
  <c r="D366" i="10"/>
  <c r="D362" i="10"/>
  <c r="D358" i="10"/>
  <c r="D354" i="10"/>
  <c r="D350" i="10"/>
  <c r="D346" i="10"/>
  <c r="D342" i="10"/>
  <c r="D338" i="10"/>
  <c r="D334" i="10"/>
  <c r="D330" i="10"/>
  <c r="D326" i="10"/>
  <c r="D322" i="10"/>
  <c r="D318" i="10"/>
  <c r="D314" i="10"/>
  <c r="D310" i="10"/>
  <c r="D306" i="10"/>
  <c r="D302" i="10"/>
  <c r="D298" i="10"/>
  <c r="D294" i="10"/>
  <c r="D290" i="10"/>
  <c r="D285" i="10"/>
  <c r="D279" i="10"/>
  <c r="D274" i="10"/>
  <c r="D269" i="10"/>
  <c r="D263" i="10"/>
  <c r="D258" i="10"/>
  <c r="D253" i="10"/>
  <c r="D247" i="10"/>
  <c r="D241" i="10"/>
  <c r="D233" i="10"/>
  <c r="D223" i="10"/>
  <c r="D207" i="10"/>
  <c r="D191" i="10"/>
  <c r="D175" i="10"/>
  <c r="D159" i="10"/>
  <c r="D143" i="10"/>
  <c r="D127" i="10"/>
  <c r="D111" i="10"/>
  <c r="D95" i="10"/>
  <c r="D79" i="10"/>
  <c r="D63" i="10"/>
  <c r="D47" i="10"/>
  <c r="D31" i="10"/>
  <c r="F50" i="10"/>
  <c r="F6" i="10"/>
  <c r="E65" i="9" a="1"/>
  <c r="E65" i="9" s="1"/>
  <c r="F47" i="10"/>
  <c r="E61" i="9" a="1"/>
  <c r="E61" i="9" s="1"/>
  <c r="F45" i="10"/>
  <c r="E49" i="9" a="1"/>
  <c r="E49" i="9" s="1"/>
  <c r="F32" i="10"/>
  <c r="E45" i="9" a="1"/>
  <c r="E45" i="9" s="1"/>
  <c r="F29" i="10"/>
  <c r="E37" i="9" a="1"/>
  <c r="E37" i="9" s="1"/>
  <c r="F24" i="10"/>
  <c r="E29" i="9" a="1"/>
  <c r="E29" i="9" s="1"/>
  <c r="F20" i="10"/>
  <c r="E25" i="9" a="1"/>
  <c r="E25" i="9" s="1"/>
  <c r="F19" i="10"/>
  <c r="E16" i="9" a="1"/>
  <c r="E16" i="9" s="1"/>
  <c r="F15" i="10"/>
  <c r="E8" i="9" a="1"/>
  <c r="E8" i="9" s="1"/>
  <c r="F9" i="10"/>
  <c r="E4" i="9" a="1"/>
  <c r="E4" i="9" s="1"/>
  <c r="F5" i="10"/>
  <c r="D4" i="10"/>
  <c r="D8" i="10"/>
  <c r="D12" i="10"/>
  <c r="D16" i="10"/>
  <c r="D20" i="10"/>
  <c r="D24" i="10"/>
  <c r="D28" i="10"/>
  <c r="D32" i="10"/>
  <c r="D36" i="10"/>
  <c r="D40" i="10"/>
  <c r="D44" i="10"/>
  <c r="D48" i="10"/>
  <c r="D52" i="10"/>
  <c r="D56" i="10"/>
  <c r="D60" i="10"/>
  <c r="D64" i="10"/>
  <c r="D68" i="10"/>
  <c r="D72" i="10"/>
  <c r="D76" i="10"/>
  <c r="D80" i="10"/>
  <c r="D84" i="10"/>
  <c r="D88" i="10"/>
  <c r="D92" i="10"/>
  <c r="D96" i="10"/>
  <c r="D100" i="10"/>
  <c r="D104" i="10"/>
  <c r="D108" i="10"/>
  <c r="D112" i="10"/>
  <c r="D116" i="10"/>
  <c r="D120" i="10"/>
  <c r="D124" i="10"/>
  <c r="D128" i="10"/>
  <c r="D132" i="10"/>
  <c r="D136" i="10"/>
  <c r="D140" i="10"/>
  <c r="D144" i="10"/>
  <c r="D148" i="10"/>
  <c r="D152" i="10"/>
  <c r="D156" i="10"/>
  <c r="D160" i="10"/>
  <c r="D164" i="10"/>
  <c r="D168" i="10"/>
  <c r="D172" i="10"/>
  <c r="D176" i="10"/>
  <c r="D180" i="10"/>
  <c r="D184" i="10"/>
  <c r="D188" i="10"/>
  <c r="D192" i="10"/>
  <c r="D196" i="10"/>
  <c r="D200" i="10"/>
  <c r="D204" i="10"/>
  <c r="D208" i="10"/>
  <c r="D212" i="10"/>
  <c r="D216" i="10"/>
  <c r="D220" i="10"/>
  <c r="D224" i="10"/>
  <c r="D228" i="10"/>
  <c r="D232" i="10"/>
  <c r="D236" i="10"/>
  <c r="D240" i="10"/>
  <c r="D244" i="10"/>
  <c r="D248" i="10"/>
  <c r="D252" i="10"/>
  <c r="D256" i="10"/>
  <c r="D260" i="10"/>
  <c r="D264" i="10"/>
  <c r="D268" i="10"/>
  <c r="D272" i="10"/>
  <c r="D276" i="10"/>
  <c r="D280" i="10"/>
  <c r="D284" i="10"/>
  <c r="D288" i="10"/>
  <c r="D5" i="10"/>
  <c r="D9" i="10"/>
  <c r="D13" i="10"/>
  <c r="D17" i="10"/>
  <c r="D21" i="10"/>
  <c r="D25" i="10"/>
  <c r="D29" i="10"/>
  <c r="D33" i="10"/>
  <c r="D37" i="10"/>
  <c r="D41" i="10"/>
  <c r="D45" i="10"/>
  <c r="D49" i="10"/>
  <c r="D53" i="10"/>
  <c r="D57" i="10"/>
  <c r="D61" i="10"/>
  <c r="D65" i="10"/>
  <c r="D69" i="10"/>
  <c r="D73" i="10"/>
  <c r="D77" i="10"/>
  <c r="D81" i="10"/>
  <c r="D85" i="10"/>
  <c r="D89" i="10"/>
  <c r="D93" i="10"/>
  <c r="D97" i="10"/>
  <c r="D101" i="10"/>
  <c r="D105" i="10"/>
  <c r="D109" i="10"/>
  <c r="D113" i="10"/>
  <c r="D117" i="10"/>
  <c r="D121" i="10"/>
  <c r="D125" i="10"/>
  <c r="D129" i="10"/>
  <c r="D133" i="10"/>
  <c r="D137" i="10"/>
  <c r="D141" i="10"/>
  <c r="D145" i="10"/>
  <c r="D149" i="10"/>
  <c r="D153" i="10"/>
  <c r="D157" i="10"/>
  <c r="D161" i="10"/>
  <c r="D165" i="10"/>
  <c r="D169" i="10"/>
  <c r="D173" i="10"/>
  <c r="D177" i="10"/>
  <c r="D181" i="10"/>
  <c r="D185" i="10"/>
  <c r="D189" i="10"/>
  <c r="D193" i="10"/>
  <c r="D197" i="10"/>
  <c r="D201" i="10"/>
  <c r="D205" i="10"/>
  <c r="D209" i="10"/>
  <c r="D213" i="10"/>
  <c r="D217" i="10"/>
  <c r="D221" i="10"/>
  <c r="D225" i="10"/>
  <c r="D2" i="10"/>
  <c r="D6" i="10"/>
  <c r="D10" i="10"/>
  <c r="D14" i="10"/>
  <c r="D18" i="10"/>
  <c r="D22" i="10"/>
  <c r="D26" i="10"/>
  <c r="D30" i="10"/>
  <c r="D34" i="10"/>
  <c r="D38" i="10"/>
  <c r="D42" i="10"/>
  <c r="D46" i="10"/>
  <c r="D50" i="10"/>
  <c r="D54" i="10"/>
  <c r="D58" i="10"/>
  <c r="D62" i="10"/>
  <c r="D66" i="10"/>
  <c r="D70" i="10"/>
  <c r="D74" i="10"/>
  <c r="D78" i="10"/>
  <c r="D82" i="10"/>
  <c r="D86" i="10"/>
  <c r="D90" i="10"/>
  <c r="D94" i="10"/>
  <c r="D98" i="10"/>
  <c r="D102" i="10"/>
  <c r="D106" i="10"/>
  <c r="D110" i="10"/>
  <c r="D114" i="10"/>
  <c r="D118" i="10"/>
  <c r="D122" i="10"/>
  <c r="D126" i="10"/>
  <c r="D130" i="10"/>
  <c r="D134" i="10"/>
  <c r="D138" i="10"/>
  <c r="D142" i="10"/>
  <c r="D146" i="10"/>
  <c r="D150" i="10"/>
  <c r="D154" i="10"/>
  <c r="D158" i="10"/>
  <c r="D162" i="10"/>
  <c r="D166" i="10"/>
  <c r="D170" i="10"/>
  <c r="D174" i="10"/>
  <c r="D178" i="10"/>
  <c r="D182" i="10"/>
  <c r="D186" i="10"/>
  <c r="D190" i="10"/>
  <c r="D194" i="10"/>
  <c r="D198" i="10"/>
  <c r="D202" i="10"/>
  <c r="D206" i="10"/>
  <c r="D210" i="10"/>
  <c r="D214" i="10"/>
  <c r="D218" i="10"/>
  <c r="D222" i="10"/>
  <c r="D226" i="10"/>
  <c r="D230" i="10"/>
  <c r="D234" i="10"/>
  <c r="D238" i="10"/>
  <c r="D242" i="10"/>
  <c r="D497" i="10"/>
  <c r="D493" i="10"/>
  <c r="D489" i="10"/>
  <c r="D485" i="10"/>
  <c r="D481" i="10"/>
  <c r="D477" i="10"/>
  <c r="D473" i="10"/>
  <c r="D469" i="10"/>
  <c r="D465" i="10"/>
  <c r="D461" i="10"/>
  <c r="D457" i="10"/>
  <c r="D453" i="10"/>
  <c r="D449" i="10"/>
  <c r="D445" i="10"/>
  <c r="D441" i="10"/>
  <c r="D437" i="10"/>
  <c r="D433" i="10"/>
  <c r="D429" i="10"/>
  <c r="D425" i="10"/>
  <c r="D421" i="10"/>
  <c r="D417" i="10"/>
  <c r="D413" i="10"/>
  <c r="D409" i="10"/>
  <c r="D405" i="10"/>
  <c r="D401" i="10"/>
  <c r="D397" i="10"/>
  <c r="D393" i="10"/>
  <c r="D389" i="10"/>
  <c r="D385" i="10"/>
  <c r="D381" i="10"/>
  <c r="D377" i="10"/>
  <c r="D373" i="10"/>
  <c r="D369" i="10"/>
  <c r="D365" i="10"/>
  <c r="D361" i="10"/>
  <c r="D357" i="10"/>
  <c r="D353" i="10"/>
  <c r="D349" i="10"/>
  <c r="D345" i="10"/>
  <c r="D341" i="10"/>
  <c r="D337" i="10"/>
  <c r="D333" i="10"/>
  <c r="D329" i="10"/>
  <c r="D325" i="10"/>
  <c r="D321" i="10"/>
  <c r="D317" i="10"/>
  <c r="D313" i="10"/>
  <c r="D309" i="10"/>
  <c r="D305" i="10"/>
  <c r="D301" i="10"/>
  <c r="D297" i="10"/>
  <c r="D293" i="10"/>
  <c r="D289" i="10"/>
  <c r="D283" i="10"/>
  <c r="D278" i="10"/>
  <c r="D273" i="10"/>
  <c r="D267" i="10"/>
  <c r="D262" i="10"/>
  <c r="D257" i="10"/>
  <c r="D251" i="10"/>
  <c r="E251" i="10" s="1"/>
  <c r="D246" i="10"/>
  <c r="D239" i="10"/>
  <c r="D231" i="10"/>
  <c r="D219" i="10"/>
  <c r="D203" i="10"/>
  <c r="D187" i="10"/>
  <c r="D171" i="10"/>
  <c r="D155" i="10"/>
  <c r="D139" i="10"/>
  <c r="D123" i="10"/>
  <c r="D107" i="10"/>
  <c r="D91" i="10"/>
  <c r="E91" i="10" s="1"/>
  <c r="D75" i="10"/>
  <c r="D59" i="10"/>
  <c r="D43" i="10"/>
  <c r="D27" i="10"/>
  <c r="D11" i="10"/>
  <c r="F30" i="10"/>
  <c r="E183" i="9" a="1"/>
  <c r="E183" i="9" s="1"/>
  <c r="E139" i="9" a="1"/>
  <c r="E139" i="9" s="1"/>
  <c r="E171" i="9" a="1"/>
  <c r="E171" i="9" s="1"/>
  <c r="E79" i="9" a="1"/>
  <c r="E79" i="9" s="1"/>
  <c r="E76" i="9" a="1"/>
  <c r="E76" i="9" s="1"/>
  <c r="E52" i="9" a="1"/>
  <c r="E52" i="9" s="1"/>
  <c r="E48" i="9" a="1"/>
  <c r="E48" i="9" s="1"/>
  <c r="E15" i="9" a="1"/>
  <c r="E15" i="9" s="1"/>
  <c r="E3" i="9" a="1"/>
  <c r="E3" i="9" s="1"/>
  <c r="J13" i="10"/>
  <c r="J25" i="10"/>
  <c r="H481" i="10"/>
  <c r="L493" i="10"/>
  <c r="H493" i="10"/>
  <c r="L489" i="10"/>
  <c r="H489" i="10"/>
  <c r="L485" i="10"/>
  <c r="H485" i="10"/>
  <c r="L477" i="10"/>
  <c r="H477" i="10"/>
  <c r="L473" i="10"/>
  <c r="H473" i="10"/>
  <c r="L469" i="10"/>
  <c r="H469" i="10"/>
  <c r="L465" i="10"/>
  <c r="H465" i="10"/>
  <c r="L461" i="10"/>
  <c r="H461" i="10"/>
  <c r="H457" i="10"/>
  <c r="L457" i="10"/>
  <c r="L453" i="10"/>
  <c r="H453" i="10"/>
  <c r="L449" i="10"/>
  <c r="H449" i="10"/>
  <c r="L445" i="10"/>
  <c r="H445" i="10"/>
  <c r="H441" i="10"/>
  <c r="L441" i="10"/>
  <c r="L437" i="10"/>
  <c r="H437" i="10"/>
  <c r="L433" i="10"/>
  <c r="H433" i="10"/>
  <c r="L429" i="10"/>
  <c r="H429" i="10"/>
  <c r="H425" i="10"/>
  <c r="L425" i="10"/>
  <c r="L421" i="10"/>
  <c r="H421" i="10"/>
  <c r="L417" i="10"/>
  <c r="H417" i="10"/>
  <c r="L413" i="10"/>
  <c r="H413" i="10"/>
  <c r="L409" i="10"/>
  <c r="H409" i="10"/>
  <c r="H405" i="10"/>
  <c r="L405" i="10"/>
  <c r="L401" i="10"/>
  <c r="H401" i="10"/>
  <c r="L397" i="10"/>
  <c r="H397" i="10"/>
  <c r="L393" i="10"/>
  <c r="H393" i="10"/>
  <c r="L385" i="10"/>
  <c r="H385" i="10"/>
  <c r="H381" i="10"/>
  <c r="L381" i="10"/>
  <c r="L377" i="10"/>
  <c r="H377" i="10"/>
  <c r="H373" i="10"/>
  <c r="L373" i="10"/>
  <c r="L369" i="10"/>
  <c r="H369" i="10"/>
  <c r="L361" i="10"/>
  <c r="H361" i="10"/>
  <c r="B361" i="10"/>
  <c r="L357" i="10"/>
  <c r="H357" i="10"/>
  <c r="B357" i="10"/>
  <c r="L353" i="10"/>
  <c r="H353" i="10"/>
  <c r="B353" i="10"/>
  <c r="L349" i="10"/>
  <c r="H349" i="10"/>
  <c r="B349" i="10"/>
  <c r="H345" i="10"/>
  <c r="L345" i="10"/>
  <c r="B345" i="10"/>
  <c r="L341" i="10"/>
  <c r="H341" i="10"/>
  <c r="B341" i="10"/>
  <c r="L337" i="10"/>
  <c r="H337" i="10"/>
  <c r="B337" i="10"/>
  <c r="H333" i="10"/>
  <c r="L333" i="10"/>
  <c r="B333" i="10"/>
  <c r="H329" i="10"/>
  <c r="L329" i="10"/>
  <c r="B329" i="10"/>
  <c r="L325" i="10"/>
  <c r="H325" i="10"/>
  <c r="B325" i="10"/>
  <c r="L321" i="10"/>
  <c r="H321" i="10"/>
  <c r="B321" i="10"/>
  <c r="H317" i="10"/>
  <c r="L317" i="10"/>
  <c r="B317" i="10"/>
  <c r="L313" i="10"/>
  <c r="H313" i="10"/>
  <c r="B313" i="10"/>
  <c r="L309" i="10"/>
  <c r="H309" i="10"/>
  <c r="B309" i="10"/>
  <c r="L305" i="10"/>
  <c r="H305" i="10"/>
  <c r="B305" i="10"/>
  <c r="L301" i="10"/>
  <c r="H301" i="10"/>
  <c r="B301" i="10"/>
  <c r="L297" i="10"/>
  <c r="H297" i="10"/>
  <c r="B297" i="10"/>
  <c r="L293" i="10"/>
  <c r="H293" i="10"/>
  <c r="B293" i="10"/>
  <c r="L289" i="10"/>
  <c r="H289" i="10"/>
  <c r="B289" i="10"/>
  <c r="H285" i="10"/>
  <c r="L285" i="10"/>
  <c r="B285" i="10"/>
  <c r="L281" i="10"/>
  <c r="H281" i="10"/>
  <c r="B281" i="10"/>
  <c r="L277" i="10"/>
  <c r="H277" i="10"/>
  <c r="B277" i="10"/>
  <c r="L273" i="10"/>
  <c r="H273" i="10"/>
  <c r="B273" i="10"/>
  <c r="H269" i="10"/>
  <c r="L269" i="10"/>
  <c r="B269" i="10"/>
  <c r="L265" i="10"/>
  <c r="H265" i="10"/>
  <c r="B265" i="10"/>
  <c r="L261" i="10"/>
  <c r="H261" i="10"/>
  <c r="B261" i="10"/>
  <c r="L257" i="10"/>
  <c r="H257" i="10"/>
  <c r="B257" i="10"/>
  <c r="L253" i="10"/>
  <c r="H253" i="10"/>
  <c r="B253" i="10"/>
  <c r="H249" i="10"/>
  <c r="L249" i="10"/>
  <c r="B249" i="10"/>
  <c r="L245" i="10"/>
  <c r="H245" i="10"/>
  <c r="B245" i="10"/>
  <c r="L241" i="10"/>
  <c r="H241" i="10"/>
  <c r="B241" i="10"/>
  <c r="L237" i="10"/>
  <c r="H237" i="10"/>
  <c r="B237" i="10"/>
  <c r="L233" i="10"/>
  <c r="H233" i="10"/>
  <c r="B233" i="10"/>
  <c r="L229" i="10"/>
  <c r="H229" i="10"/>
  <c r="B229" i="10"/>
  <c r="L225" i="10"/>
  <c r="H225" i="10"/>
  <c r="B225" i="10"/>
  <c r="H221" i="10"/>
  <c r="L221" i="10"/>
  <c r="B221" i="10"/>
  <c r="L217" i="10"/>
  <c r="H217" i="10"/>
  <c r="B217" i="10"/>
  <c r="L213" i="10"/>
  <c r="H213" i="10"/>
  <c r="B213" i="10"/>
  <c r="L209" i="10"/>
  <c r="H209" i="10"/>
  <c r="B209" i="10"/>
  <c r="H205" i="10"/>
  <c r="L205" i="10"/>
  <c r="B205" i="10"/>
  <c r="L201" i="10"/>
  <c r="H201" i="10"/>
  <c r="B201" i="10"/>
  <c r="L197" i="10"/>
  <c r="H197" i="10"/>
  <c r="B197" i="10"/>
  <c r="L193" i="10"/>
  <c r="H193" i="10"/>
  <c r="B193" i="10"/>
  <c r="L189" i="10"/>
  <c r="H189" i="10"/>
  <c r="B189" i="10"/>
  <c r="H185" i="10"/>
  <c r="L185" i="10"/>
  <c r="B185" i="10"/>
  <c r="L181" i="10"/>
  <c r="H181" i="10"/>
  <c r="B181" i="10"/>
  <c r="L177" i="10"/>
  <c r="H177" i="10"/>
  <c r="B177" i="10"/>
  <c r="L173" i="10"/>
  <c r="H173" i="10"/>
  <c r="B173" i="10"/>
  <c r="H169" i="10"/>
  <c r="L169" i="10"/>
  <c r="B169" i="10"/>
  <c r="L165" i="10"/>
  <c r="H165" i="10"/>
  <c r="B165" i="10"/>
  <c r="L161" i="10"/>
  <c r="H161" i="10"/>
  <c r="B161" i="10"/>
  <c r="H157" i="10"/>
  <c r="L157" i="10"/>
  <c r="B157" i="10"/>
  <c r="L153" i="10"/>
  <c r="H153" i="10"/>
  <c r="B153" i="10"/>
  <c r="H149" i="10"/>
  <c r="B149" i="10"/>
  <c r="L145" i="10"/>
  <c r="H145" i="10"/>
  <c r="B145" i="10"/>
  <c r="L141" i="10"/>
  <c r="H141" i="10"/>
  <c r="B141" i="10"/>
  <c r="L137" i="10"/>
  <c r="B137" i="10"/>
  <c r="H133" i="10"/>
  <c r="L133" i="10"/>
  <c r="B133" i="10"/>
  <c r="L129" i="10"/>
  <c r="B129" i="10"/>
  <c r="H129" i="10"/>
  <c r="L125" i="10"/>
  <c r="H125" i="10"/>
  <c r="B125" i="10"/>
  <c r="B121" i="10"/>
  <c r="H121" i="10"/>
  <c r="L121" i="10"/>
  <c r="L117" i="10"/>
  <c r="H117" i="10"/>
  <c r="B117" i="10"/>
  <c r="L113" i="10"/>
  <c r="H113" i="10"/>
  <c r="B113" i="10"/>
  <c r="L109" i="10"/>
  <c r="B109" i="10"/>
  <c r="H109" i="10"/>
  <c r="B105" i="10"/>
  <c r="L105" i="10"/>
  <c r="H105" i="10"/>
  <c r="L101" i="10"/>
  <c r="H101" i="10"/>
  <c r="B101" i="10"/>
  <c r="B97" i="10"/>
  <c r="H97" i="10"/>
  <c r="H93" i="10"/>
  <c r="B93" i="10"/>
  <c r="L93" i="10"/>
  <c r="L89" i="10"/>
  <c r="B89" i="10"/>
  <c r="H89" i="10"/>
  <c r="H85" i="10"/>
  <c r="B85" i="10"/>
  <c r="L85" i="10"/>
  <c r="L81" i="10"/>
  <c r="H81" i="10"/>
  <c r="B81" i="10"/>
  <c r="B77" i="10"/>
  <c r="L77" i="10"/>
  <c r="H77" i="10"/>
  <c r="L73" i="10"/>
  <c r="B73" i="10"/>
  <c r="H69" i="10"/>
  <c r="B69" i="10"/>
  <c r="L65" i="10"/>
  <c r="B65" i="10"/>
  <c r="H65" i="10"/>
  <c r="L61" i="10"/>
  <c r="H61" i="10"/>
  <c r="B61" i="10"/>
  <c r="B57" i="10"/>
  <c r="H57" i="10"/>
  <c r="L57" i="10"/>
  <c r="L53" i="10"/>
  <c r="H53" i="10"/>
  <c r="B53" i="10"/>
  <c r="L49" i="10"/>
  <c r="H49" i="10"/>
  <c r="B49" i="10"/>
  <c r="L45" i="10"/>
  <c r="H45" i="10"/>
  <c r="B45" i="10"/>
  <c r="B41" i="10"/>
  <c r="L41" i="10"/>
  <c r="H41" i="10"/>
  <c r="L37" i="10"/>
  <c r="H37" i="10"/>
  <c r="B37" i="10"/>
  <c r="L33" i="10"/>
  <c r="H33" i="10"/>
  <c r="B33" i="10"/>
  <c r="G485" i="10"/>
  <c r="G469" i="10"/>
  <c r="G453" i="10"/>
  <c r="G437" i="10"/>
  <c r="G421" i="10"/>
  <c r="G405" i="10"/>
  <c r="G389" i="10"/>
  <c r="G373" i="10"/>
  <c r="G357" i="10"/>
  <c r="G341" i="10"/>
  <c r="G325" i="10"/>
  <c r="G309" i="10"/>
  <c r="G293" i="10"/>
  <c r="G277" i="10"/>
  <c r="G261" i="10"/>
  <c r="G245" i="10"/>
  <c r="G229" i="10"/>
  <c r="G213" i="10"/>
  <c r="G197" i="10"/>
  <c r="G181" i="10"/>
  <c r="G165" i="10"/>
  <c r="G149" i="10"/>
  <c r="G133" i="10"/>
  <c r="G117" i="10"/>
  <c r="G101" i="10"/>
  <c r="G85" i="10"/>
  <c r="G69" i="10"/>
  <c r="B497" i="10"/>
  <c r="B493" i="10"/>
  <c r="B489" i="10"/>
  <c r="B485" i="10"/>
  <c r="B481" i="10"/>
  <c r="B477" i="10"/>
  <c r="B473" i="10"/>
  <c r="B469" i="10"/>
  <c r="B465" i="10"/>
  <c r="B461" i="10"/>
  <c r="B457" i="10"/>
  <c r="B453" i="10"/>
  <c r="B449" i="10"/>
  <c r="B445" i="10"/>
  <c r="B441" i="10"/>
  <c r="B437" i="10"/>
  <c r="B433" i="10"/>
  <c r="B429" i="10"/>
  <c r="B425" i="10"/>
  <c r="B421" i="10"/>
  <c r="B417" i="10"/>
  <c r="B413" i="10"/>
  <c r="B409" i="10"/>
  <c r="B405" i="10"/>
  <c r="B401" i="10"/>
  <c r="B397" i="10"/>
  <c r="B393" i="10"/>
  <c r="B389" i="10"/>
  <c r="B385" i="10"/>
  <c r="B381" i="10"/>
  <c r="B377" i="10"/>
  <c r="B373" i="10"/>
  <c r="B369" i="10"/>
  <c r="B365" i="10"/>
  <c r="L497" i="10"/>
  <c r="L389" i="10"/>
  <c r="L97" i="10"/>
  <c r="J497" i="10"/>
  <c r="J493" i="10"/>
  <c r="J489" i="10"/>
  <c r="J485" i="10"/>
  <c r="J481" i="10"/>
  <c r="J477" i="10"/>
  <c r="J473" i="10"/>
  <c r="J469" i="10"/>
  <c r="J465" i="10"/>
  <c r="J461" i="10"/>
  <c r="J457" i="10"/>
  <c r="J453" i="10"/>
  <c r="J449" i="10"/>
  <c r="J445" i="10"/>
  <c r="J441" i="10"/>
  <c r="J437" i="10"/>
  <c r="J433" i="10"/>
  <c r="J429" i="10"/>
  <c r="J425" i="10"/>
  <c r="J421" i="10"/>
  <c r="J417" i="10"/>
  <c r="J413" i="10"/>
  <c r="J409" i="10"/>
  <c r="J405" i="10"/>
  <c r="J401" i="10"/>
  <c r="J397" i="10"/>
  <c r="J393" i="10"/>
  <c r="J389" i="10"/>
  <c r="J385" i="10"/>
  <c r="J381" i="10"/>
  <c r="J377" i="10"/>
  <c r="J373" i="10"/>
  <c r="J369" i="10"/>
  <c r="J365" i="10"/>
  <c r="J361" i="10"/>
  <c r="J357" i="10"/>
  <c r="J353" i="10"/>
  <c r="J349" i="10"/>
  <c r="J345" i="10"/>
  <c r="J341" i="10"/>
  <c r="J337" i="10"/>
  <c r="J333" i="10"/>
  <c r="J329" i="10"/>
  <c r="J325" i="10"/>
  <c r="J321" i="10"/>
  <c r="J317" i="10"/>
  <c r="J313" i="10"/>
  <c r="J309" i="10"/>
  <c r="J305" i="10"/>
  <c r="J301" i="10"/>
  <c r="J297" i="10"/>
  <c r="J293" i="10"/>
  <c r="J289" i="10"/>
  <c r="J285" i="10"/>
  <c r="J281" i="10"/>
  <c r="J277" i="10"/>
  <c r="J273" i="10"/>
  <c r="J269" i="10"/>
  <c r="J265" i="10"/>
  <c r="J261" i="10"/>
  <c r="J257" i="10"/>
  <c r="J253" i="10"/>
  <c r="J249" i="10"/>
  <c r="J245" i="10"/>
  <c r="J241" i="10"/>
  <c r="J237" i="10"/>
  <c r="J233" i="10"/>
  <c r="J229" i="10"/>
  <c r="J225" i="10"/>
  <c r="J221" i="10"/>
  <c r="J217" i="10"/>
  <c r="J213" i="10"/>
  <c r="J209" i="10"/>
  <c r="J205" i="10"/>
  <c r="J201" i="10"/>
  <c r="J197" i="10"/>
  <c r="J193" i="10"/>
  <c r="J189" i="10"/>
  <c r="J185" i="10"/>
  <c r="J181" i="10"/>
  <c r="J177" i="10"/>
  <c r="J173" i="10"/>
  <c r="K173" i="10" s="1"/>
  <c r="J169" i="10"/>
  <c r="J165" i="10"/>
  <c r="J161" i="10"/>
  <c r="J157" i="10"/>
  <c r="J153" i="10"/>
  <c r="J149" i="10"/>
  <c r="J145" i="10"/>
  <c r="J141" i="10"/>
  <c r="J137" i="10"/>
  <c r="J133" i="10"/>
  <c r="J129" i="10"/>
  <c r="J125" i="10"/>
  <c r="K125" i="10" s="1"/>
  <c r="J121" i="10"/>
  <c r="J117" i="10"/>
  <c r="J113" i="10"/>
  <c r="J109" i="10"/>
  <c r="J105" i="10"/>
  <c r="J101" i="10"/>
  <c r="J97" i="10"/>
  <c r="J93" i="10"/>
  <c r="J89" i="10"/>
  <c r="J85" i="10"/>
  <c r="J81" i="10"/>
  <c r="J77" i="10"/>
  <c r="K77" i="10" s="1"/>
  <c r="J73" i="10"/>
  <c r="J69" i="10"/>
  <c r="J65" i="10"/>
  <c r="J61" i="10"/>
  <c r="J57" i="10"/>
  <c r="J53" i="10"/>
  <c r="J49" i="10"/>
  <c r="J45" i="10"/>
  <c r="J41" i="10"/>
  <c r="G489" i="10"/>
  <c r="G473" i="10"/>
  <c r="G457" i="10"/>
  <c r="G441" i="10"/>
  <c r="G425" i="10"/>
  <c r="G409" i="10"/>
  <c r="G393" i="10"/>
  <c r="G377" i="10"/>
  <c r="G361" i="10"/>
  <c r="G345" i="10"/>
  <c r="G329" i="10"/>
  <c r="G313" i="10"/>
  <c r="G297" i="10"/>
  <c r="G281" i="10"/>
  <c r="G265" i="10"/>
  <c r="G249" i="10"/>
  <c r="G233" i="10"/>
  <c r="G217" i="10"/>
  <c r="G201" i="10"/>
  <c r="G185" i="10"/>
  <c r="G169" i="10"/>
  <c r="G153" i="10"/>
  <c r="G137" i="10"/>
  <c r="G121" i="10"/>
  <c r="G105" i="10"/>
  <c r="G89" i="10"/>
  <c r="G73" i="10"/>
  <c r="H73" i="10"/>
  <c r="L149" i="10"/>
  <c r="G493" i="10"/>
  <c r="G477" i="10"/>
  <c r="G461" i="10"/>
  <c r="G445" i="10"/>
  <c r="G429" i="10"/>
  <c r="G413" i="10"/>
  <c r="G397" i="10"/>
  <c r="G381" i="10"/>
  <c r="G349" i="10"/>
  <c r="G333" i="10"/>
  <c r="G317" i="10"/>
  <c r="G301" i="10"/>
  <c r="G285" i="10"/>
  <c r="G269" i="10"/>
  <c r="G253" i="10"/>
  <c r="G237" i="10"/>
  <c r="G221" i="10"/>
  <c r="G205" i="10"/>
  <c r="G189" i="10"/>
  <c r="G173" i="10"/>
  <c r="G157" i="10"/>
  <c r="G141" i="10"/>
  <c r="G125" i="10"/>
  <c r="G109" i="10"/>
  <c r="G93" i="10"/>
  <c r="G77" i="10"/>
  <c r="G61" i="10"/>
  <c r="H137" i="10"/>
  <c r="L365" i="10"/>
  <c r="L144" i="10"/>
  <c r="H144" i="10"/>
  <c r="L96" i="10"/>
  <c r="H96" i="10"/>
  <c r="I96" i="10" s="1"/>
  <c r="L80" i="10"/>
  <c r="H80" i="10"/>
  <c r="H500" i="10"/>
  <c r="H496" i="10"/>
  <c r="H492" i="10"/>
  <c r="H484" i="10"/>
  <c r="H476" i="10"/>
  <c r="H468" i="10"/>
  <c r="H404" i="10"/>
  <c r="H340" i="10"/>
  <c r="H324" i="10"/>
  <c r="H308" i="10"/>
  <c r="I308" i="10" s="1"/>
  <c r="H260" i="10"/>
  <c r="H244" i="10"/>
  <c r="H196" i="10"/>
  <c r="H180" i="10"/>
  <c r="H164" i="10"/>
  <c r="H140" i="10"/>
  <c r="H108" i="10"/>
  <c r="H76" i="10"/>
  <c r="H44" i="10"/>
  <c r="L128" i="10"/>
  <c r="L64" i="10"/>
  <c r="L467" i="10"/>
  <c r="H467" i="10"/>
  <c r="L463" i="10"/>
  <c r="H463" i="10"/>
  <c r="L459" i="10"/>
  <c r="H459" i="10"/>
  <c r="L455" i="10"/>
  <c r="H455" i="10"/>
  <c r="L451" i="10"/>
  <c r="H451" i="10"/>
  <c r="L447" i="10"/>
  <c r="H447" i="10"/>
  <c r="L443" i="10"/>
  <c r="H443" i="10"/>
  <c r="L439" i="10"/>
  <c r="H439" i="10"/>
  <c r="L435" i="10"/>
  <c r="H435" i="10"/>
  <c r="L431" i="10"/>
  <c r="H431" i="10"/>
  <c r="L427" i="10"/>
  <c r="H427" i="10"/>
  <c r="L423" i="10"/>
  <c r="H423" i="10"/>
  <c r="L419" i="10"/>
  <c r="H419" i="10"/>
  <c r="L415" i="10"/>
  <c r="H415" i="10"/>
  <c r="L411" i="10"/>
  <c r="H411" i="10"/>
  <c r="L407" i="10"/>
  <c r="H407" i="10"/>
  <c r="L403" i="10"/>
  <c r="H403" i="10"/>
  <c r="L399" i="10"/>
  <c r="H399" i="10"/>
  <c r="L395" i="10"/>
  <c r="H395" i="10"/>
  <c r="L391" i="10"/>
  <c r="H391" i="10"/>
  <c r="L387" i="10"/>
  <c r="H387" i="10"/>
  <c r="L383" i="10"/>
  <c r="H383" i="10"/>
  <c r="L379" i="10"/>
  <c r="H379" i="10"/>
  <c r="L375" i="10"/>
  <c r="H375" i="10"/>
  <c r="L371" i="10"/>
  <c r="H371" i="10"/>
  <c r="L367" i="10"/>
  <c r="H367" i="10"/>
  <c r="L363" i="10"/>
  <c r="H363" i="10"/>
  <c r="L359" i="10"/>
  <c r="H359" i="10"/>
  <c r="L355" i="10"/>
  <c r="H355" i="10"/>
  <c r="L351" i="10"/>
  <c r="H351" i="10"/>
  <c r="L347" i="10"/>
  <c r="H347" i="10"/>
  <c r="L343" i="10"/>
  <c r="H343" i="10"/>
  <c r="L339" i="10"/>
  <c r="H339" i="10"/>
  <c r="L335" i="10"/>
  <c r="H335" i="10"/>
  <c r="L331" i="10"/>
  <c r="H331" i="10"/>
  <c r="L327" i="10"/>
  <c r="H327" i="10"/>
  <c r="L323" i="10"/>
  <c r="H323" i="10"/>
  <c r="L319" i="10"/>
  <c r="H319" i="10"/>
  <c r="L315" i="10"/>
  <c r="H315" i="10"/>
  <c r="L311" i="10"/>
  <c r="H311" i="10"/>
  <c r="L307" i="10"/>
  <c r="H307" i="10"/>
  <c r="L303" i="10"/>
  <c r="H303" i="10"/>
  <c r="L299" i="10"/>
  <c r="H299" i="10"/>
  <c r="L295" i="10"/>
  <c r="H295" i="10"/>
  <c r="L291" i="10"/>
  <c r="H291" i="10"/>
  <c r="L287" i="10"/>
  <c r="H287" i="10"/>
  <c r="L283" i="10"/>
  <c r="H283" i="10"/>
  <c r="L279" i="10"/>
  <c r="H279" i="10"/>
  <c r="L275" i="10"/>
  <c r="H275" i="10"/>
  <c r="L271" i="10"/>
  <c r="H271" i="10"/>
  <c r="L267" i="10"/>
  <c r="H267" i="10"/>
  <c r="L263" i="10"/>
  <c r="H263" i="10"/>
  <c r="L259" i="10"/>
  <c r="H259" i="10"/>
  <c r="L255" i="10"/>
  <c r="H255" i="10"/>
  <c r="L251" i="10"/>
  <c r="H251" i="10"/>
  <c r="L247" i="10"/>
  <c r="H247" i="10"/>
  <c r="L243" i="10"/>
  <c r="H243" i="10"/>
  <c r="L239" i="10"/>
  <c r="H239" i="10"/>
  <c r="L235" i="10"/>
  <c r="H235" i="10"/>
  <c r="L231" i="10"/>
  <c r="H231" i="10"/>
  <c r="L227" i="10"/>
  <c r="H227" i="10"/>
  <c r="L223" i="10"/>
  <c r="H223" i="10"/>
  <c r="L219" i="10"/>
  <c r="H219" i="10"/>
  <c r="L215" i="10"/>
  <c r="H215" i="10"/>
  <c r="L211" i="10"/>
  <c r="H211" i="10"/>
  <c r="L207" i="10"/>
  <c r="H207" i="10"/>
  <c r="L203" i="10"/>
  <c r="H203" i="10"/>
  <c r="L199" i="10"/>
  <c r="H199" i="10"/>
  <c r="L195" i="10"/>
  <c r="H195" i="10"/>
  <c r="L191" i="10"/>
  <c r="H191" i="10"/>
  <c r="L187" i="10"/>
  <c r="H187" i="10"/>
  <c r="L183" i="10"/>
  <c r="H183" i="10"/>
  <c r="L179" i="10"/>
  <c r="H179" i="10"/>
  <c r="L175" i="10"/>
  <c r="H175" i="10"/>
  <c r="L171" i="10"/>
  <c r="H171" i="10"/>
  <c r="L167" i="10"/>
  <c r="H167" i="10"/>
  <c r="L163" i="10"/>
  <c r="H163" i="10"/>
  <c r="L159" i="10"/>
  <c r="H159" i="10"/>
  <c r="L155" i="10"/>
  <c r="H155" i="10"/>
  <c r="L151" i="10"/>
  <c r="H151" i="10"/>
  <c r="L147" i="10"/>
  <c r="H147" i="10"/>
  <c r="L143" i="10"/>
  <c r="H143" i="10"/>
  <c r="L139" i="10"/>
  <c r="H139" i="10"/>
  <c r="L135" i="10"/>
  <c r="H135" i="10"/>
  <c r="L131" i="10"/>
  <c r="H131" i="10"/>
  <c r="L127" i="10"/>
  <c r="H127" i="10"/>
  <c r="L123" i="10"/>
  <c r="H123" i="10"/>
  <c r="L119" i="10"/>
  <c r="H119" i="10"/>
  <c r="L115" i="10"/>
  <c r="H115" i="10"/>
  <c r="L111" i="10"/>
  <c r="H111" i="10"/>
  <c r="L107" i="10"/>
  <c r="H107" i="10"/>
  <c r="L103" i="10"/>
  <c r="H103" i="10"/>
  <c r="L99" i="10"/>
  <c r="H99" i="10"/>
  <c r="L95" i="10"/>
  <c r="H95" i="10"/>
  <c r="L91" i="10"/>
  <c r="H91" i="10"/>
  <c r="L87" i="10"/>
  <c r="H87" i="10"/>
  <c r="L83" i="10"/>
  <c r="H83" i="10"/>
  <c r="L79" i="10"/>
  <c r="H79" i="10"/>
  <c r="L75" i="10"/>
  <c r="H75" i="10"/>
  <c r="L71" i="10"/>
  <c r="H71" i="10"/>
  <c r="L67" i="10"/>
  <c r="H67" i="10"/>
  <c r="L63" i="10"/>
  <c r="H63" i="10"/>
  <c r="L59" i="10"/>
  <c r="H59" i="10"/>
  <c r="H55" i="10"/>
  <c r="H51" i="10"/>
  <c r="H47" i="10"/>
  <c r="H43" i="10"/>
  <c r="J39" i="10"/>
  <c r="H39" i="10"/>
  <c r="H23" i="10"/>
  <c r="L23" i="10"/>
  <c r="H7" i="10"/>
  <c r="L7" i="10"/>
  <c r="B19" i="10"/>
  <c r="B3" i="10"/>
  <c r="H3" i="10"/>
  <c r="L31" i="10"/>
  <c r="G467" i="10"/>
  <c r="G463" i="10"/>
  <c r="G459" i="10"/>
  <c r="G455" i="10"/>
  <c r="G451" i="10"/>
  <c r="G447" i="10"/>
  <c r="G443" i="10"/>
  <c r="G439" i="10"/>
  <c r="G435" i="10"/>
  <c r="G431" i="10"/>
  <c r="G427" i="10"/>
  <c r="G423" i="10"/>
  <c r="G419" i="10"/>
  <c r="G415" i="10"/>
  <c r="G411" i="10"/>
  <c r="G407" i="10"/>
  <c r="G403" i="10"/>
  <c r="G399" i="10"/>
  <c r="G395" i="10"/>
  <c r="G391" i="10"/>
  <c r="G387" i="10"/>
  <c r="G383" i="10"/>
  <c r="G379" i="10"/>
  <c r="G375" i="10"/>
  <c r="G371" i="10"/>
  <c r="G367" i="10"/>
  <c r="G363" i="10"/>
  <c r="G359" i="10"/>
  <c r="G355" i="10"/>
  <c r="G351" i="10"/>
  <c r="G347" i="10"/>
  <c r="G343" i="10"/>
  <c r="G339" i="10"/>
  <c r="G335" i="10"/>
  <c r="G331" i="10"/>
  <c r="G327" i="10"/>
  <c r="G323" i="10"/>
  <c r="G319" i="10"/>
  <c r="G315" i="10"/>
  <c r="G311" i="10"/>
  <c r="G307" i="10"/>
  <c r="G303" i="10"/>
  <c r="G299" i="10"/>
  <c r="G295" i="10"/>
  <c r="G291" i="10"/>
  <c r="G287" i="10"/>
  <c r="G283" i="10"/>
  <c r="G279" i="10"/>
  <c r="G275" i="10"/>
  <c r="G271" i="10"/>
  <c r="G267" i="10"/>
  <c r="G263" i="10"/>
  <c r="G259" i="10"/>
  <c r="G255" i="10"/>
  <c r="G251" i="10"/>
  <c r="G247" i="10"/>
  <c r="G243" i="10"/>
  <c r="G239" i="10"/>
  <c r="G235" i="10"/>
  <c r="G231" i="10"/>
  <c r="G227" i="10"/>
  <c r="G223" i="10"/>
  <c r="G219" i="10"/>
  <c r="G215" i="10"/>
  <c r="G211" i="10"/>
  <c r="G207" i="10"/>
  <c r="G203" i="10"/>
  <c r="G199" i="10"/>
  <c r="G195" i="10"/>
  <c r="G191" i="10"/>
  <c r="G187" i="10"/>
  <c r="G183" i="10"/>
  <c r="G179" i="10"/>
  <c r="G175" i="10"/>
  <c r="G171" i="10"/>
  <c r="G167" i="10"/>
  <c r="G163" i="10"/>
  <c r="G159" i="10"/>
  <c r="G155" i="10"/>
  <c r="G151" i="10"/>
  <c r="G147" i="10"/>
  <c r="G143" i="10"/>
  <c r="G139" i="10"/>
  <c r="G135" i="10"/>
  <c r="G131" i="10"/>
  <c r="G127" i="10"/>
  <c r="G123" i="10"/>
  <c r="G119" i="10"/>
  <c r="G115" i="10"/>
  <c r="G111" i="10"/>
  <c r="G107" i="10"/>
  <c r="G103" i="10"/>
  <c r="G99" i="10"/>
  <c r="G95" i="10"/>
  <c r="G91" i="10"/>
  <c r="G87" i="10"/>
  <c r="G83" i="10"/>
  <c r="G79" i="10"/>
  <c r="G75" i="10"/>
  <c r="G71" i="10"/>
  <c r="G67" i="10"/>
  <c r="G63" i="10"/>
  <c r="G59" i="10"/>
  <c r="B27" i="10"/>
  <c r="B11" i="10"/>
  <c r="H19" i="10"/>
  <c r="J29" i="10"/>
  <c r="J16" i="10"/>
  <c r="J5" i="10"/>
  <c r="H29" i="10"/>
  <c r="H25" i="10"/>
  <c r="H21" i="10"/>
  <c r="H17" i="10"/>
  <c r="H13" i="10"/>
  <c r="H9" i="10"/>
  <c r="H5" i="10"/>
  <c r="L29" i="10"/>
  <c r="L25" i="10"/>
  <c r="L21" i="10"/>
  <c r="L17" i="10"/>
  <c r="L13" i="10"/>
  <c r="L9" i="10"/>
  <c r="L5" i="10"/>
  <c r="J17" i="10"/>
  <c r="J4" i="10"/>
  <c r="J20" i="10"/>
  <c r="J21" i="10"/>
  <c r="J8" i="10"/>
  <c r="J9" i="10"/>
  <c r="H28" i="10"/>
  <c r="H24" i="10"/>
  <c r="H20" i="10"/>
  <c r="H16" i="10"/>
  <c r="H12" i="10"/>
  <c r="H8" i="10"/>
  <c r="H4" i="10"/>
  <c r="B55" i="10"/>
  <c r="B51" i="10"/>
  <c r="B47" i="10"/>
  <c r="B43" i="10"/>
  <c r="B39" i="10"/>
  <c r="B35" i="10"/>
  <c r="L55" i="10"/>
  <c r="L51" i="10"/>
  <c r="L47" i="10"/>
  <c r="L43" i="10"/>
  <c r="L39" i="10"/>
  <c r="M63" i="10" l="1"/>
  <c r="M222" i="10"/>
  <c r="M128" i="10"/>
  <c r="M277" i="10"/>
  <c r="M238" i="10"/>
  <c r="M254" i="10"/>
  <c r="M475" i="10"/>
  <c r="M139" i="10"/>
  <c r="M331" i="10"/>
  <c r="M101" i="10"/>
  <c r="M251" i="10"/>
  <c r="M323" i="10"/>
  <c r="M371" i="10"/>
  <c r="M419" i="10"/>
  <c r="M467" i="10"/>
  <c r="M145" i="10"/>
  <c r="M457" i="10"/>
  <c r="M64" i="10"/>
  <c r="M96" i="10"/>
  <c r="M61" i="10"/>
  <c r="M113" i="10"/>
  <c r="M129" i="10"/>
  <c r="M409" i="10"/>
  <c r="M433" i="10"/>
  <c r="M485" i="10"/>
  <c r="M436" i="10"/>
  <c r="M480" i="10"/>
  <c r="M220" i="10"/>
  <c r="M126" i="10"/>
  <c r="M76" i="10"/>
  <c r="M268" i="10"/>
  <c r="M248" i="10"/>
  <c r="M336" i="10"/>
  <c r="M168" i="10"/>
  <c r="M408" i="10"/>
  <c r="M258" i="10"/>
  <c r="M376" i="10"/>
  <c r="M255" i="10"/>
  <c r="M447" i="10"/>
  <c r="M261" i="10"/>
  <c r="M174" i="10"/>
  <c r="M236" i="10"/>
  <c r="M412" i="10"/>
  <c r="M489" i="10"/>
  <c r="M68" i="10"/>
  <c r="M100" i="10"/>
  <c r="M283" i="10"/>
  <c r="M365" i="10"/>
  <c r="M185" i="10"/>
  <c r="M146" i="10"/>
  <c r="M274" i="10"/>
  <c r="M292" i="10"/>
  <c r="M422" i="10"/>
  <c r="M328" i="10"/>
  <c r="M402" i="10"/>
  <c r="M308" i="10"/>
  <c r="M130" i="10"/>
  <c r="M216" i="10"/>
  <c r="M481" i="10"/>
  <c r="M280" i="10"/>
  <c r="M448" i="10"/>
  <c r="M121" i="10"/>
  <c r="M153" i="10"/>
  <c r="M201" i="10"/>
  <c r="M217" i="10"/>
  <c r="M233" i="10"/>
  <c r="M265" i="10"/>
  <c r="M281" i="10"/>
  <c r="M297" i="10"/>
  <c r="M313" i="10"/>
  <c r="M361" i="10"/>
  <c r="M393" i="10"/>
  <c r="M417" i="10"/>
  <c r="M465" i="10"/>
  <c r="M493" i="10"/>
  <c r="M322" i="10"/>
  <c r="M256" i="10"/>
  <c r="M228" i="10"/>
  <c r="M388" i="10"/>
  <c r="M69" i="10"/>
  <c r="M136" i="10"/>
  <c r="M340" i="10"/>
  <c r="M414" i="10"/>
  <c r="M499" i="10"/>
  <c r="M104" i="10"/>
  <c r="M332" i="10"/>
  <c r="M252" i="10"/>
  <c r="M158" i="10"/>
  <c r="M460" i="10"/>
  <c r="M500" i="10"/>
  <c r="M183" i="10"/>
  <c r="M375" i="10"/>
  <c r="M213" i="10"/>
  <c r="M357" i="10"/>
  <c r="M452" i="10"/>
  <c r="M88" i="10"/>
  <c r="M144" i="10"/>
  <c r="M272" i="10"/>
  <c r="M350" i="10"/>
  <c r="M187" i="10"/>
  <c r="M451" i="10"/>
  <c r="M169" i="10"/>
  <c r="M114" i="10"/>
  <c r="M242" i="10"/>
  <c r="M374" i="10"/>
  <c r="M176" i="10"/>
  <c r="M486" i="10"/>
  <c r="M487" i="10"/>
  <c r="M95" i="10"/>
  <c r="M143" i="10"/>
  <c r="M191" i="10"/>
  <c r="M239" i="10"/>
  <c r="M263" i="10"/>
  <c r="M287" i="10"/>
  <c r="M311" i="10"/>
  <c r="M335" i="10"/>
  <c r="M359" i="10"/>
  <c r="M383" i="10"/>
  <c r="M407" i="10"/>
  <c r="M431" i="10"/>
  <c r="M455" i="10"/>
  <c r="M105" i="10"/>
  <c r="M137" i="10"/>
  <c r="M86" i="10"/>
  <c r="M118" i="10"/>
  <c r="M150" i="10"/>
  <c r="M182" i="10"/>
  <c r="M214" i="10"/>
  <c r="M246" i="10"/>
  <c r="M278" i="10"/>
  <c r="M314" i="10"/>
  <c r="M346" i="10"/>
  <c r="M382" i="10"/>
  <c r="M464" i="10"/>
  <c r="M378" i="10"/>
  <c r="M286" i="10"/>
  <c r="M148" i="10"/>
  <c r="M352" i="10"/>
  <c r="M426" i="10"/>
  <c r="M394" i="10"/>
  <c r="M116" i="10"/>
  <c r="M344" i="10"/>
  <c r="M418" i="10"/>
  <c r="M264" i="10"/>
  <c r="M484" i="10"/>
  <c r="M207" i="10"/>
  <c r="M399" i="10"/>
  <c r="M229" i="10"/>
  <c r="M270" i="10"/>
  <c r="M304" i="10"/>
  <c r="M413" i="10"/>
  <c r="M320" i="10"/>
  <c r="M424" i="10"/>
  <c r="M163" i="10"/>
  <c r="M379" i="10"/>
  <c r="M329" i="10"/>
  <c r="M82" i="10"/>
  <c r="M210" i="10"/>
  <c r="M342" i="10"/>
  <c r="M192" i="10"/>
  <c r="M124" i="10"/>
  <c r="M92" i="10"/>
  <c r="M71" i="10"/>
  <c r="M119" i="10"/>
  <c r="M167" i="10"/>
  <c r="M215" i="10"/>
  <c r="M157" i="10"/>
  <c r="M205" i="10"/>
  <c r="M221" i="10"/>
  <c r="M269" i="10"/>
  <c r="M285" i="10"/>
  <c r="M317" i="10"/>
  <c r="M333" i="10"/>
  <c r="M369" i="10"/>
  <c r="M397" i="10"/>
  <c r="M421" i="10"/>
  <c r="M445" i="10"/>
  <c r="M469" i="10"/>
  <c r="M398" i="10"/>
  <c r="M318" i="10"/>
  <c r="M132" i="10"/>
  <c r="M160" i="10"/>
  <c r="M364" i="10"/>
  <c r="M438" i="10"/>
  <c r="M140" i="10"/>
  <c r="M368" i="10"/>
  <c r="M466" i="10"/>
  <c r="M288" i="10"/>
  <c r="M496" i="10"/>
  <c r="M62" i="10"/>
  <c r="M111" i="10"/>
  <c r="M279" i="10"/>
  <c r="M81" i="10"/>
  <c r="M309" i="10"/>
  <c r="M472" i="10"/>
  <c r="M306" i="10"/>
  <c r="M432" i="10"/>
  <c r="M385" i="10"/>
  <c r="M316" i="10"/>
  <c r="M243" i="10"/>
  <c r="M291" i="10"/>
  <c r="M339" i="10"/>
  <c r="M387" i="10"/>
  <c r="M435" i="10"/>
  <c r="M73" i="10"/>
  <c r="M173" i="10"/>
  <c r="M253" i="10"/>
  <c r="M349" i="10"/>
  <c r="M425" i="10"/>
  <c r="M58" i="10"/>
  <c r="M90" i="10"/>
  <c r="M122" i="10"/>
  <c r="M154" i="10"/>
  <c r="M186" i="10"/>
  <c r="M218" i="10"/>
  <c r="M250" i="10"/>
  <c r="M282" i="10"/>
  <c r="M326" i="10"/>
  <c r="M354" i="10"/>
  <c r="M386" i="10"/>
  <c r="M428" i="10"/>
  <c r="M356" i="10"/>
  <c r="M458" i="10"/>
  <c r="M172" i="10"/>
  <c r="M400" i="10"/>
  <c r="M450" i="10"/>
  <c r="M152" i="10"/>
  <c r="M392" i="10"/>
  <c r="M60" i="10"/>
  <c r="M312" i="10"/>
  <c r="M135" i="10"/>
  <c r="M327" i="10"/>
  <c r="M197" i="10"/>
  <c r="M341" i="10"/>
  <c r="M78" i="10"/>
  <c r="M338" i="10"/>
  <c r="M180" i="10"/>
  <c r="M437" i="10"/>
  <c r="M468" i="10"/>
  <c r="M67" i="10"/>
  <c r="M235" i="10"/>
  <c r="M403" i="10"/>
  <c r="M117" i="10"/>
  <c r="M178" i="10"/>
  <c r="M310" i="10"/>
  <c r="M226" i="10"/>
  <c r="M75" i="10"/>
  <c r="M99" i="10"/>
  <c r="M123" i="10"/>
  <c r="M147" i="10"/>
  <c r="M171" i="10"/>
  <c r="M195" i="10"/>
  <c r="M219" i="10"/>
  <c r="M267" i="10"/>
  <c r="M315" i="10"/>
  <c r="M363" i="10"/>
  <c r="M411" i="10"/>
  <c r="M459" i="10"/>
  <c r="M89" i="10"/>
  <c r="M189" i="10"/>
  <c r="M237" i="10"/>
  <c r="M301" i="10"/>
  <c r="M373" i="10"/>
  <c r="M93" i="10"/>
  <c r="M141" i="10"/>
  <c r="M401" i="10"/>
  <c r="M449" i="10"/>
  <c r="M473" i="10"/>
  <c r="M112" i="10"/>
  <c r="M208" i="10"/>
  <c r="M454" i="10"/>
  <c r="M390" i="10"/>
  <c r="M184" i="10"/>
  <c r="M462" i="10"/>
  <c r="M380" i="10"/>
  <c r="M164" i="10"/>
  <c r="M404" i="10"/>
  <c r="M479" i="10"/>
  <c r="M72" i="10"/>
  <c r="M324" i="10"/>
  <c r="M478" i="10"/>
  <c r="M490" i="10"/>
  <c r="M87" i="10"/>
  <c r="M303" i="10"/>
  <c r="M165" i="10"/>
  <c r="M293" i="10"/>
  <c r="M206" i="10"/>
  <c r="M430" i="10"/>
  <c r="M133" i="10"/>
  <c r="M296" i="10"/>
  <c r="M91" i="10"/>
  <c r="M259" i="10"/>
  <c r="M355" i="10"/>
  <c r="M249" i="10"/>
  <c r="M223" i="10"/>
  <c r="M295" i="10"/>
  <c r="M319" i="10"/>
  <c r="M343" i="10"/>
  <c r="M367" i="10"/>
  <c r="M391" i="10"/>
  <c r="M415" i="10"/>
  <c r="M439" i="10"/>
  <c r="M463" i="10"/>
  <c r="M149" i="10"/>
  <c r="M97" i="10"/>
  <c r="M77" i="10"/>
  <c r="M109" i="10"/>
  <c r="M125" i="10"/>
  <c r="M405" i="10"/>
  <c r="M240" i="10"/>
  <c r="M70" i="10"/>
  <c r="M102" i="10"/>
  <c r="M134" i="10"/>
  <c r="M166" i="10"/>
  <c r="M198" i="10"/>
  <c r="M230" i="10"/>
  <c r="M262" i="10"/>
  <c r="M294" i="10"/>
  <c r="M330" i="10"/>
  <c r="M358" i="10"/>
  <c r="M348" i="10"/>
  <c r="M66" i="10"/>
  <c r="M488" i="10"/>
  <c r="M410" i="10"/>
  <c r="M212" i="10"/>
  <c r="M196" i="10"/>
  <c r="M474" i="10"/>
  <c r="M416" i="10"/>
  <c r="M188" i="10"/>
  <c r="M476" i="10"/>
  <c r="M491" i="10"/>
  <c r="M108" i="10"/>
  <c r="M360" i="10"/>
  <c r="M471" i="10"/>
  <c r="M434" i="10"/>
  <c r="M290" i="10"/>
  <c r="M492" i="10"/>
  <c r="M231" i="10"/>
  <c r="M423" i="10"/>
  <c r="M245" i="10"/>
  <c r="M142" i="10"/>
  <c r="M162" i="10"/>
  <c r="M260" i="10"/>
  <c r="M85" i="10"/>
  <c r="M194" i="10"/>
  <c r="M456" i="10"/>
  <c r="M211" i="10"/>
  <c r="M427" i="10"/>
  <c r="M345" i="10"/>
  <c r="M103" i="10"/>
  <c r="M151" i="10"/>
  <c r="M199" i="10"/>
  <c r="M247" i="10"/>
  <c r="M80" i="10"/>
  <c r="M389" i="10"/>
  <c r="M161" i="10"/>
  <c r="M177" i="10"/>
  <c r="M193" i="10"/>
  <c r="M209" i="10"/>
  <c r="M225" i="10"/>
  <c r="M241" i="10"/>
  <c r="M257" i="10"/>
  <c r="M273" i="10"/>
  <c r="M289" i="10"/>
  <c r="M305" i="10"/>
  <c r="M321" i="10"/>
  <c r="M337" i="10"/>
  <c r="M353" i="10"/>
  <c r="M377" i="10"/>
  <c r="M429" i="10"/>
  <c r="M453" i="10"/>
  <c r="M477" i="10"/>
  <c r="M284" i="10"/>
  <c r="M372" i="10"/>
  <c r="M94" i="10"/>
  <c r="M446" i="10"/>
  <c r="M276" i="10"/>
  <c r="M84" i="10"/>
  <c r="M232" i="10"/>
  <c r="M498" i="10"/>
  <c r="M440" i="10"/>
  <c r="M200" i="10"/>
  <c r="M98" i="10"/>
  <c r="M120" i="10"/>
  <c r="M384" i="10"/>
  <c r="M483" i="10"/>
  <c r="M482" i="10"/>
  <c r="M302" i="10"/>
  <c r="M406" i="10"/>
  <c r="M159" i="10"/>
  <c r="M351" i="10"/>
  <c r="M181" i="10"/>
  <c r="M325" i="10"/>
  <c r="M110" i="10"/>
  <c r="M370" i="10"/>
  <c r="M444" i="10"/>
  <c r="M461" i="10"/>
  <c r="M204" i="10"/>
  <c r="M115" i="10"/>
  <c r="M307" i="10"/>
  <c r="M65" i="10"/>
  <c r="M441" i="10"/>
  <c r="M79" i="10"/>
  <c r="M127" i="10"/>
  <c r="M175" i="10"/>
  <c r="M271" i="10"/>
  <c r="M59" i="10"/>
  <c r="M83" i="10"/>
  <c r="M107" i="10"/>
  <c r="M131" i="10"/>
  <c r="M155" i="10"/>
  <c r="M179" i="10"/>
  <c r="M203" i="10"/>
  <c r="M227" i="10"/>
  <c r="M275" i="10"/>
  <c r="M299" i="10"/>
  <c r="M347" i="10"/>
  <c r="M395" i="10"/>
  <c r="M443" i="10"/>
  <c r="M497" i="10"/>
  <c r="M381" i="10"/>
  <c r="M300" i="10"/>
  <c r="M74" i="10"/>
  <c r="M106" i="10"/>
  <c r="M138" i="10"/>
  <c r="M170" i="10"/>
  <c r="M202" i="10"/>
  <c r="M234" i="10"/>
  <c r="M266" i="10"/>
  <c r="M298" i="10"/>
  <c r="M334" i="10"/>
  <c r="M362" i="10"/>
  <c r="M420" i="10"/>
  <c r="M190" i="10"/>
  <c r="M470" i="10"/>
  <c r="M244" i="10"/>
  <c r="M366" i="10"/>
  <c r="M224" i="10"/>
  <c r="M442" i="10"/>
  <c r="M156" i="10"/>
  <c r="M396" i="10"/>
  <c r="M495" i="10"/>
  <c r="M494" i="10"/>
  <c r="I97" i="10"/>
  <c r="C277" i="10"/>
  <c r="I485" i="10"/>
  <c r="E181" i="10"/>
  <c r="E410" i="10"/>
  <c r="E488" i="10"/>
  <c r="I156" i="10"/>
  <c r="I60" i="10"/>
  <c r="C147" i="10"/>
  <c r="C334" i="10"/>
  <c r="C418" i="10"/>
  <c r="K350" i="10"/>
  <c r="I159" i="10"/>
  <c r="I399" i="10"/>
  <c r="K417" i="10"/>
  <c r="I340" i="10"/>
  <c r="I59" i="10"/>
  <c r="C409" i="10"/>
  <c r="C181" i="10"/>
  <c r="C293" i="10"/>
  <c r="E453" i="10"/>
  <c r="E228" i="10"/>
  <c r="E471" i="10"/>
  <c r="C460" i="10"/>
  <c r="C128" i="10"/>
  <c r="I292" i="10"/>
  <c r="C103" i="10"/>
  <c r="I170" i="10"/>
  <c r="C143" i="10"/>
  <c r="I135" i="10"/>
  <c r="I375" i="10"/>
  <c r="K369" i="10"/>
  <c r="I197" i="10"/>
  <c r="I213" i="10"/>
  <c r="I229" i="10"/>
  <c r="C457" i="10"/>
  <c r="C229" i="10"/>
  <c r="C341" i="10"/>
  <c r="E194" i="10"/>
  <c r="E180" i="10"/>
  <c r="E275" i="10"/>
  <c r="I432" i="10"/>
  <c r="K244" i="10"/>
  <c r="C444" i="10"/>
  <c r="C126" i="10"/>
  <c r="C206" i="10"/>
  <c r="C166" i="10"/>
  <c r="I255" i="10"/>
  <c r="K81" i="10"/>
  <c r="K465" i="10"/>
  <c r="K373" i="10"/>
  <c r="I61" i="10"/>
  <c r="C245" i="10"/>
  <c r="I433" i="10"/>
  <c r="E98" i="10"/>
  <c r="E132" i="10"/>
  <c r="E327" i="10"/>
  <c r="C216" i="10"/>
  <c r="K416" i="10"/>
  <c r="C462" i="10"/>
  <c r="C415" i="10"/>
  <c r="C406" i="10"/>
  <c r="C94" i="10"/>
  <c r="I63" i="10"/>
  <c r="I279" i="10"/>
  <c r="K177" i="10"/>
  <c r="C461" i="10"/>
  <c r="I144" i="10"/>
  <c r="K421" i="10"/>
  <c r="K413" i="10"/>
  <c r="C213" i="10"/>
  <c r="C357" i="10"/>
  <c r="E242" i="10"/>
  <c r="E314" i="10"/>
  <c r="E229" i="10"/>
  <c r="K436" i="10"/>
  <c r="K252" i="10"/>
  <c r="K255" i="10"/>
  <c r="K182" i="10"/>
  <c r="C478" i="10"/>
  <c r="I231" i="10"/>
  <c r="I423" i="10"/>
  <c r="C97" i="10"/>
  <c r="K85" i="10"/>
  <c r="C101" i="10"/>
  <c r="K221" i="10"/>
  <c r="C129" i="10"/>
  <c r="E133" i="10"/>
  <c r="E458" i="10"/>
  <c r="E344" i="10"/>
  <c r="K88" i="10"/>
  <c r="K268" i="10"/>
  <c r="I276" i="10"/>
  <c r="C291" i="10"/>
  <c r="K187" i="10"/>
  <c r="I178" i="10"/>
  <c r="I207" i="10"/>
  <c r="I447" i="10"/>
  <c r="C365" i="10"/>
  <c r="K133" i="10"/>
  <c r="I65" i="10"/>
  <c r="K461" i="10"/>
  <c r="C197" i="10"/>
  <c r="C309" i="10"/>
  <c r="E357" i="10"/>
  <c r="E111" i="10"/>
  <c r="E423" i="10"/>
  <c r="C356" i="10"/>
  <c r="I204" i="10"/>
  <c r="K380" i="10"/>
  <c r="K95" i="10"/>
  <c r="C106" i="10"/>
  <c r="C455" i="10"/>
  <c r="I87" i="10"/>
  <c r="I327" i="10"/>
  <c r="K225" i="10"/>
  <c r="C149" i="10"/>
  <c r="K181" i="10"/>
  <c r="C465" i="10"/>
  <c r="K269" i="10"/>
  <c r="I113" i="10"/>
  <c r="E85" i="10"/>
  <c r="E258" i="10"/>
  <c r="E296" i="10"/>
  <c r="C236" i="10"/>
  <c r="C308" i="10"/>
  <c r="I160" i="10"/>
  <c r="K407" i="10"/>
  <c r="C319" i="10"/>
  <c r="C479" i="10"/>
  <c r="I183" i="10"/>
  <c r="I324" i="10"/>
  <c r="I81" i="10"/>
  <c r="K277" i="10"/>
  <c r="C369" i="10"/>
  <c r="K317" i="10"/>
  <c r="C165" i="10"/>
  <c r="E309" i="10"/>
  <c r="E276" i="10"/>
  <c r="E163" i="10"/>
  <c r="E392" i="10"/>
  <c r="K280" i="10"/>
  <c r="C260" i="10"/>
  <c r="K382" i="10"/>
  <c r="K355" i="10"/>
  <c r="K275" i="10"/>
  <c r="K326" i="10"/>
  <c r="I111" i="10"/>
  <c r="I351" i="10"/>
  <c r="K273" i="10"/>
  <c r="I165" i="10"/>
  <c r="K325" i="10"/>
  <c r="I149" i="10"/>
  <c r="K365" i="10"/>
  <c r="C325" i="10"/>
  <c r="E405" i="10"/>
  <c r="E362" i="10"/>
  <c r="E440" i="10"/>
  <c r="K484" i="10"/>
  <c r="C368" i="10"/>
  <c r="K262" i="10"/>
  <c r="K239" i="10"/>
  <c r="I394" i="10"/>
  <c r="K347" i="10"/>
  <c r="K321" i="10"/>
  <c r="I181" i="10"/>
  <c r="K469" i="10"/>
  <c r="C81" i="10"/>
  <c r="C261" i="10"/>
  <c r="I409" i="10"/>
  <c r="E146" i="10"/>
  <c r="E84" i="10"/>
  <c r="E375" i="10"/>
  <c r="I378" i="10"/>
  <c r="K208" i="10"/>
  <c r="I330" i="10"/>
  <c r="K467" i="10"/>
  <c r="I418" i="10"/>
  <c r="C167" i="10"/>
  <c r="I303" i="10"/>
  <c r="K129" i="10"/>
  <c r="C413" i="10"/>
  <c r="K229" i="10"/>
  <c r="C417" i="10"/>
  <c r="I83" i="10"/>
  <c r="I107" i="10"/>
  <c r="I131" i="10"/>
  <c r="I155" i="10"/>
  <c r="I179" i="10"/>
  <c r="I203" i="10"/>
  <c r="I227" i="10"/>
  <c r="I251" i="10"/>
  <c r="I275" i="10"/>
  <c r="I299" i="10"/>
  <c r="I323" i="10"/>
  <c r="I347" i="10"/>
  <c r="I371" i="10"/>
  <c r="I395" i="10"/>
  <c r="I419" i="10"/>
  <c r="I443" i="10"/>
  <c r="I467" i="10"/>
  <c r="I260" i="10"/>
  <c r="I73" i="10"/>
  <c r="K73" i="10"/>
  <c r="K121" i="10"/>
  <c r="K169" i="10"/>
  <c r="K217" i="10"/>
  <c r="K265" i="10"/>
  <c r="K313" i="10"/>
  <c r="K361" i="10"/>
  <c r="K409" i="10"/>
  <c r="K457" i="10"/>
  <c r="C405" i="10"/>
  <c r="C453" i="10"/>
  <c r="C61" i="10"/>
  <c r="C77" i="10"/>
  <c r="I93" i="10"/>
  <c r="C113" i="10"/>
  <c r="I129" i="10"/>
  <c r="I145" i="10"/>
  <c r="I405" i="10"/>
  <c r="E75" i="10"/>
  <c r="E246" i="10"/>
  <c r="E305" i="10"/>
  <c r="E353" i="10"/>
  <c r="E401" i="10"/>
  <c r="E449" i="10"/>
  <c r="E497" i="10"/>
  <c r="E198" i="10"/>
  <c r="E150" i="10"/>
  <c r="E102" i="10"/>
  <c r="E185" i="10"/>
  <c r="E137" i="10"/>
  <c r="E89" i="10"/>
  <c r="E280" i="10"/>
  <c r="E232" i="10"/>
  <c r="E184" i="10"/>
  <c r="E136" i="10"/>
  <c r="E88" i="10"/>
  <c r="E95" i="10"/>
  <c r="E253" i="10"/>
  <c r="E310" i="10"/>
  <c r="E358" i="10"/>
  <c r="E406" i="10"/>
  <c r="E454" i="10"/>
  <c r="E147" i="10"/>
  <c r="E270" i="10"/>
  <c r="E323" i="10"/>
  <c r="E371" i="10"/>
  <c r="E419" i="10"/>
  <c r="E467" i="10"/>
  <c r="E215" i="10"/>
  <c r="E292" i="10"/>
  <c r="E340" i="10"/>
  <c r="E388" i="10"/>
  <c r="E436" i="10"/>
  <c r="E484" i="10"/>
  <c r="I424" i="10"/>
  <c r="I366" i="10"/>
  <c r="I494" i="10"/>
  <c r="K243" i="10"/>
  <c r="C426" i="10"/>
  <c r="C139" i="10"/>
  <c r="I254" i="10"/>
  <c r="I245" i="10"/>
  <c r="I261" i="10"/>
  <c r="I277" i="10"/>
  <c r="I293" i="10"/>
  <c r="I309" i="10"/>
  <c r="I325" i="10"/>
  <c r="I341" i="10"/>
  <c r="I357" i="10"/>
  <c r="I381" i="10"/>
  <c r="I457" i="10"/>
  <c r="E107" i="10"/>
  <c r="E257" i="10"/>
  <c r="E313" i="10"/>
  <c r="E361" i="10"/>
  <c r="E409" i="10"/>
  <c r="E457" i="10"/>
  <c r="E238" i="10"/>
  <c r="E190" i="10"/>
  <c r="E142" i="10"/>
  <c r="E94" i="10"/>
  <c r="E225" i="10"/>
  <c r="E177" i="10"/>
  <c r="E129" i="10"/>
  <c r="E81" i="10"/>
  <c r="E272" i="10"/>
  <c r="E224" i="10"/>
  <c r="E176" i="10"/>
  <c r="E128" i="10"/>
  <c r="E80" i="10"/>
  <c r="E127" i="10"/>
  <c r="E263" i="10"/>
  <c r="E318" i="10"/>
  <c r="E366" i="10"/>
  <c r="E414" i="10"/>
  <c r="E462" i="10"/>
  <c r="E179" i="10"/>
  <c r="E281" i="10"/>
  <c r="E331" i="10"/>
  <c r="E379" i="10"/>
  <c r="E427" i="10"/>
  <c r="E475" i="10"/>
  <c r="E237" i="10"/>
  <c r="E300" i="10"/>
  <c r="E348" i="10"/>
  <c r="E396" i="10"/>
  <c r="E444" i="10"/>
  <c r="E492" i="10"/>
  <c r="I460" i="10"/>
  <c r="I390" i="10"/>
  <c r="C372" i="10"/>
  <c r="I316" i="10"/>
  <c r="C492" i="10"/>
  <c r="C60" i="10"/>
  <c r="C252" i="10"/>
  <c r="K104" i="10"/>
  <c r="K296" i="10"/>
  <c r="K496" i="10"/>
  <c r="I168" i="10"/>
  <c r="C232" i="10"/>
  <c r="K68" i="10"/>
  <c r="K260" i="10"/>
  <c r="K452" i="10"/>
  <c r="I248" i="10"/>
  <c r="C160" i="10"/>
  <c r="K240" i="10"/>
  <c r="K300" i="10"/>
  <c r="C340" i="10"/>
  <c r="I116" i="10"/>
  <c r="C380" i="10"/>
  <c r="K448" i="10"/>
  <c r="K64" i="10"/>
  <c r="E245" i="10"/>
  <c r="C117" i="10"/>
  <c r="I413" i="10"/>
  <c r="E413" i="10"/>
  <c r="E125" i="10"/>
  <c r="E269" i="10"/>
  <c r="E370" i="10"/>
  <c r="E466" i="10"/>
  <c r="E286" i="10"/>
  <c r="E383" i="10"/>
  <c r="E479" i="10"/>
  <c r="I67" i="10"/>
  <c r="I115" i="10"/>
  <c r="I163" i="10"/>
  <c r="I211" i="10"/>
  <c r="I259" i="10"/>
  <c r="I307" i="10"/>
  <c r="I355" i="10"/>
  <c r="I403" i="10"/>
  <c r="I451" i="10"/>
  <c r="I404" i="10"/>
  <c r="K89" i="10"/>
  <c r="K137" i="10"/>
  <c r="K185" i="10"/>
  <c r="K233" i="10"/>
  <c r="K281" i="10"/>
  <c r="K329" i="10"/>
  <c r="K377" i="10"/>
  <c r="K425" i="10"/>
  <c r="K473" i="10"/>
  <c r="C373" i="10"/>
  <c r="C421" i="10"/>
  <c r="C469" i="10"/>
  <c r="C65" i="10"/>
  <c r="I101" i="10"/>
  <c r="I117" i="10"/>
  <c r="C153" i="10"/>
  <c r="C169" i="10"/>
  <c r="C185" i="10"/>
  <c r="C201" i="10"/>
  <c r="C217" i="10"/>
  <c r="C233" i="10"/>
  <c r="C249" i="10"/>
  <c r="C265" i="10"/>
  <c r="C281" i="10"/>
  <c r="C297" i="10"/>
  <c r="C313" i="10"/>
  <c r="C329" i="10"/>
  <c r="C345" i="10"/>
  <c r="C361" i="10"/>
  <c r="E139" i="10"/>
  <c r="E267" i="10"/>
  <c r="E321" i="10"/>
  <c r="E369" i="10"/>
  <c r="E417" i="10"/>
  <c r="E465" i="10"/>
  <c r="E230" i="10"/>
  <c r="E182" i="10"/>
  <c r="E134" i="10"/>
  <c r="E86" i="10"/>
  <c r="E217" i="10"/>
  <c r="E169" i="10"/>
  <c r="E121" i="10"/>
  <c r="E73" i="10"/>
  <c r="E264" i="10"/>
  <c r="E216" i="10"/>
  <c r="E168" i="10"/>
  <c r="E120" i="10"/>
  <c r="E72" i="10"/>
  <c r="E159" i="10"/>
  <c r="E274" i="10"/>
  <c r="E326" i="10"/>
  <c r="E374" i="10"/>
  <c r="E422" i="10"/>
  <c r="E470" i="10"/>
  <c r="E211" i="10"/>
  <c r="E291" i="10"/>
  <c r="E339" i="10"/>
  <c r="E387" i="10"/>
  <c r="E435" i="10"/>
  <c r="E365" i="10"/>
  <c r="E173" i="10"/>
  <c r="E76" i="10"/>
  <c r="E322" i="10"/>
  <c r="E418" i="10"/>
  <c r="E195" i="10"/>
  <c r="E335" i="10"/>
  <c r="E431" i="10"/>
  <c r="E71" i="10"/>
  <c r="I91" i="10"/>
  <c r="I139" i="10"/>
  <c r="I187" i="10"/>
  <c r="I235" i="10"/>
  <c r="I283" i="10"/>
  <c r="I331" i="10"/>
  <c r="I379" i="10"/>
  <c r="I427" i="10"/>
  <c r="I76" i="10"/>
  <c r="I468" i="10"/>
  <c r="K93" i="10"/>
  <c r="K141" i="10"/>
  <c r="K189" i="10"/>
  <c r="K237" i="10"/>
  <c r="K285" i="10"/>
  <c r="K333" i="10"/>
  <c r="K381" i="10"/>
  <c r="K429" i="10"/>
  <c r="K477" i="10"/>
  <c r="C377" i="10"/>
  <c r="C425" i="10"/>
  <c r="C473" i="10"/>
  <c r="C85" i="10"/>
  <c r="I133" i="10"/>
  <c r="I153" i="10"/>
  <c r="I201" i="10"/>
  <c r="I217" i="10"/>
  <c r="I233" i="10"/>
  <c r="I265" i="10"/>
  <c r="I281" i="10"/>
  <c r="I297" i="10"/>
  <c r="I313" i="10"/>
  <c r="I361" i="10"/>
  <c r="I393" i="10"/>
  <c r="I417" i="10"/>
  <c r="I465" i="10"/>
  <c r="I493" i="10"/>
  <c r="E155" i="10"/>
  <c r="E273" i="10"/>
  <c r="E325" i="10"/>
  <c r="E373" i="10"/>
  <c r="E421" i="10"/>
  <c r="E469" i="10"/>
  <c r="E226" i="10"/>
  <c r="E178" i="10"/>
  <c r="E130" i="10"/>
  <c r="E82" i="10"/>
  <c r="E213" i="10"/>
  <c r="E165" i="10"/>
  <c r="E117" i="10"/>
  <c r="E69" i="10"/>
  <c r="E260" i="10"/>
  <c r="E212" i="10"/>
  <c r="E164" i="10"/>
  <c r="E116" i="10"/>
  <c r="E68" i="10"/>
  <c r="E175" i="10"/>
  <c r="E279" i="10"/>
  <c r="E330" i="10"/>
  <c r="E378" i="10"/>
  <c r="E426" i="10"/>
  <c r="E474" i="10"/>
  <c r="E227" i="10"/>
  <c r="E295" i="10"/>
  <c r="E343" i="10"/>
  <c r="E391" i="10"/>
  <c r="E439" i="10"/>
  <c r="E317" i="10"/>
  <c r="E221" i="10"/>
  <c r="E124" i="10"/>
  <c r="I119" i="10"/>
  <c r="I263" i="10"/>
  <c r="I359" i="10"/>
  <c r="I383" i="10"/>
  <c r="I407" i="10"/>
  <c r="I431" i="10"/>
  <c r="I455" i="10"/>
  <c r="I108" i="10"/>
  <c r="I476" i="10"/>
  <c r="I137" i="10"/>
  <c r="K97" i="10"/>
  <c r="K145" i="10"/>
  <c r="K193" i="10"/>
  <c r="K241" i="10"/>
  <c r="K289" i="10"/>
  <c r="K337" i="10"/>
  <c r="K385" i="10"/>
  <c r="K433" i="10"/>
  <c r="K481" i="10"/>
  <c r="C381" i="10"/>
  <c r="C429" i="10"/>
  <c r="C477" i="10"/>
  <c r="C69" i="10"/>
  <c r="I85" i="10"/>
  <c r="I105" i="10"/>
  <c r="C137" i="10"/>
  <c r="I169" i="10"/>
  <c r="I185" i="10"/>
  <c r="I249" i="10"/>
  <c r="I329" i="10"/>
  <c r="I345" i="10"/>
  <c r="I441" i="10"/>
  <c r="E171" i="10"/>
  <c r="E278" i="10"/>
  <c r="E329" i="10"/>
  <c r="E377" i="10"/>
  <c r="E425" i="10"/>
  <c r="E473" i="10"/>
  <c r="E222" i="10"/>
  <c r="E174" i="10"/>
  <c r="E126" i="10"/>
  <c r="E78" i="10"/>
  <c r="E209" i="10"/>
  <c r="E161" i="10"/>
  <c r="E113" i="10"/>
  <c r="E65" i="10"/>
  <c r="E256" i="10"/>
  <c r="E208" i="10"/>
  <c r="E160" i="10"/>
  <c r="E112" i="10"/>
  <c r="E64" i="10"/>
  <c r="E191" i="10"/>
  <c r="E285" i="10"/>
  <c r="E334" i="10"/>
  <c r="E382" i="10"/>
  <c r="E430" i="10"/>
  <c r="E478" i="10"/>
  <c r="E235" i="10"/>
  <c r="E299" i="10"/>
  <c r="E347" i="10"/>
  <c r="E395" i="10"/>
  <c r="E443" i="10"/>
  <c r="E491" i="10"/>
  <c r="E119" i="10"/>
  <c r="E261" i="10"/>
  <c r="E316" i="10"/>
  <c r="E364" i="10"/>
  <c r="E412" i="10"/>
  <c r="E460" i="10"/>
  <c r="I365" i="10"/>
  <c r="I296" i="10"/>
  <c r="C452" i="10"/>
  <c r="E262" i="10"/>
  <c r="E90" i="10"/>
  <c r="E172" i="10"/>
  <c r="I167" i="10"/>
  <c r="I287" i="10"/>
  <c r="K101" i="10"/>
  <c r="K149" i="10"/>
  <c r="K197" i="10"/>
  <c r="K245" i="10"/>
  <c r="K293" i="10"/>
  <c r="K341" i="10"/>
  <c r="K389" i="10"/>
  <c r="K437" i="10"/>
  <c r="K485" i="10"/>
  <c r="C385" i="10"/>
  <c r="C433" i="10"/>
  <c r="C481" i="10"/>
  <c r="I69" i="10"/>
  <c r="I89" i="10"/>
  <c r="I121" i="10"/>
  <c r="C157" i="10"/>
  <c r="C173" i="10"/>
  <c r="C189" i="10"/>
  <c r="C205" i="10"/>
  <c r="C221" i="10"/>
  <c r="C237" i="10"/>
  <c r="C253" i="10"/>
  <c r="C269" i="10"/>
  <c r="C285" i="10"/>
  <c r="C301" i="10"/>
  <c r="C317" i="10"/>
  <c r="C333" i="10"/>
  <c r="C349" i="10"/>
  <c r="I369" i="10"/>
  <c r="I397" i="10"/>
  <c r="I421" i="10"/>
  <c r="I445" i="10"/>
  <c r="I469" i="10"/>
  <c r="I481" i="10"/>
  <c r="E187" i="10"/>
  <c r="E283" i="10"/>
  <c r="E333" i="10"/>
  <c r="E381" i="10"/>
  <c r="E429" i="10"/>
  <c r="E477" i="10"/>
  <c r="E218" i="10"/>
  <c r="E170" i="10"/>
  <c r="E122" i="10"/>
  <c r="E74" i="10"/>
  <c r="E205" i="10"/>
  <c r="E157" i="10"/>
  <c r="E109" i="10"/>
  <c r="E61" i="10"/>
  <c r="E252" i="10"/>
  <c r="E204" i="10"/>
  <c r="E156" i="10"/>
  <c r="E108" i="10"/>
  <c r="E60" i="10"/>
  <c r="E207" i="10"/>
  <c r="E290" i="10"/>
  <c r="E338" i="10"/>
  <c r="E386" i="10"/>
  <c r="E434" i="10"/>
  <c r="E482" i="10"/>
  <c r="E67" i="10"/>
  <c r="E243" i="10"/>
  <c r="E303" i="10"/>
  <c r="E351" i="10"/>
  <c r="E399" i="10"/>
  <c r="E447" i="10"/>
  <c r="E495" i="10"/>
  <c r="E135" i="10"/>
  <c r="E266" i="10"/>
  <c r="E320" i="10"/>
  <c r="E368" i="10"/>
  <c r="E416" i="10"/>
  <c r="E464" i="10"/>
  <c r="I385" i="10"/>
  <c r="I489" i="10"/>
  <c r="E138" i="10"/>
  <c r="E220" i="10"/>
  <c r="I95" i="10"/>
  <c r="I239" i="10"/>
  <c r="I484" i="10"/>
  <c r="I147" i="10"/>
  <c r="I243" i="10"/>
  <c r="I315" i="10"/>
  <c r="I363" i="10"/>
  <c r="I411" i="10"/>
  <c r="I459" i="10"/>
  <c r="I492" i="10"/>
  <c r="K105" i="10"/>
  <c r="K201" i="10"/>
  <c r="K297" i="10"/>
  <c r="K345" i="10"/>
  <c r="K393" i="10"/>
  <c r="K441" i="10"/>
  <c r="K489" i="10"/>
  <c r="C389" i="10"/>
  <c r="C437" i="10"/>
  <c r="C485" i="10"/>
  <c r="C73" i="10"/>
  <c r="C89" i="10"/>
  <c r="C105" i="10"/>
  <c r="C121" i="10"/>
  <c r="C141" i="10"/>
  <c r="I173" i="10"/>
  <c r="I189" i="10"/>
  <c r="I237" i="10"/>
  <c r="I253" i="10"/>
  <c r="I301" i="10"/>
  <c r="I349" i="10"/>
  <c r="E203" i="10"/>
  <c r="E289" i="10"/>
  <c r="E337" i="10"/>
  <c r="E385" i="10"/>
  <c r="E433" i="10"/>
  <c r="E481" i="10"/>
  <c r="E214" i="10"/>
  <c r="E166" i="10"/>
  <c r="E118" i="10"/>
  <c r="E70" i="10"/>
  <c r="E201" i="10"/>
  <c r="E153" i="10"/>
  <c r="E105" i="10"/>
  <c r="E248" i="10"/>
  <c r="E200" i="10"/>
  <c r="E152" i="10"/>
  <c r="E104" i="10"/>
  <c r="E223" i="10"/>
  <c r="E294" i="10"/>
  <c r="E342" i="10"/>
  <c r="E390" i="10"/>
  <c r="E438" i="10"/>
  <c r="E486" i="10"/>
  <c r="E83" i="10"/>
  <c r="E249" i="10"/>
  <c r="E307" i="10"/>
  <c r="E355" i="10"/>
  <c r="E403" i="10"/>
  <c r="E451" i="10"/>
  <c r="E499" i="10"/>
  <c r="E151" i="10"/>
  <c r="E271" i="10"/>
  <c r="E324" i="10"/>
  <c r="E372" i="10"/>
  <c r="E420" i="10"/>
  <c r="E468" i="10"/>
  <c r="I332" i="10"/>
  <c r="C484" i="10"/>
  <c r="I444" i="10"/>
  <c r="I288" i="10"/>
  <c r="I461" i="10"/>
  <c r="E234" i="10"/>
  <c r="E143" i="10"/>
  <c r="I191" i="10"/>
  <c r="I311" i="10"/>
  <c r="I75" i="10"/>
  <c r="I171" i="10"/>
  <c r="I267" i="10"/>
  <c r="I291" i="10"/>
  <c r="I339" i="10"/>
  <c r="I387" i="10"/>
  <c r="I435" i="10"/>
  <c r="I164" i="10"/>
  <c r="K153" i="10"/>
  <c r="K249" i="10"/>
  <c r="I180" i="10"/>
  <c r="I496" i="10"/>
  <c r="K61" i="10"/>
  <c r="K109" i="10"/>
  <c r="K157" i="10"/>
  <c r="K205" i="10"/>
  <c r="K253" i="10"/>
  <c r="K301" i="10"/>
  <c r="K349" i="10"/>
  <c r="K397" i="10"/>
  <c r="K445" i="10"/>
  <c r="K493" i="10"/>
  <c r="C393" i="10"/>
  <c r="C441" i="10"/>
  <c r="C489" i="10"/>
  <c r="I109" i="10"/>
  <c r="C125" i="10"/>
  <c r="I141" i="10"/>
  <c r="I157" i="10"/>
  <c r="I205" i="10"/>
  <c r="I221" i="10"/>
  <c r="I269" i="10"/>
  <c r="I285" i="10"/>
  <c r="I317" i="10"/>
  <c r="I333" i="10"/>
  <c r="I401" i="10"/>
  <c r="I449" i="10"/>
  <c r="I473" i="10"/>
  <c r="E219" i="10"/>
  <c r="E293" i="10"/>
  <c r="E341" i="10"/>
  <c r="E389" i="10"/>
  <c r="E437" i="10"/>
  <c r="E485" i="10"/>
  <c r="E210" i="10"/>
  <c r="E162" i="10"/>
  <c r="E114" i="10"/>
  <c r="E66" i="10"/>
  <c r="E197" i="10"/>
  <c r="E149" i="10"/>
  <c r="E101" i="10"/>
  <c r="E244" i="10"/>
  <c r="E196" i="10"/>
  <c r="E148" i="10"/>
  <c r="E100" i="10"/>
  <c r="E233" i="10"/>
  <c r="E298" i="10"/>
  <c r="E346" i="10"/>
  <c r="E394" i="10"/>
  <c r="E442" i="10"/>
  <c r="E490" i="10"/>
  <c r="E99" i="10"/>
  <c r="E254" i="10"/>
  <c r="C133" i="10"/>
  <c r="I437" i="10"/>
  <c r="E461" i="10"/>
  <c r="E268" i="10"/>
  <c r="I71" i="10"/>
  <c r="I215" i="10"/>
  <c r="I140" i="10"/>
  <c r="I123" i="10"/>
  <c r="I219" i="10"/>
  <c r="I79" i="10"/>
  <c r="I127" i="10"/>
  <c r="I175" i="10"/>
  <c r="I199" i="10"/>
  <c r="I223" i="10"/>
  <c r="I271" i="10"/>
  <c r="I295" i="10"/>
  <c r="I319" i="10"/>
  <c r="I343" i="10"/>
  <c r="I367" i="10"/>
  <c r="I391" i="10"/>
  <c r="I415" i="10"/>
  <c r="I439" i="10"/>
  <c r="I463" i="10"/>
  <c r="I196" i="10"/>
  <c r="I500" i="10"/>
  <c r="K65" i="10"/>
  <c r="K113" i="10"/>
  <c r="K161" i="10"/>
  <c r="K209" i="10"/>
  <c r="K257" i="10"/>
  <c r="K305" i="10"/>
  <c r="K353" i="10"/>
  <c r="K401" i="10"/>
  <c r="K449" i="10"/>
  <c r="K497" i="10"/>
  <c r="C397" i="10"/>
  <c r="C445" i="10"/>
  <c r="C493" i="10"/>
  <c r="I77" i="10"/>
  <c r="C109" i="10"/>
  <c r="I125" i="10"/>
  <c r="C161" i="10"/>
  <c r="C177" i="10"/>
  <c r="C193" i="10"/>
  <c r="C209" i="10"/>
  <c r="C225" i="10"/>
  <c r="C241" i="10"/>
  <c r="C257" i="10"/>
  <c r="C273" i="10"/>
  <c r="C289" i="10"/>
  <c r="C305" i="10"/>
  <c r="C321" i="10"/>
  <c r="C337" i="10"/>
  <c r="C353" i="10"/>
  <c r="I373" i="10"/>
  <c r="I425" i="10"/>
  <c r="E231" i="10"/>
  <c r="E297" i="10"/>
  <c r="E345" i="10"/>
  <c r="E393" i="10"/>
  <c r="E441" i="10"/>
  <c r="E489" i="10"/>
  <c r="E206" i="10"/>
  <c r="E158" i="10"/>
  <c r="E110" i="10"/>
  <c r="E62" i="10"/>
  <c r="E193" i="10"/>
  <c r="E145" i="10"/>
  <c r="E97" i="10"/>
  <c r="E288" i="10"/>
  <c r="E240" i="10"/>
  <c r="E192" i="10"/>
  <c r="E144" i="10"/>
  <c r="E96" i="10"/>
  <c r="E63" i="10"/>
  <c r="E241" i="10"/>
  <c r="E302" i="10"/>
  <c r="E350" i="10"/>
  <c r="E398" i="10"/>
  <c r="E446" i="10"/>
  <c r="E494" i="10"/>
  <c r="E115" i="10"/>
  <c r="E259" i="10"/>
  <c r="E315" i="10"/>
  <c r="E363" i="10"/>
  <c r="E123" i="10"/>
  <c r="E186" i="10"/>
  <c r="E77" i="10"/>
  <c r="I143" i="10"/>
  <c r="I335" i="10"/>
  <c r="I99" i="10"/>
  <c r="I195" i="10"/>
  <c r="I103" i="10"/>
  <c r="I151" i="10"/>
  <c r="I247" i="10"/>
  <c r="I244" i="10"/>
  <c r="I80" i="10"/>
  <c r="K69" i="10"/>
  <c r="K117" i="10"/>
  <c r="K165" i="10"/>
  <c r="K213" i="10"/>
  <c r="K261" i="10"/>
  <c r="K309" i="10"/>
  <c r="K357" i="10"/>
  <c r="K405" i="10"/>
  <c r="K453" i="10"/>
  <c r="C401" i="10"/>
  <c r="C449" i="10"/>
  <c r="C497" i="10"/>
  <c r="C93" i="10"/>
  <c r="C145" i="10"/>
  <c r="I161" i="10"/>
  <c r="I177" i="10"/>
  <c r="I193" i="10"/>
  <c r="I209" i="10"/>
  <c r="I225" i="10"/>
  <c r="I241" i="10"/>
  <c r="I257" i="10"/>
  <c r="I273" i="10"/>
  <c r="I289" i="10"/>
  <c r="I305" i="10"/>
  <c r="I321" i="10"/>
  <c r="I337" i="10"/>
  <c r="I353" i="10"/>
  <c r="I377" i="10"/>
  <c r="I429" i="10"/>
  <c r="I453" i="10"/>
  <c r="I477" i="10"/>
  <c r="E59" i="10"/>
  <c r="E239" i="10"/>
  <c r="E301" i="10"/>
  <c r="E349" i="10"/>
  <c r="E397" i="10"/>
  <c r="E445" i="10"/>
  <c r="E493" i="10"/>
  <c r="E202" i="10"/>
  <c r="E154" i="10"/>
  <c r="E106" i="10"/>
  <c r="E58" i="10"/>
  <c r="E189" i="10"/>
  <c r="E141" i="10"/>
  <c r="E93" i="10"/>
  <c r="E284" i="10"/>
  <c r="E236" i="10"/>
  <c r="E188" i="10"/>
  <c r="E140" i="10"/>
  <c r="E92" i="10"/>
  <c r="E79" i="10"/>
  <c r="E247" i="10"/>
  <c r="E306" i="10"/>
  <c r="E354" i="10"/>
  <c r="E402" i="10"/>
  <c r="E450" i="10"/>
  <c r="E498" i="10"/>
  <c r="E131" i="10"/>
  <c r="E265" i="10"/>
  <c r="E319" i="10"/>
  <c r="E367" i="10"/>
  <c r="C448" i="10"/>
  <c r="C220" i="10"/>
  <c r="K72" i="10"/>
  <c r="K264" i="10"/>
  <c r="K456" i="10"/>
  <c r="I148" i="10"/>
  <c r="C200" i="10"/>
  <c r="C456" i="10"/>
  <c r="K228" i="10"/>
  <c r="K420" i="10"/>
  <c r="I192" i="10"/>
  <c r="C96" i="10"/>
  <c r="K176" i="10"/>
  <c r="K236" i="10"/>
  <c r="C276" i="10"/>
  <c r="C336" i="10"/>
  <c r="K384" i="10"/>
  <c r="C132" i="10"/>
  <c r="K124" i="10"/>
  <c r="C292" i="10"/>
  <c r="C376" i="10"/>
  <c r="I112" i="10"/>
  <c r="I270" i="10"/>
  <c r="I488" i="10"/>
  <c r="I228" i="10"/>
  <c r="K490" i="10"/>
  <c r="C459" i="10"/>
  <c r="C390" i="10"/>
  <c r="K75" i="10"/>
  <c r="K418" i="10"/>
  <c r="C343" i="10"/>
  <c r="K290" i="10"/>
  <c r="C179" i="10"/>
  <c r="K103" i="10"/>
  <c r="K443" i="10"/>
  <c r="C383" i="10"/>
  <c r="K283" i="10"/>
  <c r="C174" i="10"/>
  <c r="K150" i="10"/>
  <c r="K498" i="10"/>
  <c r="C467" i="10"/>
  <c r="K391" i="10"/>
  <c r="C258" i="10"/>
  <c r="K231" i="10"/>
  <c r="I218" i="10"/>
  <c r="C346" i="10"/>
  <c r="I479" i="10"/>
  <c r="C443" i="10"/>
  <c r="C131" i="10"/>
  <c r="I346" i="10"/>
  <c r="K302" i="10"/>
  <c r="C431" i="10"/>
  <c r="C119" i="10"/>
  <c r="K351" i="10"/>
  <c r="C482" i="10"/>
  <c r="C170" i="10"/>
  <c r="K375" i="10"/>
  <c r="K63" i="10"/>
  <c r="C194" i="10"/>
  <c r="K374" i="10"/>
  <c r="K62" i="10"/>
  <c r="C191" i="10"/>
  <c r="I234" i="10"/>
  <c r="K267" i="10"/>
  <c r="C450" i="10"/>
  <c r="C163" i="10"/>
  <c r="I74" i="10"/>
  <c r="I310" i="10"/>
  <c r="I62" i="10"/>
  <c r="K108" i="10"/>
  <c r="I388" i="10"/>
  <c r="I342" i="10"/>
  <c r="I372" i="10"/>
  <c r="K371" i="10"/>
  <c r="C234" i="10"/>
  <c r="K419" i="10"/>
  <c r="K491" i="10"/>
  <c r="C410" i="10"/>
  <c r="K338" i="10"/>
  <c r="C239" i="10"/>
  <c r="K211" i="10"/>
  <c r="C490" i="10"/>
  <c r="K366" i="10"/>
  <c r="C279" i="10"/>
  <c r="K203" i="10"/>
  <c r="I430" i="10"/>
  <c r="K438" i="10"/>
  <c r="C364" i="10"/>
  <c r="K311" i="10"/>
  <c r="C154" i="10"/>
  <c r="K130" i="10"/>
  <c r="K162" i="10"/>
  <c r="C294" i="10"/>
  <c r="I226" i="10"/>
  <c r="C391" i="10"/>
  <c r="C79" i="10"/>
  <c r="I322" i="10"/>
  <c r="K250" i="10"/>
  <c r="C379" i="10"/>
  <c r="C66" i="10"/>
  <c r="K299" i="10"/>
  <c r="C430" i="10"/>
  <c r="C118" i="10"/>
  <c r="K323" i="10"/>
  <c r="C454" i="10"/>
  <c r="C142" i="10"/>
  <c r="K322" i="10"/>
  <c r="C451" i="10"/>
  <c r="C138" i="10"/>
  <c r="I114" i="10"/>
  <c r="K219" i="10"/>
  <c r="C402" i="10"/>
  <c r="C115" i="10"/>
  <c r="I314" i="10"/>
  <c r="I190" i="10"/>
  <c r="E304" i="10"/>
  <c r="E352" i="10"/>
  <c r="E400" i="10"/>
  <c r="E448" i="10"/>
  <c r="E496" i="10"/>
  <c r="C404" i="10"/>
  <c r="I344" i="10"/>
  <c r="I400" i="10"/>
  <c r="C388" i="10"/>
  <c r="I336" i="10"/>
  <c r="C76" i="10"/>
  <c r="C268" i="10"/>
  <c r="K120" i="10"/>
  <c r="K312" i="10"/>
  <c r="I188" i="10"/>
  <c r="C248" i="10"/>
  <c r="K84" i="10"/>
  <c r="K276" i="10"/>
  <c r="K468" i="10"/>
  <c r="I264" i="10"/>
  <c r="C192" i="10"/>
  <c r="K272" i="10"/>
  <c r="K364" i="10"/>
  <c r="C392" i="10"/>
  <c r="I132" i="10"/>
  <c r="C472" i="10"/>
  <c r="K96" i="10"/>
  <c r="I68" i="10"/>
  <c r="K80" i="10"/>
  <c r="C116" i="10"/>
  <c r="I436" i="10"/>
  <c r="I354" i="10"/>
  <c r="I420" i="10"/>
  <c r="K119" i="10"/>
  <c r="K486" i="10"/>
  <c r="K178" i="10"/>
  <c r="K462" i="10"/>
  <c r="C359" i="10"/>
  <c r="K303" i="10"/>
  <c r="C186" i="10"/>
  <c r="K159" i="10"/>
  <c r="K475" i="10"/>
  <c r="C438" i="10"/>
  <c r="K330" i="10"/>
  <c r="C227" i="10"/>
  <c r="K151" i="10"/>
  <c r="K499" i="10"/>
  <c r="C471" i="10"/>
  <c r="K394" i="10"/>
  <c r="C314" i="10"/>
  <c r="K278" i="10"/>
  <c r="C82" i="10"/>
  <c r="K78" i="10"/>
  <c r="K135" i="10"/>
  <c r="C267" i="10"/>
  <c r="K210" i="10"/>
  <c r="C366" i="10"/>
  <c r="I146" i="10"/>
  <c r="K223" i="10"/>
  <c r="C354" i="10"/>
  <c r="I499" i="10"/>
  <c r="K274" i="10"/>
  <c r="C403" i="10"/>
  <c r="C90" i="10"/>
  <c r="K298" i="10"/>
  <c r="C427" i="10"/>
  <c r="C114" i="10"/>
  <c r="K295" i="10"/>
  <c r="C423" i="10"/>
  <c r="C111" i="10"/>
  <c r="K482" i="10"/>
  <c r="K195" i="10"/>
  <c r="C378" i="10"/>
  <c r="C91" i="10"/>
  <c r="I262" i="10"/>
  <c r="I134" i="10"/>
  <c r="I302" i="10"/>
  <c r="E483" i="10"/>
  <c r="E87" i="10"/>
  <c r="E250" i="10"/>
  <c r="E308" i="10"/>
  <c r="E356" i="10"/>
  <c r="E404" i="10"/>
  <c r="E452" i="10"/>
  <c r="E500" i="10"/>
  <c r="I240" i="10"/>
  <c r="C420" i="10"/>
  <c r="I352" i="10"/>
  <c r="I98" i="10"/>
  <c r="I412" i="10"/>
  <c r="C416" i="10"/>
  <c r="I348" i="10"/>
  <c r="C92" i="10"/>
  <c r="C284" i="10"/>
  <c r="K136" i="10"/>
  <c r="K328" i="10"/>
  <c r="I208" i="10"/>
  <c r="C72" i="10"/>
  <c r="C264" i="10"/>
  <c r="K100" i="10"/>
  <c r="K292" i="10"/>
  <c r="K480" i="10"/>
  <c r="I376" i="10"/>
  <c r="C224" i="10"/>
  <c r="K304" i="10"/>
  <c r="K140" i="10"/>
  <c r="I172" i="10"/>
  <c r="K128" i="10"/>
  <c r="K220" i="10"/>
  <c r="I84" i="10"/>
  <c r="K412" i="10"/>
  <c r="K112" i="10"/>
  <c r="K188" i="10"/>
  <c r="I472" i="10"/>
  <c r="I58" i="10"/>
  <c r="I480" i="10"/>
  <c r="C358" i="10"/>
  <c r="K258" i="10"/>
  <c r="C442" i="10"/>
  <c r="K422" i="10"/>
  <c r="C306" i="10"/>
  <c r="K259" i="10"/>
  <c r="C134" i="10"/>
  <c r="K107" i="10"/>
  <c r="K444" i="10"/>
  <c r="C386" i="10"/>
  <c r="K286" i="10"/>
  <c r="C175" i="10"/>
  <c r="K98" i="10"/>
  <c r="K470" i="10"/>
  <c r="C419" i="10"/>
  <c r="K358" i="10"/>
  <c r="C262" i="10"/>
  <c r="K234" i="10"/>
  <c r="I338" i="10"/>
  <c r="C463" i="10"/>
  <c r="K110" i="10"/>
  <c r="C242" i="10"/>
  <c r="K183" i="10"/>
  <c r="C342" i="10"/>
  <c r="I471" i="10"/>
  <c r="K198" i="10"/>
  <c r="C327" i="10"/>
  <c r="I414" i="10"/>
  <c r="K247" i="10"/>
  <c r="C375" i="10"/>
  <c r="C63" i="10"/>
  <c r="K271" i="10"/>
  <c r="C399" i="10"/>
  <c r="C87" i="10"/>
  <c r="K270" i="10"/>
  <c r="C398" i="10"/>
  <c r="C86" i="10"/>
  <c r="I466" i="10"/>
  <c r="K458" i="10"/>
  <c r="K171" i="10"/>
  <c r="C355" i="10"/>
  <c r="C67" i="10"/>
  <c r="I194" i="10"/>
  <c r="I66" i="10"/>
  <c r="I242" i="10"/>
  <c r="E487" i="10"/>
  <c r="E103" i="10"/>
  <c r="E255" i="10"/>
  <c r="E312" i="10"/>
  <c r="E360" i="10"/>
  <c r="E408" i="10"/>
  <c r="E456" i="10"/>
  <c r="I268" i="10"/>
  <c r="C436" i="10"/>
  <c r="I380" i="10"/>
  <c r="I126" i="10"/>
  <c r="I426" i="10"/>
  <c r="C428" i="10"/>
  <c r="I384" i="10"/>
  <c r="C108" i="10"/>
  <c r="C300" i="10"/>
  <c r="K152" i="10"/>
  <c r="K344" i="10"/>
  <c r="I220" i="10"/>
  <c r="C88" i="10"/>
  <c r="C280" i="10"/>
  <c r="K116" i="10"/>
  <c r="K308" i="10"/>
  <c r="K492" i="10"/>
  <c r="I428" i="10"/>
  <c r="C256" i="10"/>
  <c r="K336" i="10"/>
  <c r="I184" i="10"/>
  <c r="K172" i="10"/>
  <c r="I224" i="10"/>
  <c r="K160" i="10"/>
  <c r="K348" i="10"/>
  <c r="I120" i="10"/>
  <c r="K156" i="10"/>
  <c r="C228" i="10"/>
  <c r="I106" i="10"/>
  <c r="I158" i="10"/>
  <c r="C199" i="10"/>
  <c r="C130" i="10"/>
  <c r="K386" i="10"/>
  <c r="C254" i="10"/>
  <c r="K226" i="10"/>
  <c r="K58" i="10"/>
  <c r="K410" i="10"/>
  <c r="C335" i="10"/>
  <c r="K251" i="10"/>
  <c r="C107" i="10"/>
  <c r="K439" i="10"/>
  <c r="C367" i="10"/>
  <c r="K314" i="10"/>
  <c r="C207" i="10"/>
  <c r="K186" i="10"/>
  <c r="K494" i="10"/>
  <c r="C411" i="10"/>
  <c r="K83" i="10"/>
  <c r="C215" i="10"/>
  <c r="K158" i="10"/>
  <c r="C315" i="10"/>
  <c r="I362" i="10"/>
  <c r="I422" i="10"/>
  <c r="K483" i="10"/>
  <c r="K170" i="10"/>
  <c r="C302" i="10"/>
  <c r="I294" i="10"/>
  <c r="K222" i="10"/>
  <c r="C351" i="10"/>
  <c r="I491" i="10"/>
  <c r="K246" i="10"/>
  <c r="C374" i="10"/>
  <c r="C62" i="10"/>
  <c r="K242" i="10"/>
  <c r="C371" i="10"/>
  <c r="C59" i="10"/>
  <c r="I398" i="10"/>
  <c r="K435" i="10"/>
  <c r="K147" i="10"/>
  <c r="C331" i="10"/>
  <c r="I138" i="10"/>
  <c r="I182" i="10"/>
  <c r="I408" i="10"/>
  <c r="I258" i="10"/>
  <c r="I438" i="10"/>
  <c r="C440" i="10"/>
  <c r="I464" i="10"/>
  <c r="C124" i="10"/>
  <c r="C316" i="10"/>
  <c r="K168" i="10"/>
  <c r="K360" i="10"/>
  <c r="I232" i="10"/>
  <c r="C104" i="10"/>
  <c r="C296" i="10"/>
  <c r="K132" i="10"/>
  <c r="K324" i="10"/>
  <c r="I442" i="10"/>
  <c r="C288" i="10"/>
  <c r="K368" i="10"/>
  <c r="I236" i="10"/>
  <c r="K332" i="10"/>
  <c r="C144" i="10"/>
  <c r="K192" i="10"/>
  <c r="I200" i="10"/>
  <c r="K476" i="10"/>
  <c r="I392" i="10"/>
  <c r="K284" i="10"/>
  <c r="C424" i="10"/>
  <c r="I118" i="10"/>
  <c r="I230" i="10"/>
  <c r="K335" i="10"/>
  <c r="K459" i="10"/>
  <c r="K415" i="10"/>
  <c r="K343" i="10"/>
  <c r="C202" i="10"/>
  <c r="K175" i="10"/>
  <c r="C491" i="10"/>
  <c r="K367" i="10"/>
  <c r="C282" i="10"/>
  <c r="K206" i="10"/>
  <c r="I454" i="10"/>
  <c r="C486" i="10"/>
  <c r="K395" i="10"/>
  <c r="C318" i="10"/>
  <c r="K279" i="10"/>
  <c r="C155" i="10"/>
  <c r="K134" i="10"/>
  <c r="K463" i="10"/>
  <c r="C362" i="10"/>
  <c r="K59" i="10"/>
  <c r="C190" i="10"/>
  <c r="K131" i="10"/>
  <c r="C290" i="10"/>
  <c r="I216" i="10"/>
  <c r="I334" i="10"/>
  <c r="K455" i="10"/>
  <c r="K143" i="10"/>
  <c r="C275" i="10"/>
  <c r="I110" i="10"/>
  <c r="K194" i="10"/>
  <c r="C326" i="10"/>
  <c r="I410" i="10"/>
  <c r="K218" i="10"/>
  <c r="C350" i="10"/>
  <c r="I487" i="10"/>
  <c r="K215" i="10"/>
  <c r="C347" i="10"/>
  <c r="I483" i="10"/>
  <c r="I290" i="10"/>
  <c r="I326" i="10"/>
  <c r="K411" i="10"/>
  <c r="K123" i="10"/>
  <c r="C307" i="10"/>
  <c r="I450" i="10"/>
  <c r="I70" i="10"/>
  <c r="I122" i="10"/>
  <c r="I304" i="10"/>
  <c r="C468" i="10"/>
  <c r="I416" i="10"/>
  <c r="I280" i="10"/>
  <c r="I448" i="10"/>
  <c r="C476" i="10"/>
  <c r="I474" i="10"/>
  <c r="C140" i="10"/>
  <c r="C332" i="10"/>
  <c r="K184" i="10"/>
  <c r="K376" i="10"/>
  <c r="I256" i="10"/>
  <c r="C120" i="10"/>
  <c r="C312" i="10"/>
  <c r="K148" i="10"/>
  <c r="K340" i="10"/>
  <c r="I456" i="10"/>
  <c r="C320" i="10"/>
  <c r="K400" i="10"/>
  <c r="I252" i="10"/>
  <c r="K396" i="10"/>
  <c r="C176" i="10"/>
  <c r="K224" i="10"/>
  <c r="I440" i="10"/>
  <c r="I104" i="10"/>
  <c r="K316" i="10"/>
  <c r="I166" i="10"/>
  <c r="K306" i="10"/>
  <c r="K70" i="10"/>
  <c r="K227" i="10"/>
  <c r="K174" i="10"/>
  <c r="K307" i="10"/>
  <c r="C150" i="10"/>
  <c r="K122" i="10"/>
  <c r="K478" i="10"/>
  <c r="C439" i="10"/>
  <c r="K331" i="10"/>
  <c r="C230" i="10"/>
  <c r="K154" i="10"/>
  <c r="K471" i="10"/>
  <c r="C434" i="10"/>
  <c r="K359" i="10"/>
  <c r="C266" i="10"/>
  <c r="K235" i="10"/>
  <c r="C98" i="10"/>
  <c r="K82" i="10"/>
  <c r="K423" i="10"/>
  <c r="C310" i="10"/>
  <c r="C475" i="10"/>
  <c r="C162" i="10"/>
  <c r="K106" i="10"/>
  <c r="C263" i="10"/>
  <c r="C127" i="10"/>
  <c r="I154" i="10"/>
  <c r="K431" i="10"/>
  <c r="K118" i="10"/>
  <c r="C250" i="10"/>
  <c r="K479" i="10"/>
  <c r="K167" i="10"/>
  <c r="C299" i="10"/>
  <c r="I286" i="10"/>
  <c r="K191" i="10"/>
  <c r="C323" i="10"/>
  <c r="I406" i="10"/>
  <c r="K190" i="10"/>
  <c r="C322" i="10"/>
  <c r="I402" i="10"/>
  <c r="I222" i="10"/>
  <c r="I278" i="10"/>
  <c r="K387" i="10"/>
  <c r="K99" i="10"/>
  <c r="C283" i="10"/>
  <c r="I386" i="10"/>
  <c r="I370" i="10"/>
  <c r="I458" i="10"/>
  <c r="K472" i="10"/>
  <c r="I482" i="10"/>
  <c r="C156" i="10"/>
  <c r="C348" i="10"/>
  <c r="K200" i="10"/>
  <c r="K392" i="10"/>
  <c r="I88" i="10"/>
  <c r="I272" i="10"/>
  <c r="C136" i="10"/>
  <c r="C328" i="10"/>
  <c r="K164" i="10"/>
  <c r="K356" i="10"/>
  <c r="C352" i="10"/>
  <c r="K432" i="10"/>
  <c r="C148" i="10"/>
  <c r="K428" i="10"/>
  <c r="C208" i="10"/>
  <c r="K256" i="10"/>
  <c r="I462" i="10"/>
  <c r="I497" i="10"/>
  <c r="I128" i="10"/>
  <c r="I202" i="10"/>
  <c r="C303" i="10"/>
  <c r="C494" i="10"/>
  <c r="C407" i="10"/>
  <c r="K263" i="10"/>
  <c r="C74" i="10"/>
  <c r="K71" i="10"/>
  <c r="K446" i="10"/>
  <c r="C387" i="10"/>
  <c r="K287" i="10"/>
  <c r="C178" i="10"/>
  <c r="K102" i="10"/>
  <c r="K442" i="10"/>
  <c r="C382" i="10"/>
  <c r="K318" i="10"/>
  <c r="C214" i="10"/>
  <c r="K199" i="10"/>
  <c r="I350" i="10"/>
  <c r="C466" i="10"/>
  <c r="K390" i="10"/>
  <c r="C255" i="10"/>
  <c r="C447" i="10"/>
  <c r="C135" i="10"/>
  <c r="K79" i="10"/>
  <c r="C238" i="10"/>
  <c r="C102" i="10"/>
  <c r="K406" i="10"/>
  <c r="K91" i="10"/>
  <c r="C223" i="10"/>
  <c r="K454" i="10"/>
  <c r="K142" i="10"/>
  <c r="C274" i="10"/>
  <c r="I94" i="10"/>
  <c r="K166" i="10"/>
  <c r="C298" i="10"/>
  <c r="I282" i="10"/>
  <c r="K163" i="10"/>
  <c r="C295" i="10"/>
  <c r="I274" i="10"/>
  <c r="I162" i="10"/>
  <c r="I214" i="10"/>
  <c r="K363" i="10"/>
  <c r="K76" i="10"/>
  <c r="C259" i="10"/>
  <c r="I318" i="10"/>
  <c r="I306" i="10"/>
  <c r="E311" i="10"/>
  <c r="E359" i="10"/>
  <c r="E407" i="10"/>
  <c r="E455" i="10"/>
  <c r="E167" i="10"/>
  <c r="E277" i="10"/>
  <c r="E328" i="10"/>
  <c r="E376" i="10"/>
  <c r="E424" i="10"/>
  <c r="E472" i="10"/>
  <c r="I389" i="10"/>
  <c r="I360" i="10"/>
  <c r="C500" i="10"/>
  <c r="C464" i="10"/>
  <c r="I300" i="10"/>
  <c r="I470" i="10"/>
  <c r="K488" i="10"/>
  <c r="I490" i="10"/>
  <c r="I72" i="10"/>
  <c r="C172" i="10"/>
  <c r="C360" i="10"/>
  <c r="K216" i="10"/>
  <c r="K408" i="10"/>
  <c r="I100" i="10"/>
  <c r="I284" i="10"/>
  <c r="C152" i="10"/>
  <c r="C344" i="10"/>
  <c r="K180" i="10"/>
  <c r="K372" i="10"/>
  <c r="C412" i="10"/>
  <c r="K464" i="10"/>
  <c r="C180" i="10"/>
  <c r="K460" i="10"/>
  <c r="C240" i="10"/>
  <c r="K288" i="10"/>
  <c r="I495" i="10"/>
  <c r="C488" i="10"/>
  <c r="C80" i="10"/>
  <c r="C68" i="10"/>
  <c r="I78" i="10"/>
  <c r="I212" i="10"/>
  <c r="I238" i="10"/>
  <c r="K294" i="10"/>
  <c r="C182" i="10"/>
  <c r="C71" i="10"/>
  <c r="K230" i="10"/>
  <c r="I206" i="10"/>
  <c r="C499" i="10"/>
  <c r="K414" i="10"/>
  <c r="C338" i="10"/>
  <c r="K254" i="10"/>
  <c r="C123" i="10"/>
  <c r="K398" i="10"/>
  <c r="C330" i="10"/>
  <c r="K282" i="10"/>
  <c r="C159" i="10"/>
  <c r="K146" i="10"/>
  <c r="K495" i="10"/>
  <c r="C414" i="10"/>
  <c r="K346" i="10"/>
  <c r="C203" i="10"/>
  <c r="C422" i="10"/>
  <c r="C110" i="10"/>
  <c r="C210" i="10"/>
  <c r="C75" i="10"/>
  <c r="C122" i="10"/>
  <c r="K379" i="10"/>
  <c r="K67" i="10"/>
  <c r="C198" i="10"/>
  <c r="K430" i="10"/>
  <c r="K115" i="10"/>
  <c r="C247" i="10"/>
  <c r="K451" i="10"/>
  <c r="K139" i="10"/>
  <c r="C271" i="10"/>
  <c r="I90" i="10"/>
  <c r="K138" i="10"/>
  <c r="C270" i="10"/>
  <c r="I82" i="10"/>
  <c r="I102" i="10"/>
  <c r="I150" i="10"/>
  <c r="K339" i="10"/>
  <c r="C235" i="10"/>
  <c r="I266" i="10"/>
  <c r="I246" i="10"/>
  <c r="E411" i="10"/>
  <c r="E459" i="10"/>
  <c r="E183" i="10"/>
  <c r="E282" i="10"/>
  <c r="E332" i="10"/>
  <c r="E380" i="10"/>
  <c r="E428" i="10"/>
  <c r="E476" i="10"/>
  <c r="I368" i="10"/>
  <c r="C480" i="10"/>
  <c r="I312" i="10"/>
  <c r="I478" i="10"/>
  <c r="I498" i="10"/>
  <c r="I176" i="10"/>
  <c r="C188" i="10"/>
  <c r="C400" i="10"/>
  <c r="K232" i="10"/>
  <c r="K424" i="10"/>
  <c r="I124" i="10"/>
  <c r="I328" i="10"/>
  <c r="C168" i="10"/>
  <c r="C384" i="10"/>
  <c r="K196" i="10"/>
  <c r="K388" i="10"/>
  <c r="I92" i="10"/>
  <c r="C432" i="10"/>
  <c r="K500" i="10"/>
  <c r="C212" i="10"/>
  <c r="C272" i="10"/>
  <c r="K320" i="10"/>
  <c r="C84" i="10"/>
  <c r="K60" i="10"/>
  <c r="C100" i="10"/>
  <c r="C196" i="10"/>
  <c r="I174" i="10"/>
  <c r="I356" i="10"/>
  <c r="I250" i="10"/>
  <c r="C251" i="10"/>
  <c r="K447" i="10"/>
  <c r="K383" i="10"/>
  <c r="K179" i="10"/>
  <c r="K487" i="10"/>
  <c r="C446" i="10"/>
  <c r="K370" i="10"/>
  <c r="C286" i="10"/>
  <c r="K207" i="10"/>
  <c r="I475" i="10"/>
  <c r="C487" i="10"/>
  <c r="K362" i="10"/>
  <c r="C278" i="10"/>
  <c r="K238" i="10"/>
  <c r="C99" i="10"/>
  <c r="K94" i="10"/>
  <c r="K466" i="10"/>
  <c r="C363" i="10"/>
  <c r="K310" i="10"/>
  <c r="C151" i="10"/>
  <c r="C395" i="10"/>
  <c r="C83" i="10"/>
  <c r="C495" i="10"/>
  <c r="C183" i="10"/>
  <c r="C95" i="10"/>
  <c r="K354" i="10"/>
  <c r="C483" i="10"/>
  <c r="C171" i="10"/>
  <c r="K403" i="10"/>
  <c r="K90" i="10"/>
  <c r="C222" i="10"/>
  <c r="K427" i="10"/>
  <c r="K114" i="10"/>
  <c r="C246" i="10"/>
  <c r="K426" i="10"/>
  <c r="K111" i="10"/>
  <c r="C243" i="10"/>
  <c r="I358" i="10"/>
  <c r="I86" i="10"/>
  <c r="K315" i="10"/>
  <c r="C498" i="10"/>
  <c r="C211" i="10"/>
  <c r="I198" i="10"/>
  <c r="I434" i="10"/>
  <c r="I186" i="10"/>
  <c r="E415" i="10"/>
  <c r="E463" i="10"/>
  <c r="E199" i="10"/>
  <c r="E287" i="10"/>
  <c r="E336" i="10"/>
  <c r="E384" i="10"/>
  <c r="E432" i="10"/>
  <c r="E480" i="10"/>
  <c r="I396" i="10"/>
  <c r="C496" i="10"/>
  <c r="I320" i="10"/>
  <c r="I486" i="10"/>
  <c r="C408" i="10"/>
  <c r="I364" i="10"/>
  <c r="C204" i="10"/>
  <c r="K248" i="10"/>
  <c r="K440" i="10"/>
  <c r="I136" i="10"/>
  <c r="C184" i="10"/>
  <c r="C396" i="10"/>
  <c r="K212" i="10"/>
  <c r="K404" i="10"/>
  <c r="I152" i="10"/>
  <c r="C64" i="10"/>
  <c r="K144" i="10"/>
  <c r="K204" i="10"/>
  <c r="C244" i="10"/>
  <c r="C304" i="10"/>
  <c r="K352" i="10"/>
  <c r="C112" i="10"/>
  <c r="K92" i="10"/>
  <c r="C164" i="10"/>
  <c r="C324" i="10"/>
  <c r="I64" i="10"/>
  <c r="I210" i="10"/>
  <c r="I452" i="10"/>
  <c r="K74" i="10"/>
  <c r="K342" i="10"/>
  <c r="K214" i="10"/>
  <c r="K126" i="10"/>
  <c r="K127" i="10"/>
  <c r="K450" i="10"/>
  <c r="C394" i="10"/>
  <c r="K334" i="10"/>
  <c r="C231" i="10"/>
  <c r="K155" i="10"/>
  <c r="K474" i="10"/>
  <c r="C435" i="10"/>
  <c r="K319" i="10"/>
  <c r="C226" i="10"/>
  <c r="K202" i="10"/>
  <c r="I382" i="10"/>
  <c r="K434" i="10"/>
  <c r="C311" i="10"/>
  <c r="K266" i="10"/>
  <c r="C78" i="10"/>
  <c r="C370" i="10"/>
  <c r="C58" i="10"/>
  <c r="C470" i="10"/>
  <c r="C158" i="10"/>
  <c r="I446" i="10"/>
  <c r="C70" i="10"/>
  <c r="K327" i="10"/>
  <c r="C458" i="10"/>
  <c r="C146" i="10"/>
  <c r="K378" i="10"/>
  <c r="K66" i="10"/>
  <c r="C195" i="10"/>
  <c r="K402" i="10"/>
  <c r="K87" i="10"/>
  <c r="C219" i="10"/>
  <c r="K399" i="10"/>
  <c r="K86" i="10"/>
  <c r="C218" i="10"/>
  <c r="I298" i="10"/>
  <c r="K291" i="10"/>
  <c r="C474" i="10"/>
  <c r="C187" i="10"/>
  <c r="I142" i="10"/>
  <c r="I374" i="10"/>
  <c r="I130" i="10"/>
  <c r="C287" i="10"/>
  <c r="C339" i="10"/>
  <c r="C43" i="10"/>
  <c r="C18" i="10"/>
  <c r="C42" i="10"/>
  <c r="C6" i="10"/>
  <c r="C56" i="10"/>
  <c r="C5" i="10"/>
  <c r="C25" i="10"/>
  <c r="C37" i="10"/>
  <c r="I7" i="10"/>
  <c r="C49" i="10"/>
  <c r="K7" i="10"/>
  <c r="C7" i="10"/>
  <c r="M7" i="10"/>
  <c r="C53" i="10"/>
  <c r="C32" i="10"/>
  <c r="C17" i="10"/>
  <c r="C11" i="10"/>
  <c r="E7" i="10"/>
  <c r="C24" i="10"/>
  <c r="M15" i="10"/>
  <c r="C44" i="10"/>
  <c r="C21" i="10"/>
  <c r="M32" i="10"/>
  <c r="M36" i="10"/>
  <c r="E53" i="10"/>
  <c r="E4" i="10"/>
  <c r="E33" i="10"/>
  <c r="E56" i="10"/>
  <c r="E57" i="10"/>
  <c r="E39" i="10"/>
  <c r="E32" i="10"/>
  <c r="E41" i="10"/>
  <c r="E44" i="10"/>
  <c r="E43" i="10"/>
  <c r="E37" i="10"/>
  <c r="E47" i="10"/>
  <c r="E55" i="10"/>
  <c r="E50" i="10"/>
  <c r="E34" i="10"/>
  <c r="E6" i="10"/>
  <c r="E52" i="10"/>
  <c r="E40" i="10"/>
  <c r="E54" i="10"/>
  <c r="E51" i="10"/>
  <c r="E13" i="10"/>
  <c r="E8" i="10"/>
  <c r="E5" i="10"/>
  <c r="E9" i="10"/>
  <c r="E49" i="10"/>
  <c r="E48" i="10"/>
  <c r="E45" i="10"/>
  <c r="E46" i="10"/>
  <c r="E36" i="10"/>
  <c r="E38" i="10"/>
  <c r="E35" i="10"/>
  <c r="E42" i="10"/>
  <c r="E15" i="10"/>
  <c r="E2" i="10"/>
  <c r="E12" i="10"/>
  <c r="G35" i="10"/>
  <c r="E11" i="10"/>
  <c r="E10" i="10"/>
  <c r="E14" i="10"/>
  <c r="C50" i="10"/>
  <c r="C54" i="10"/>
  <c r="K54" i="10"/>
  <c r="C2" i="10"/>
  <c r="C10" i="10"/>
  <c r="C15" i="10"/>
  <c r="C40" i="10"/>
  <c r="C38" i="10"/>
  <c r="C8" i="10"/>
  <c r="C23" i="10"/>
  <c r="C36" i="10"/>
  <c r="C34" i="10"/>
  <c r="C57" i="10"/>
  <c r="K38" i="10"/>
  <c r="I38" i="10"/>
  <c r="C41" i="10"/>
  <c r="I41" i="10"/>
  <c r="K41" i="10"/>
  <c r="C33" i="10"/>
  <c r="K40" i="10"/>
  <c r="I40" i="10"/>
  <c r="C19" i="10"/>
  <c r="C9" i="10"/>
  <c r="C55" i="10"/>
  <c r="I3" i="10"/>
  <c r="K3" i="10"/>
  <c r="C3" i="10"/>
  <c r="C31" i="10"/>
  <c r="M13" i="10"/>
  <c r="M39" i="10"/>
  <c r="K44" i="10"/>
  <c r="K35" i="10"/>
  <c r="I44" i="10"/>
  <c r="C35" i="10"/>
  <c r="I35" i="10"/>
  <c r="K25" i="10"/>
  <c r="I25" i="10"/>
  <c r="K23" i="10"/>
  <c r="C27" i="10"/>
  <c r="M24" i="10"/>
  <c r="M17" i="10"/>
  <c r="I27" i="10"/>
  <c r="I10" i="10"/>
  <c r="K27" i="10"/>
  <c r="I31" i="10"/>
  <c r="K50" i="10"/>
  <c r="C30" i="10"/>
  <c r="I48" i="10"/>
  <c r="K10" i="10"/>
  <c r="K57" i="10"/>
  <c r="C22" i="10"/>
  <c r="K48" i="10"/>
  <c r="C46" i="10"/>
  <c r="C48" i="10"/>
  <c r="K32" i="10"/>
  <c r="I56" i="10"/>
  <c r="I50" i="10"/>
  <c r="M51" i="10"/>
  <c r="M53" i="10"/>
  <c r="M47" i="10"/>
  <c r="M25" i="10"/>
  <c r="M27" i="10"/>
  <c r="M54" i="10"/>
  <c r="M30" i="10"/>
  <c r="M56" i="10"/>
  <c r="M57" i="10"/>
  <c r="M26" i="10"/>
  <c r="M29" i="10"/>
  <c r="M33" i="10"/>
  <c r="M4" i="10"/>
  <c r="M34" i="10"/>
  <c r="M23" i="10"/>
  <c r="M35" i="10"/>
  <c r="M37" i="10"/>
  <c r="M11" i="10"/>
  <c r="M38" i="10"/>
  <c r="M12" i="10"/>
  <c r="M40" i="10"/>
  <c r="M31" i="10"/>
  <c r="M2" i="10"/>
  <c r="M42" i="10"/>
  <c r="M43" i="10"/>
  <c r="M19" i="10"/>
  <c r="M49" i="10"/>
  <c r="M28" i="10"/>
  <c r="M45" i="10"/>
  <c r="M41" i="10"/>
  <c r="M10" i="10"/>
  <c r="I24" i="10"/>
  <c r="K18" i="10"/>
  <c r="I57" i="10"/>
  <c r="K49" i="10"/>
  <c r="I14" i="10"/>
  <c r="I36" i="10"/>
  <c r="I51" i="10"/>
  <c r="I52" i="10"/>
  <c r="K26" i="10"/>
  <c r="K56" i="10"/>
  <c r="I49" i="10"/>
  <c r="I46" i="10"/>
  <c r="K47" i="10"/>
  <c r="C52" i="10"/>
  <c r="I16" i="10"/>
  <c r="I30" i="10"/>
  <c r="K31" i="10"/>
  <c r="K33" i="10"/>
  <c r="C16" i="10"/>
  <c r="M3" i="10"/>
  <c r="M44" i="10"/>
  <c r="M6" i="10"/>
  <c r="M9" i="10"/>
  <c r="M18" i="10"/>
  <c r="C51" i="10"/>
  <c r="I45" i="10"/>
  <c r="K17" i="10"/>
  <c r="I37" i="10"/>
  <c r="I29" i="10"/>
  <c r="K29" i="10"/>
  <c r="I18" i="10"/>
  <c r="I17" i="10"/>
  <c r="K28" i="10"/>
  <c r="M8" i="10"/>
  <c r="M48" i="10"/>
  <c r="I54" i="10"/>
  <c r="K5" i="10"/>
  <c r="M14" i="10"/>
  <c r="K13" i="10"/>
  <c r="K39" i="10"/>
  <c r="K43" i="10"/>
  <c r="K30" i="10"/>
  <c r="M21" i="10"/>
  <c r="I39" i="10"/>
  <c r="I55" i="10"/>
  <c r="C20" i="10"/>
  <c r="K6" i="10"/>
  <c r="K53" i="10"/>
  <c r="K16" i="10"/>
  <c r="M22" i="10"/>
  <c r="C45" i="10"/>
  <c r="I5" i="10"/>
  <c r="I53" i="10"/>
  <c r="K51" i="10"/>
  <c r="I42" i="10"/>
  <c r="I4" i="10"/>
  <c r="I20" i="10"/>
  <c r="K9" i="10"/>
  <c r="K19" i="10"/>
  <c r="C26" i="10"/>
  <c r="I28" i="10"/>
  <c r="K2" i="10"/>
  <c r="M16" i="10"/>
  <c r="M52" i="10"/>
  <c r="C39" i="10"/>
  <c r="K15" i="10"/>
  <c r="K36" i="10"/>
  <c r="M50" i="10"/>
  <c r="K46" i="10"/>
  <c r="I9" i="10"/>
  <c r="K55" i="10"/>
  <c r="K24" i="10"/>
  <c r="I11" i="10"/>
  <c r="I43" i="10"/>
  <c r="C4" i="10"/>
  <c r="C28" i="10"/>
  <c r="K11" i="10"/>
  <c r="K4" i="10"/>
  <c r="I6" i="10"/>
  <c r="M46" i="10"/>
  <c r="K42" i="10"/>
  <c r="I13" i="10"/>
  <c r="C14" i="10"/>
  <c r="K34" i="10"/>
  <c r="M55" i="10"/>
  <c r="I8" i="10"/>
  <c r="K21" i="10"/>
  <c r="I21" i="10"/>
  <c r="C13" i="10"/>
  <c r="I23" i="10"/>
  <c r="I22" i="10"/>
  <c r="M20" i="10"/>
  <c r="I2" i="10"/>
  <c r="C47" i="10"/>
  <c r="K52" i="10"/>
  <c r="K20" i="10"/>
  <c r="I12" i="10"/>
  <c r="K37" i="10"/>
  <c r="I33" i="10"/>
  <c r="K12" i="10"/>
  <c r="M5" i="10"/>
  <c r="I15" i="10"/>
  <c r="I47" i="10"/>
  <c r="C12" i="10"/>
  <c r="K45" i="10"/>
  <c r="K22" i="10"/>
  <c r="I32" i="10"/>
  <c r="I34" i="10"/>
  <c r="K14" i="10"/>
  <c r="C29" i="10"/>
  <c r="K8" i="10"/>
  <c r="I19" i="10"/>
  <c r="I26" i="10"/>
  <c r="E3" i="10"/>
  <c r="E16" i="10"/>
  <c r="E25" i="10"/>
  <c r="E22" i="10"/>
  <c r="E19" i="10"/>
  <c r="E26" i="10"/>
  <c r="E31" i="10"/>
  <c r="E21" i="10"/>
  <c r="E20" i="10"/>
  <c r="E17" i="10"/>
  <c r="E24" i="10"/>
  <c r="E18" i="10"/>
  <c r="E29" i="10"/>
  <c r="E23" i="10"/>
  <c r="E27" i="10"/>
  <c r="E28" i="10"/>
  <c r="E30" i="10"/>
  <c r="G2" i="10" l="1"/>
  <c r="G17" i="10"/>
  <c r="G42" i="10"/>
  <c r="G54" i="10"/>
  <c r="G53" i="10"/>
  <c r="G33" i="10"/>
  <c r="G37" i="10"/>
  <c r="G44" i="10"/>
  <c r="G48" i="10"/>
  <c r="G7" i="10"/>
  <c r="G30" i="10"/>
  <c r="G5" i="10"/>
  <c r="G29" i="10"/>
  <c r="G8" i="10"/>
  <c r="G13" i="10"/>
  <c r="G18" i="10"/>
  <c r="G19" i="10"/>
  <c r="G32" i="10"/>
  <c r="G51" i="10"/>
  <c r="G38" i="10"/>
  <c r="G6" i="10"/>
  <c r="G4" i="10"/>
  <c r="G10" i="10"/>
  <c r="G14" i="10"/>
  <c r="G28" i="10"/>
  <c r="G15" i="10"/>
  <c r="G49" i="10"/>
  <c r="G47" i="10"/>
  <c r="G39" i="10"/>
  <c r="G55" i="10"/>
  <c r="G34" i="10"/>
  <c r="G40" i="10"/>
  <c r="G20" i="10"/>
  <c r="G21" i="10"/>
  <c r="G24" i="10"/>
  <c r="G23" i="10"/>
  <c r="G25" i="10"/>
  <c r="G45" i="10"/>
  <c r="G52" i="10"/>
  <c r="G43" i="10"/>
  <c r="G3" i="10"/>
  <c r="G31" i="10"/>
  <c r="G26" i="10"/>
  <c r="G22" i="10"/>
  <c r="G27" i="10"/>
  <c r="G9" i="10"/>
  <c r="G16" i="10"/>
  <c r="G11" i="10"/>
  <c r="G12" i="10"/>
  <c r="G36" i="10"/>
  <c r="G56" i="10"/>
  <c r="G41" i="10"/>
  <c r="G50" i="10"/>
  <c r="G57" i="10"/>
  <c r="G46" i="10"/>
  <c r="D10" i="3"/>
  <c r="D8" i="3"/>
  <c r="D9" i="3"/>
  <c r="D5" i="3"/>
  <c r="D6" i="3"/>
  <c r="D7" i="3" l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0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  <bk>
      <extLst>
        <ext uri="{3e2802c4-a4d2-4d8b-9148-e3be6c30e623}">
          <xlrd:rvb i="100"/>
        </ext>
      </extLst>
    </bk>
    <bk>
      <extLst>
        <ext uri="{3e2802c4-a4d2-4d8b-9148-e3be6c30e623}">
          <xlrd:rvb i="101"/>
        </ext>
      </extLst>
    </bk>
  </futureMetadata>
  <cellMetadata count="1">
    <bk>
      <rc t="1" v="0"/>
    </bk>
  </cellMetadata>
  <valueMetadata count="102">
    <bk>
      <rc t="2" v="0"/>
    </bk>
    <bk>
      <rc t="2" v="1"/>
    </bk>
    <bk>
      <rc t="2" v="2"/>
    </bk>
    <bk>
      <rc t="2" v="3"/>
    </bk>
    <bk>
      <rc t="2" v="4"/>
    </bk>
    <bk>
      <rc t="2" v="5"/>
    </bk>
    <bk>
      <rc t="2" v="6"/>
    </bk>
    <bk>
      <rc t="2" v="7"/>
    </bk>
    <bk>
      <rc t="2" v="8"/>
    </bk>
    <bk>
      <rc t="2" v="9"/>
    </bk>
    <bk>
      <rc t="2" v="10"/>
    </bk>
    <bk>
      <rc t="2" v="11"/>
    </bk>
    <bk>
      <rc t="2" v="12"/>
    </bk>
    <bk>
      <rc t="2" v="13"/>
    </bk>
    <bk>
      <rc t="2" v="14"/>
    </bk>
    <bk>
      <rc t="2" v="15"/>
    </bk>
    <bk>
      <rc t="2" v="16"/>
    </bk>
    <bk>
      <rc t="2" v="17"/>
    </bk>
    <bk>
      <rc t="2" v="18"/>
    </bk>
    <bk>
      <rc t="2" v="19"/>
    </bk>
    <bk>
      <rc t="2" v="20"/>
    </bk>
    <bk>
      <rc t="2" v="21"/>
    </bk>
    <bk>
      <rc t="2" v="22"/>
    </bk>
    <bk>
      <rc t="2" v="23"/>
    </bk>
    <bk>
      <rc t="2" v="24"/>
    </bk>
    <bk>
      <rc t="2" v="25"/>
    </bk>
    <bk>
      <rc t="2" v="26"/>
    </bk>
    <bk>
      <rc t="2" v="27"/>
    </bk>
    <bk>
      <rc t="2" v="28"/>
    </bk>
    <bk>
      <rc t="2" v="29"/>
    </bk>
    <bk>
      <rc t="2" v="30"/>
    </bk>
    <bk>
      <rc t="2" v="31"/>
    </bk>
    <bk>
      <rc t="2" v="32"/>
    </bk>
    <bk>
      <rc t="2" v="33"/>
    </bk>
    <bk>
      <rc t="2" v="34"/>
    </bk>
    <bk>
      <rc t="2" v="35"/>
    </bk>
    <bk>
      <rc t="2" v="36"/>
    </bk>
    <bk>
      <rc t="2" v="37"/>
    </bk>
    <bk>
      <rc t="2" v="38"/>
    </bk>
    <bk>
      <rc t="2" v="39"/>
    </bk>
    <bk>
      <rc t="2" v="40"/>
    </bk>
    <bk>
      <rc t="2" v="41"/>
    </bk>
    <bk>
      <rc t="2" v="42"/>
    </bk>
    <bk>
      <rc t="2" v="43"/>
    </bk>
    <bk>
      <rc t="2" v="44"/>
    </bk>
    <bk>
      <rc t="2" v="45"/>
    </bk>
    <bk>
      <rc t="2" v="46"/>
    </bk>
    <bk>
      <rc t="2" v="47"/>
    </bk>
    <bk>
      <rc t="2" v="48"/>
    </bk>
    <bk>
      <rc t="2" v="49"/>
    </bk>
    <bk>
      <rc t="2" v="50"/>
    </bk>
    <bk>
      <rc t="2" v="51"/>
    </bk>
    <bk>
      <rc t="2" v="52"/>
    </bk>
    <bk>
      <rc t="2" v="53"/>
    </bk>
    <bk>
      <rc t="2" v="54"/>
    </bk>
    <bk>
      <rc t="2" v="55"/>
    </bk>
    <bk>
      <rc t="2" v="56"/>
    </bk>
    <bk>
      <rc t="2" v="57"/>
    </bk>
    <bk>
      <rc t="2" v="58"/>
    </bk>
    <bk>
      <rc t="2" v="59"/>
    </bk>
    <bk>
      <rc t="2" v="60"/>
    </bk>
    <bk>
      <rc t="2" v="61"/>
    </bk>
    <bk>
      <rc t="2" v="62"/>
    </bk>
    <bk>
      <rc t="2" v="63"/>
    </bk>
    <bk>
      <rc t="2" v="64"/>
    </bk>
    <bk>
      <rc t="2" v="65"/>
    </bk>
    <bk>
      <rc t="2" v="66"/>
    </bk>
    <bk>
      <rc t="2" v="67"/>
    </bk>
    <bk>
      <rc t="2" v="68"/>
    </bk>
    <bk>
      <rc t="2" v="69"/>
    </bk>
    <bk>
      <rc t="2" v="70"/>
    </bk>
    <bk>
      <rc t="2" v="71"/>
    </bk>
    <bk>
      <rc t="2" v="72"/>
    </bk>
    <bk>
      <rc t="2" v="73"/>
    </bk>
    <bk>
      <rc t="2" v="74"/>
    </bk>
    <bk>
      <rc t="2" v="75"/>
    </bk>
    <bk>
      <rc t="2" v="76"/>
    </bk>
    <bk>
      <rc t="2" v="77"/>
    </bk>
    <bk>
      <rc t="2" v="78"/>
    </bk>
    <bk>
      <rc t="2" v="79"/>
    </bk>
    <bk>
      <rc t="2" v="80"/>
    </bk>
    <bk>
      <rc t="2" v="81"/>
    </bk>
    <bk>
      <rc t="2" v="82"/>
    </bk>
    <bk>
      <rc t="2" v="83"/>
    </bk>
    <bk>
      <rc t="2" v="84"/>
    </bk>
    <bk>
      <rc t="2" v="85"/>
    </bk>
    <bk>
      <rc t="2" v="86"/>
    </bk>
    <bk>
      <rc t="2" v="87"/>
    </bk>
    <bk>
      <rc t="2" v="88"/>
    </bk>
    <bk>
      <rc t="2" v="89"/>
    </bk>
    <bk>
      <rc t="2" v="90"/>
    </bk>
    <bk>
      <rc t="2" v="91"/>
    </bk>
    <bk>
      <rc t="2" v="92"/>
    </bk>
    <bk>
      <rc t="2" v="93"/>
    </bk>
    <bk>
      <rc t="2" v="94"/>
    </bk>
    <bk>
      <rc t="2" v="95"/>
    </bk>
    <bk>
      <rc t="2" v="96"/>
    </bk>
    <bk>
      <rc t="2" v="97"/>
    </bk>
    <bk>
      <rc t="2" v="98"/>
    </bk>
    <bk>
      <rc t="2" v="99"/>
    </bk>
    <bk>
      <rc t="2" v="100"/>
    </bk>
    <bk>
      <rc t="2" v="101"/>
    </bk>
  </valueMetadata>
</metadata>
</file>

<file path=xl/sharedStrings.xml><?xml version="1.0" encoding="utf-8"?>
<sst xmlns="http://schemas.openxmlformats.org/spreadsheetml/2006/main" count="4022" uniqueCount="704">
  <si>
    <t>Robot</t>
  </si>
  <si>
    <t>Leave Starting Zone</t>
  </si>
  <si>
    <t>Pickup From</t>
  </si>
  <si>
    <t>Driver Skill</t>
  </si>
  <si>
    <t>Comments</t>
  </si>
  <si>
    <t>Times Amplified</t>
  </si>
  <si>
    <t>Column1</t>
  </si>
  <si>
    <t>Column2</t>
  </si>
  <si>
    <t>Amp Points</t>
  </si>
  <si>
    <t>Speed</t>
  </si>
  <si>
    <t>Defense</t>
  </si>
  <si>
    <t>Auto</t>
  </si>
  <si>
    <t>Column3</t>
  </si>
  <si>
    <t>Column4</t>
  </si>
  <si>
    <t>Column6</t>
  </si>
  <si>
    <t>Column7</t>
  </si>
  <si>
    <t>Column8</t>
  </si>
  <si>
    <t>Team Number</t>
  </si>
  <si>
    <t>Climbing Status</t>
  </si>
  <si>
    <t>Team</t>
  </si>
  <si>
    <t>Drivetrain</t>
  </si>
  <si>
    <t>Climbing</t>
  </si>
  <si>
    <t>Average</t>
  </si>
  <si>
    <t>Leave Start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</si>
  <si>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</si>
  <si>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</si>
  <si>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</si>
  <si>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</si>
  <si>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</si>
  <si>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</si>
  <si>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</si>
  <si>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</si>
  <si>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Speaker Points</t>
  </si>
  <si>
    <t>Climb Time</t>
  </si>
  <si>
    <t>Column17</t>
  </si>
  <si>
    <t>Column18</t>
  </si>
  <si>
    <t>Column19</t>
  </si>
  <si>
    <t>Defense Rank</t>
  </si>
  <si>
    <t>Auto Rank</t>
  </si>
  <si>
    <t>Climbing Rank</t>
  </si>
  <si>
    <t>Speed Rank</t>
  </si>
  <si>
    <t>Driver Rank</t>
  </si>
  <si>
    <t>position</t>
  </si>
  <si>
    <t>teamNumber</t>
  </si>
  <si>
    <t>event</t>
  </si>
  <si>
    <t>Gear Ratio</t>
  </si>
  <si>
    <t>width</t>
  </si>
  <si>
    <t>length</t>
  </si>
  <si>
    <t>weight</t>
  </si>
  <si>
    <t>drivetrain</t>
  </si>
  <si>
    <t>otherDriveTrain</t>
  </si>
  <si>
    <t>gearRatio</t>
  </si>
  <si>
    <t>motor</t>
  </si>
  <si>
    <t>leaveStartingZone</t>
  </si>
  <si>
    <t>pickupFrom</t>
  </si>
  <si>
    <t>cycleTime</t>
  </si>
  <si>
    <t>autoAmpScore</t>
  </si>
  <si>
    <t>autoSpeakerScore</t>
  </si>
  <si>
    <t>teleopAmpScore</t>
  </si>
  <si>
    <t>teleopSpeakerScore</t>
  </si>
  <si>
    <t>reliableShootingDistance</t>
  </si>
  <si>
    <t>designatedHumanPlayer</t>
  </si>
  <si>
    <t>climbTime</t>
  </si>
  <si>
    <t>climbStatus</t>
  </si>
  <si>
    <t>noteInTrap</t>
  </si>
  <si>
    <t>autoStartPosition</t>
  </si>
  <si>
    <t>shootingPosition</t>
  </si>
  <si>
    <t>scoutingAmount</t>
  </si>
  <si>
    <t>autoComments</t>
  </si>
  <si>
    <t>robotName</t>
  </si>
  <si>
    <t>The Robettes</t>
  </si>
  <si>
    <t>Mendota Heights, Minnesota</t>
  </si>
  <si>
    <t>Wind Chill</t>
  </si>
  <si>
    <t>Saint Paul, Minnesota</t>
  </si>
  <si>
    <t>Herobotics</t>
  </si>
  <si>
    <t>Minneapolis, Minnesota</t>
  </si>
  <si>
    <t>Armada</t>
  </si>
  <si>
    <t>Stillwater, Minnesota</t>
  </si>
  <si>
    <t>Inconceivable</t>
  </si>
  <si>
    <t>Rochester, Minnesota</t>
  </si>
  <si>
    <t>Millerbots</t>
  </si>
  <si>
    <t>Polar Rams</t>
  </si>
  <si>
    <t>Roseau, Minnesota</t>
  </si>
  <si>
    <t>F.R.E.D (FIRST Robotics Engineering and Design)</t>
  </si>
  <si>
    <t>Warroad, Minnesota</t>
  </si>
  <si>
    <t>Orange Crush Robotics</t>
  </si>
  <si>
    <t>Delano, Minnesota</t>
  </si>
  <si>
    <t>Cobalt Catalysts</t>
  </si>
  <si>
    <t>Apple Valley, Minnesota</t>
  </si>
  <si>
    <t>ANNDROIDS</t>
  </si>
  <si>
    <t>Annandale, Minnesota</t>
  </si>
  <si>
    <t>The Accelerators</t>
  </si>
  <si>
    <t>Cass Lake, Minnesota</t>
  </si>
  <si>
    <t>The Regulators</t>
  </si>
  <si>
    <t>TOOLCATS</t>
  </si>
  <si>
    <t>New London, Minnesota</t>
  </si>
  <si>
    <t>ProDigi</t>
  </si>
  <si>
    <t>Thief River Falls, Minnesota</t>
  </si>
  <si>
    <t>The Electric Lakers</t>
  </si>
  <si>
    <t>Detroit Lakes, Minnesota</t>
  </si>
  <si>
    <t>OtterBots</t>
  </si>
  <si>
    <t>Fergus Falls, Minnesota</t>
  </si>
  <si>
    <t>ArrowBots</t>
  </si>
  <si>
    <t>Pipestone, Minnesota</t>
  </si>
  <si>
    <t>Mechatronics</t>
  </si>
  <si>
    <t>Alexandria, Minnesota</t>
  </si>
  <si>
    <t>Dragon Robotics</t>
  </si>
  <si>
    <t>Litchfield, Minnesota</t>
  </si>
  <si>
    <t>Trojan Robotics #3871</t>
  </si>
  <si>
    <t>Worthington, Minnesota</t>
  </si>
  <si>
    <t>MPArors</t>
  </si>
  <si>
    <t>Quack Attack</t>
  </si>
  <si>
    <t>Blackduck, Minnesota</t>
  </si>
  <si>
    <t>RoboCats 4198</t>
  </si>
  <si>
    <t>Waconia, Minnesota</t>
  </si>
  <si>
    <t>Huskies</t>
  </si>
  <si>
    <t>Albany, Minnesota</t>
  </si>
  <si>
    <t>Resistance Robotics</t>
  </si>
  <si>
    <t>Belgrade, Minnesota</t>
  </si>
  <si>
    <t>WARPSPEED</t>
  </si>
  <si>
    <t>Willmar, Minnesota</t>
  </si>
  <si>
    <t>Spudnik</t>
  </si>
  <si>
    <t>Moorhead, Minnesota</t>
  </si>
  <si>
    <t>MinuteBots</t>
  </si>
  <si>
    <t>KAOTIC Robotics</t>
  </si>
  <si>
    <t>Frazee, Minnesota</t>
  </si>
  <si>
    <t>Cyber Tigers</t>
  </si>
  <si>
    <t>Belle Plaine, Minnesota</t>
  </si>
  <si>
    <t>RoboJacks</t>
  </si>
  <si>
    <t>Bemidji, Minnesota</t>
  </si>
  <si>
    <t>Gators</t>
  </si>
  <si>
    <t>Greenbush, Minnesota</t>
  </si>
  <si>
    <t>Bluejacket Robotics</t>
  </si>
  <si>
    <t>Cambridge, Minnesota</t>
  </si>
  <si>
    <t>Team Terminator</t>
  </si>
  <si>
    <t>Spirit Lake, Iowa</t>
  </si>
  <si>
    <t>JukeBots</t>
  </si>
  <si>
    <t>Madison, Minnesota</t>
  </si>
  <si>
    <t>STORMBOTICS</t>
  </si>
  <si>
    <t>Raider Robotics</t>
  </si>
  <si>
    <t>Lake Park, Minnesota</t>
  </si>
  <si>
    <t>Blackjacks</t>
  </si>
  <si>
    <t>Dawson, Minnesota</t>
  </si>
  <si>
    <t>EVW Mystery Machine</t>
  </si>
  <si>
    <t>Eden Valley-Watkins, Minnesota</t>
  </si>
  <si>
    <t>Bog Bots!</t>
  </si>
  <si>
    <t>Kelliher, Minnesota</t>
  </si>
  <si>
    <t>KMS BOTKICKERS</t>
  </si>
  <si>
    <t>Kerkhoven, Minnesota</t>
  </si>
  <si>
    <t>Binary Battalion</t>
  </si>
  <si>
    <t>Saint Michael, Minnesota</t>
  </si>
  <si>
    <t>Red River Rage</t>
  </si>
  <si>
    <t>Fargo, North Dakota</t>
  </si>
  <si>
    <t>Red Lake Ogichidaag</t>
  </si>
  <si>
    <t>Redlake, Minnesota</t>
  </si>
  <si>
    <t>Semiconductors</t>
  </si>
  <si>
    <t>Sauk Centre, Minnesota</t>
  </si>
  <si>
    <t>Bodacious Bulldogs</t>
  </si>
  <si>
    <t>Swanville, Minnesota</t>
  </si>
  <si>
    <t>Grand Force</t>
  </si>
  <si>
    <t>Grand Forks, North Dakota</t>
  </si>
  <si>
    <t>Robodogs</t>
  </si>
  <si>
    <t>Rolla, North Dakota</t>
  </si>
  <si>
    <t>Firebirds Robotics</t>
  </si>
  <si>
    <t>Devils Lake, North Dakota</t>
  </si>
  <si>
    <t>Thunder Robotics</t>
  </si>
  <si>
    <t>Hatton-Northwood, North Dakota</t>
  </si>
  <si>
    <t>Pi Rho 'botics @ North Star</t>
  </si>
  <si>
    <t>Cando, North Dakota</t>
  </si>
  <si>
    <t>ArrowBot</t>
  </si>
  <si>
    <t>Ashby, Minnesota</t>
  </si>
  <si>
    <t>3R (Red River Resistance)</t>
  </si>
  <si>
    <t>Red River Valley, Manitoba</t>
  </si>
  <si>
    <t>Loretto Lightning</t>
  </si>
  <si>
    <t>Loretto, Minnesota</t>
  </si>
  <si>
    <t>Lazer Sharkz</t>
  </si>
  <si>
    <t>Glenwood, Minnesota</t>
  </si>
  <si>
    <t>Name</t>
  </si>
  <si>
    <t>Location</t>
  </si>
  <si>
    <t>Logo</t>
  </si>
  <si>
    <t>initials</t>
  </si>
  <si>
    <t>matchLevel</t>
  </si>
  <si>
    <t>matchNumber</t>
  </si>
  <si>
    <t>robot</t>
  </si>
  <si>
    <t>timesAmplified</t>
  </si>
  <si>
    <t>stageTimer</t>
  </si>
  <si>
    <t>finalStatus</t>
  </si>
  <si>
    <t>driverSkill</t>
  </si>
  <si>
    <t>defenseRating</t>
  </si>
  <si>
    <t>speedRating</t>
  </si>
  <si>
    <t>diedOrImmobilized</t>
  </si>
  <si>
    <t>tippy</t>
  </si>
  <si>
    <t>droppedNotes(&gt;2)</t>
  </si>
  <si>
    <t>goodPartner</t>
  </si>
  <si>
    <t>Motor</t>
  </si>
  <si>
    <t>Scouting Amount</t>
  </si>
  <si>
    <t>Note In Trap</t>
  </si>
  <si>
    <t>Auto Amp Score</t>
  </si>
  <si>
    <t>Auto Speaker Score</t>
  </si>
  <si>
    <t>Teleop Speaker Score</t>
  </si>
  <si>
    <t>Designated Player</t>
  </si>
  <si>
    <t>Climb Status</t>
  </si>
  <si>
    <t>PIT</t>
  </si>
  <si>
    <t>Width(in)</t>
  </si>
  <si>
    <t>Length(in)</t>
  </si>
  <si>
    <t>Weight(lbs)</t>
  </si>
  <si>
    <t>Reliable Shot Distance(ft)</t>
  </si>
  <si>
    <t>Climb Time(s)</t>
  </si>
  <si>
    <t>Cycle Time(s)</t>
  </si>
  <si>
    <t>Teleop Amp Score</t>
  </si>
  <si>
    <t>Coolness</t>
  </si>
  <si>
    <t>PitLocation</t>
  </si>
  <si>
    <t>offenseOrDefense</t>
  </si>
  <si>
    <t>Offense/Defense</t>
  </si>
  <si>
    <t>coolness</t>
  </si>
  <si>
    <t>Coolness Ranking</t>
  </si>
  <si>
    <t>Initials</t>
  </si>
  <si>
    <t>Event</t>
  </si>
  <si>
    <t>Match Level</t>
  </si>
  <si>
    <t>Match Number</t>
  </si>
  <si>
    <t>Defense Rating</t>
  </si>
  <si>
    <t>Speed Rating</t>
  </si>
  <si>
    <t>Died Or Immobilized</t>
  </si>
  <si>
    <t>Tippy</t>
  </si>
  <si>
    <t>Dropped Notes(&gt;2)</t>
  </si>
  <si>
    <t>Good Partner</t>
  </si>
  <si>
    <t>Match</t>
  </si>
  <si>
    <t>Auto/Teleop</t>
  </si>
  <si>
    <t>Endgame</t>
  </si>
  <si>
    <t>Misc.</t>
  </si>
  <si>
    <t>Climb Timer</t>
  </si>
  <si>
    <t>Pre-Match</t>
  </si>
  <si>
    <t>Robot Specs</t>
  </si>
  <si>
    <t>match</t>
  </si>
  <si>
    <t>alliance</t>
  </si>
  <si>
    <t>team1</t>
  </si>
  <si>
    <t>team2</t>
  </si>
  <si>
    <t>team3</t>
  </si>
  <si>
    <t>Blue</t>
  </si>
  <si>
    <t>Red</t>
  </si>
  <si>
    <t>OPR</t>
  </si>
  <si>
    <t>DPR</t>
  </si>
  <si>
    <t>Stephen-Argyle, Minnesota</t>
  </si>
  <si>
    <t>teleopamp</t>
  </si>
  <si>
    <t>teleopspeaker</t>
  </si>
  <si>
    <t>autoamp</t>
  </si>
  <si>
    <t>autospeaker</t>
  </si>
  <si>
    <t>14v2</t>
  </si>
  <si>
    <t>telespeaker</t>
  </si>
  <si>
    <t>teleamp</t>
  </si>
  <si>
    <t>auto</t>
  </si>
  <si>
    <t>speaker</t>
  </si>
  <si>
    <t>amp</t>
  </si>
  <si>
    <t>IW</t>
  </si>
  <si>
    <t>2024ndgf</t>
  </si>
  <si>
    <t>p</t>
  </si>
  <si>
    <t>b3</t>
  </si>
  <si>
    <t>[21]</t>
  </si>
  <si>
    <t>f</t>
  </si>
  <si>
    <t>x</t>
  </si>
  <si>
    <t>[11]</t>
  </si>
  <si>
    <t>o</t>
  </si>
  <si>
    <t>[10]</t>
  </si>
  <si>
    <t>[4]</t>
  </si>
  <si>
    <t>s</t>
  </si>
  <si>
    <t>[9]</t>
  </si>
  <si>
    <t>Stationary entire match</t>
  </si>
  <si>
    <t>GN</t>
  </si>
  <si>
    <t>b1</t>
  </si>
  <si>
    <t>[3]</t>
  </si>
  <si>
    <t>Didn't do anything for auto period</t>
  </si>
  <si>
    <t>KG</t>
  </si>
  <si>
    <t>r2</t>
  </si>
  <si>
    <t>[6]</t>
  </si>
  <si>
    <t>[8]</t>
  </si>
  <si>
    <t>a</t>
  </si>
  <si>
    <t>Missed multiple shots</t>
  </si>
  <si>
    <t>[7]</t>
  </si>
  <si>
    <t>b</t>
  </si>
  <si>
    <t>Was not moving for first 3/4 of match</t>
  </si>
  <si>
    <t>At the end, I think they broke their drive train</t>
  </si>
  <si>
    <t>They crashed straight into stage during auto</t>
  </si>
  <si>
    <t>They tended to do wheelies whenever they moved</t>
  </si>
  <si>
    <t>h</t>
  </si>
  <si>
    <t>Was also spotlit</t>
  </si>
  <si>
    <t>[24]</t>
  </si>
  <si>
    <t>Never moved</t>
  </si>
  <si>
    <t>Never moved at all</t>
  </si>
  <si>
    <t>[18]</t>
  </si>
  <si>
    <t>Note got stuck in the intake</t>
  </si>
  <si>
    <t>[5]</t>
  </si>
  <si>
    <t>Only shot 2 notes, both missed</t>
  </si>
  <si>
    <t>It's driving was weird and slow, seemed to get stuck.</t>
  </si>
  <si>
    <t>Jm</t>
  </si>
  <si>
    <t>Shot 3 times and didn't make one</t>
  </si>
  <si>
    <t>[20]</t>
  </si>
  <si>
    <t>AOD</t>
  </si>
  <si>
    <t>r3</t>
  </si>
  <si>
    <t>Did a bit of defense and a bit of offense</t>
  </si>
  <si>
    <t>Generally wasn't able to do much</t>
  </si>
  <si>
    <t>Very efficient</t>
  </si>
  <si>
    <t>Didn't miss a single time</t>
  </si>
  <si>
    <t>Very effective offense player</t>
  </si>
  <si>
    <t>Would probably be a good teammate</t>
  </si>
  <si>
    <t>Decent support but not the best defense.</t>
  </si>
  <si>
    <t>Bumped into and broke another bot and didn't score much</t>
  </si>
  <si>
    <t>Moved fast, wasn't overly aggressive</t>
  </si>
  <si>
    <t>Didn't seem offensive or defensive- good support role</t>
  </si>
  <si>
    <t>Wasn't able to move</t>
  </si>
  <si>
    <t>Quick, efficient</t>
  </si>
  <si>
    <t>Made confusing moves sometimes</t>
  </si>
  <si>
    <t>It was very wobbly</t>
  </si>
  <si>
    <t>Hesitant and erratic movement</t>
  </si>
  <si>
    <t>Seemed like good team players</t>
  </si>
  <si>
    <t>Fast but misses the speaker on occasion</t>
  </si>
  <si>
    <t>[12]</t>
  </si>
  <si>
    <t>SL</t>
  </si>
  <si>
    <t>r1</t>
  </si>
  <si>
    <t>[2]</t>
  </si>
  <si>
    <t>note got stuck on robot</t>
  </si>
  <si>
    <t>struggled to pick up notes, intake on bottom of robo</t>
  </si>
  <si>
    <t>moved around randomly, having issues picking up notes</t>
  </si>
  <si>
    <t>started climbing early, failed shooting</t>
  </si>
  <si>
    <t xml:space="preserve">also got harmony </t>
  </si>
  <si>
    <t xml:space="preserve">wasn't active for a little while at beginning of tele </t>
  </si>
  <si>
    <t>drove around randomly and not good speaker</t>
  </si>
  <si>
    <t>great at speaker, below average at amp</t>
  </si>
  <si>
    <t>was struggling with bottom intake and couldn't take not</t>
  </si>
  <si>
    <t>hard to see, probably would need to get extra info</t>
  </si>
  <si>
    <t>AG</t>
  </si>
  <si>
    <t>SSC</t>
  </si>
  <si>
    <t>Ey</t>
  </si>
  <si>
    <t>b2</t>
  </si>
  <si>
    <t>Even though die it scored fast</t>
  </si>
  <si>
    <t>They played great defense  heavy enough to block</t>
  </si>
  <si>
    <t>They did nothing in auto but good shooting and avoiding</t>
  </si>
  <si>
    <t>They didn't drop but only picked 1 note up</t>
  </si>
  <si>
    <t>qm</t>
  </si>
  <si>
    <t>Doing very well before the robot died</t>
  </si>
  <si>
    <t>JB</t>
  </si>
  <si>
    <t>Intake/ shooter broke, played defense</t>
  </si>
  <si>
    <t>Trouble with scoring, but otherwise good</t>
  </si>
  <si>
    <t xml:space="preserve">Crazy good </t>
  </si>
  <si>
    <t>Poor driving, but robot seemed good</t>
  </si>
  <si>
    <t>[15]</t>
  </si>
  <si>
    <t>Intake died, but good defense</t>
  </si>
  <si>
    <t>Extremely fast intake, good scoring</t>
  </si>
  <si>
    <t>Very good robot overall</t>
  </si>
  <si>
    <t>Reliable scorer, no amp</t>
  </si>
  <si>
    <t>Almost scored in trap, very good</t>
  </si>
  <si>
    <t>Dead for half the match</t>
  </si>
  <si>
    <t>solid team</t>
  </si>
  <si>
    <t>[19]</t>
  </si>
  <si>
    <t>Shooter broke at start</t>
  </si>
  <si>
    <t>Did good, but got penalized for defense</t>
  </si>
  <si>
    <t>Maybe good, but died</t>
  </si>
  <si>
    <t>Good defense, intake non-functional</t>
  </si>
  <si>
    <t>Defense bot, shooter non-functional</t>
  </si>
  <si>
    <t>Fast, great performance</t>
  </si>
  <si>
    <t>good robot, shooter was inconsistent</t>
  </si>
  <si>
    <t xml:space="preserve">would pick up notes from source and launch them to red </t>
  </si>
  <si>
    <t xml:space="preserve">had an intake system that struggled to pick up notes </t>
  </si>
  <si>
    <t>helped alliance by shooting middle notes to their side</t>
  </si>
  <si>
    <t>Very effective at scoring</t>
  </si>
  <si>
    <t>Very efficient in scoring in speaker and amp</t>
  </si>
  <si>
    <t>Basically carried their team, even though they lost</t>
  </si>
  <si>
    <t>Not extremely impressive, but good</t>
  </si>
  <si>
    <t>Good robot, only scored in speaker</t>
  </si>
  <si>
    <t>Good overall, not the best</t>
  </si>
  <si>
    <t>[23]</t>
  </si>
  <si>
    <t>Fairly good scorer</t>
  </si>
  <si>
    <t>Slow, 'Blocky' movement</t>
  </si>
  <si>
    <t>Barely moved at all.</t>
  </si>
  <si>
    <t>Ran interference and still managed to score points.</t>
  </si>
  <si>
    <t>Fast, scored lots of notes, and rarely hit other bots.</t>
  </si>
  <si>
    <t>Fast but would frequently stop.</t>
  </si>
  <si>
    <t>Incredible offense.</t>
  </si>
  <si>
    <t>Didn't do anything other than park on the stage.</t>
  </si>
  <si>
    <t>Mostly just wandered around the arena.</t>
  </si>
  <si>
    <t>Didn't move after autonomous</t>
  </si>
  <si>
    <t>TO</t>
  </si>
  <si>
    <t>[14]</t>
  </si>
  <si>
    <t>Good robot, not great driving</t>
  </si>
  <si>
    <t>Great robot</t>
  </si>
  <si>
    <t>Not very effective, can't pickup from ground</t>
  </si>
  <si>
    <t xml:space="preserve">Good, but struggled to pick up notes </t>
  </si>
  <si>
    <t>Amazing amp scorer</t>
  </si>
  <si>
    <t>Did not move during match</t>
  </si>
  <si>
    <t>Good, amp scoring not working</t>
  </si>
  <si>
    <t>Died for most of match</t>
  </si>
  <si>
    <t>good auto period, focuses on amp after 2 speaker scores</t>
  </si>
  <si>
    <t>Was very lost and didn't do anything</t>
  </si>
  <si>
    <t>Very fast, heavy speaker player</t>
  </si>
  <si>
    <t xml:space="preserve">It's was bugging out </t>
  </si>
  <si>
    <t>JG</t>
  </si>
  <si>
    <t>Shooter also is climber.</t>
  </si>
  <si>
    <t>CT</t>
  </si>
  <si>
    <t>shooter broke</t>
  </si>
  <si>
    <t>Spent ~30 sec trying to pick up the same note</t>
  </si>
  <si>
    <t>I lost count of notes scored, might be a little off</t>
  </si>
  <si>
    <t>Died halfway through match</t>
  </si>
  <si>
    <t>Died at the end. They weren't defense or offense</t>
  </si>
  <si>
    <t>Was technically moving, but barely and couldn't go far</t>
  </si>
  <si>
    <t>Died almost immediately after auto</t>
  </si>
  <si>
    <t>Didn't move first chunk of match</t>
  </si>
  <si>
    <t>Missed multiple shots in the speaker</t>
  </si>
  <si>
    <t>Robot never activated</t>
  </si>
  <si>
    <t>It seems as if it can shoot, but chose defense here</t>
  </si>
  <si>
    <t>Great amp thingy</t>
  </si>
  <si>
    <t>Tried to move but could only spin</t>
  </si>
  <si>
    <t>They did really good man</t>
  </si>
  <si>
    <t>Shoot note cross field for other bots</t>
  </si>
  <si>
    <t>They got a note stuck &amp; could not do anything</t>
  </si>
  <si>
    <t>They were slower but they made all shots</t>
  </si>
  <si>
    <t xml:space="preserve">Good movement and aim </t>
  </si>
  <si>
    <t>Launches notes across arena for others to shoot</t>
  </si>
  <si>
    <t>Speed demon</t>
  </si>
  <si>
    <t>Didn't do much</t>
  </si>
  <si>
    <t>Speedy Amp bot, good driver</t>
  </si>
  <si>
    <t>Blocked other teams speaker</t>
  </si>
  <si>
    <t>Bad auto and driver</t>
  </si>
  <si>
    <t>Good auto and driver skills</t>
  </si>
  <si>
    <t>Trouble with auto</t>
  </si>
  <si>
    <t xml:space="preserve">Great driver </t>
  </si>
  <si>
    <t>They had technical issues but then were good</t>
  </si>
  <si>
    <t>Goes in front of other teams speaker and blocks it</t>
  </si>
  <si>
    <t>Tended to take a while to score in the speaker</t>
  </si>
  <si>
    <t>Fast and accurate</t>
  </si>
  <si>
    <t>Mb</t>
  </si>
  <si>
    <t>Did well with every aspect of the game</t>
  </si>
  <si>
    <t>They missed all their shots at the speaker</t>
  </si>
  <si>
    <t>Good support</t>
  </si>
  <si>
    <t>Had a good auto and worked well with others</t>
  </si>
  <si>
    <t>Didn't score much and ran into lots of things</t>
  </si>
  <si>
    <t>Good support (also really accurate and fast)</t>
  </si>
  <si>
    <t>Good support teammate</t>
  </si>
  <si>
    <t>Barely moved at all</t>
  </si>
  <si>
    <t>Pretty quick and accurate</t>
  </si>
  <si>
    <t>Good at scoring speaker and climbing</t>
  </si>
  <si>
    <t>Ran into random things (walls, stages, ect)</t>
  </si>
  <si>
    <t>Prevented multiple bots from scoring on their speaker</t>
  </si>
  <si>
    <t>They helped, but didn't gain many points</t>
  </si>
  <si>
    <t>Good support, focusing on the amp</t>
  </si>
  <si>
    <t>Delayed the other team, but not for long</t>
  </si>
  <si>
    <t>Very fast, but were able to avoid hitting other bots</t>
  </si>
  <si>
    <t>[16]</t>
  </si>
  <si>
    <t>Just drive around and then climbed. No defense</t>
  </si>
  <si>
    <t>Got 2 notes stuck on the robot and couldn't get rid of</t>
  </si>
  <si>
    <t>Almost tipped over, didn't, then stopped moving</t>
  </si>
  <si>
    <t>Died early in the parked area, but seemed to be good</t>
  </si>
  <si>
    <t>Were doing good until they died</t>
  </si>
  <si>
    <t>Amp scoring, got a note in trap</t>
  </si>
  <si>
    <t>Good performance despite defense</t>
  </si>
  <si>
    <t>Good robot, technical problems</t>
  </si>
  <si>
    <t>Great scoring, literally 1 second climb</t>
  </si>
  <si>
    <t xml:space="preserve">Okay </t>
  </si>
  <si>
    <t>Defense bot</t>
  </si>
  <si>
    <t>Amp</t>
  </si>
  <si>
    <t>Almost scored in trap</t>
  </si>
  <si>
    <t>Fast, efficient scorer</t>
  </si>
  <si>
    <t>Great teamwork, note launching</t>
  </si>
  <si>
    <t>Seemed to struggle scoring</t>
  </si>
  <si>
    <t>Good at scoring in amp</t>
  </si>
  <si>
    <t>got stuck on the stage for a little while</t>
  </si>
  <si>
    <t>only thing it really did was do an okay job at defence</t>
  </si>
  <si>
    <t>seemed like the arm was broken</t>
  </si>
  <si>
    <t>good at climbing but bad at everything else</t>
  </si>
  <si>
    <t>[22]</t>
  </si>
  <si>
    <t>started climbing with 40 sec left</t>
  </si>
  <si>
    <t>note got stuck on them, lost part(?)</t>
  </si>
  <si>
    <t>Speed demon who takes notes from the opposing team</t>
  </si>
  <si>
    <t>Didn't do anything, just moved around</t>
  </si>
  <si>
    <t xml:space="preserve">Never moved </t>
  </si>
  <si>
    <t>No auto</t>
  </si>
  <si>
    <t>Not very good at anything</t>
  </si>
  <si>
    <t>Defense bot that isn't good at defense</t>
  </si>
  <si>
    <t>Overall solid, auto slightly off</t>
  </si>
  <si>
    <t xml:space="preserve">Great robot, slightly inconsistent scoring </t>
  </si>
  <si>
    <t>Good</t>
  </si>
  <si>
    <t>slow intaking and shooting</t>
  </si>
  <si>
    <t>Died almost immediately</t>
  </si>
  <si>
    <t>Btly</t>
  </si>
  <si>
    <t>w</t>
  </si>
  <si>
    <t>4 wheel mechanum</t>
  </si>
  <si>
    <t>c</t>
  </si>
  <si>
    <t>Y</t>
  </si>
  <si>
    <t>N</t>
  </si>
  <si>
    <t>[7,10]</t>
  </si>
  <si>
    <t>l</t>
  </si>
  <si>
    <t>Score in speaker than leave</t>
  </si>
  <si>
    <t xml:space="preserve">They really on human </t>
  </si>
  <si>
    <t xml:space="preserve">Phoenix </t>
  </si>
  <si>
    <t>L3</t>
  </si>
  <si>
    <t>Shoot speaker</t>
  </si>
  <si>
    <t>Not much but not clueless</t>
  </si>
  <si>
    <t>Jerry</t>
  </si>
  <si>
    <t>m</t>
  </si>
  <si>
    <t>?</t>
  </si>
  <si>
    <t>[]</t>
  </si>
  <si>
    <t>d</t>
  </si>
  <si>
    <t>n</t>
  </si>
  <si>
    <t>Drive forward</t>
  </si>
  <si>
    <t>They had no idea for a lot</t>
  </si>
  <si>
    <t>Public enemy</t>
  </si>
  <si>
    <t>L2</t>
  </si>
  <si>
    <t>[21,8]</t>
  </si>
  <si>
    <t>[9,9]</t>
  </si>
  <si>
    <t>Can shoot in speaker and get off line and grab note</t>
  </si>
  <si>
    <t>They were very versatile for chain</t>
  </si>
  <si>
    <t>Big G</t>
  </si>
  <si>
    <t xml:space="preserve">Medium </t>
  </si>
  <si>
    <t>[10,7,10]</t>
  </si>
  <si>
    <t>Score in amp pick up 2 middle and put in shooters way.</t>
  </si>
  <si>
    <t xml:space="preserve">Didn't know length and width </t>
  </si>
  <si>
    <t>Zane</t>
  </si>
  <si>
    <t>L1</t>
  </si>
  <si>
    <t>15 sec</t>
  </si>
  <si>
    <t>[9,7,10]</t>
  </si>
  <si>
    <t>Shoot note go to center</t>
  </si>
  <si>
    <t>Had most numbers</t>
  </si>
  <si>
    <t>Becky</t>
  </si>
  <si>
    <t>[8,9,9,8]</t>
  </si>
  <si>
    <t>[21,11,7]</t>
  </si>
  <si>
    <t>2 notes in speaker</t>
  </si>
  <si>
    <t>Not sure about a lot in auto.</t>
  </si>
  <si>
    <t>Riffs of insanity</t>
  </si>
  <si>
    <t>6 secs</t>
  </si>
  <si>
    <t>[7,9,10,9,21,21]</t>
  </si>
  <si>
    <t>[21,10,7,21,18,11]</t>
  </si>
  <si>
    <t>Leave, pick up score either sides.</t>
  </si>
  <si>
    <t>They were prepared lots of auto options.</t>
  </si>
  <si>
    <t>Walter</t>
  </si>
  <si>
    <t>[25]</t>
  </si>
  <si>
    <t xml:space="preserve">Not much experience </t>
  </si>
  <si>
    <t>Big bertha</t>
  </si>
  <si>
    <t>[8,7,10]</t>
  </si>
  <si>
    <t>Speaker</t>
  </si>
  <si>
    <t>Crazy kim</t>
  </si>
  <si>
    <t>[7,21,11]</t>
  </si>
  <si>
    <t>[7,9,10]</t>
  </si>
  <si>
    <t>Tempo</t>
  </si>
  <si>
    <t>[7,11]</t>
  </si>
  <si>
    <t>[21,24,8,16,19,14,22]</t>
  </si>
  <si>
    <t xml:space="preserve">Everything </t>
  </si>
  <si>
    <t>Very strong team</t>
  </si>
  <si>
    <t>X</t>
  </si>
  <si>
    <t>Nothing</t>
  </si>
  <si>
    <t>Not much experience, no testing</t>
  </si>
  <si>
    <t>Cortana</t>
  </si>
  <si>
    <t>Score in amp</t>
  </si>
  <si>
    <t>The maestro</t>
  </si>
  <si>
    <t>10-11 seconds</t>
  </si>
  <si>
    <t>4 seconds</t>
  </si>
  <si>
    <t>[24,21,9,7,10,7]</t>
  </si>
  <si>
    <t>Score speaker</t>
  </si>
  <si>
    <t>Real</t>
  </si>
  <si>
    <t>Fast</t>
  </si>
  <si>
    <t>Leave starting zone</t>
  </si>
  <si>
    <t xml:space="preserve">Inexperienced </t>
  </si>
  <si>
    <t>Sound wave</t>
  </si>
  <si>
    <t>Shooter: 1:1</t>
  </si>
  <si>
    <t>5 seconds</t>
  </si>
  <si>
    <t>Incomplete auto and data</t>
  </si>
  <si>
    <t>filipe</t>
  </si>
  <si>
    <t xml:space="preserve">unknown </t>
  </si>
  <si>
    <t>[11,5]</t>
  </si>
  <si>
    <t xml:space="preserve">none </t>
  </si>
  <si>
    <t>wally</t>
  </si>
  <si>
    <t xml:space="preserve">slower </t>
  </si>
  <si>
    <t>[10,6]</t>
  </si>
  <si>
    <t>[24,24]</t>
  </si>
  <si>
    <t xml:space="preserve">drove forward </t>
  </si>
  <si>
    <t xml:space="preserve">maestro </t>
  </si>
  <si>
    <t>[21,21]</t>
  </si>
  <si>
    <t>[9,45]</t>
  </si>
  <si>
    <t>score 3</t>
  </si>
  <si>
    <t>[9,11,7]</t>
  </si>
  <si>
    <t>shoot one</t>
  </si>
  <si>
    <t>elmo</t>
  </si>
  <si>
    <t>14-1</t>
  </si>
  <si>
    <t>[6,21,11]</t>
  </si>
  <si>
    <t>[9,10]</t>
  </si>
  <si>
    <t>none</t>
  </si>
  <si>
    <t xml:space="preserve">didn't know a lot of things </t>
  </si>
  <si>
    <t>ferdanand</t>
  </si>
  <si>
    <t xml:space="preserve">medium </t>
  </si>
  <si>
    <t xml:space="preserve">doesn't work well like at all </t>
  </si>
  <si>
    <t>icespit</t>
  </si>
  <si>
    <t>l1</t>
  </si>
  <si>
    <t>[9,7]</t>
  </si>
  <si>
    <t>score 1</t>
  </si>
  <si>
    <t xml:space="preserve">average </t>
  </si>
  <si>
    <t>fish</t>
  </si>
  <si>
    <t>don't know</t>
  </si>
  <si>
    <t>[21,10,7]</t>
  </si>
  <si>
    <t>1 note</t>
  </si>
  <si>
    <t xml:space="preserve">lots of variables </t>
  </si>
  <si>
    <t>l2</t>
  </si>
  <si>
    <t>interesting dynamic</t>
  </si>
  <si>
    <t>bounty</t>
  </si>
  <si>
    <t>low</t>
  </si>
  <si>
    <t>no clue</t>
  </si>
  <si>
    <t>[21,21,9]</t>
  </si>
  <si>
    <t xml:space="preserve">kinda confused </t>
  </si>
  <si>
    <t>[9,10,7]</t>
  </si>
  <si>
    <t>shoot 3 and grab a 4th</t>
  </si>
  <si>
    <t xml:space="preserve">doesn't work very well and don't know a lot </t>
  </si>
  <si>
    <t>jawn</t>
  </si>
  <si>
    <t xml:space="preserve">unsure </t>
  </si>
  <si>
    <t>[5,6]</t>
  </si>
  <si>
    <t>2 and out</t>
  </si>
  <si>
    <t xml:space="preserve">didn't know a few things </t>
  </si>
  <si>
    <t>gary</t>
  </si>
  <si>
    <t xml:space="preserve">doesn't know </t>
  </si>
  <si>
    <t>[5,21,12]</t>
  </si>
  <si>
    <t>[9,21]</t>
  </si>
  <si>
    <t>score and move out</t>
  </si>
  <si>
    <t>sick pins</t>
  </si>
  <si>
    <t xml:space="preserve">thunderstruck </t>
  </si>
  <si>
    <t>[8,21,21,21]</t>
  </si>
  <si>
    <t>[21,7,10]</t>
  </si>
  <si>
    <t xml:space="preserve">4 peice </t>
  </si>
  <si>
    <t xml:space="preserve">has color scheme </t>
  </si>
  <si>
    <t>medium 13-2</t>
  </si>
  <si>
    <t>[21,9]</t>
  </si>
  <si>
    <t>okay team</t>
  </si>
  <si>
    <t>mcmera</t>
  </si>
  <si>
    <t>medium</t>
  </si>
  <si>
    <t>[21,21,21,21]</t>
  </si>
  <si>
    <t>4 score</t>
  </si>
  <si>
    <t xml:space="preserve">no robot yet but they know quite a bit </t>
  </si>
  <si>
    <t>cassiopea</t>
  </si>
  <si>
    <t>[21,20]</t>
  </si>
  <si>
    <t>score 2-3</t>
  </si>
  <si>
    <t>pretty scattered didn't know mutch</t>
  </si>
  <si>
    <t xml:space="preserve">kashmir </t>
  </si>
  <si>
    <t>x6.8</t>
  </si>
  <si>
    <t xml:space="preserve">pick up notes </t>
  </si>
  <si>
    <t xml:space="preserve">pretty nolegble </t>
  </si>
  <si>
    <t>Squatchbot</t>
  </si>
  <si>
    <t>pick up note</t>
  </si>
  <si>
    <t>Switchback</t>
  </si>
  <si>
    <t>score speaker once, leave</t>
  </si>
  <si>
    <t>auto doesn't work yet</t>
  </si>
  <si>
    <t>Tuna</t>
  </si>
  <si>
    <t>[6,20,11]</t>
  </si>
  <si>
    <t>3 ring</t>
  </si>
  <si>
    <t>prepared</t>
  </si>
  <si>
    <t>Daphne</t>
  </si>
  <si>
    <t>[21,33]</t>
  </si>
  <si>
    <t>score speaker once, leave zone</t>
  </si>
  <si>
    <t>Knew a lot about their robot</t>
  </si>
  <si>
    <t>2 notes, give to shooter, score in amp</t>
  </si>
  <si>
    <t>didn't know length x width, lots of wood on bot</t>
  </si>
  <si>
    <t>Phantom virus</t>
  </si>
  <si>
    <t>[6,11,21]</t>
  </si>
  <si>
    <t>[45,9,7,10,24]</t>
  </si>
  <si>
    <t>Didn't know</t>
  </si>
  <si>
    <t>Seemed like they had it together</t>
  </si>
  <si>
    <t>Firebot</t>
  </si>
  <si>
    <t>Don't have auto at all</t>
  </si>
  <si>
    <t>Brent</t>
  </si>
  <si>
    <t>[9,11]</t>
  </si>
  <si>
    <t>[45,29,10,24]</t>
  </si>
  <si>
    <t>Move and score speaker</t>
  </si>
  <si>
    <t>Scrat</t>
  </si>
  <si>
    <t>[3,11]</t>
  </si>
  <si>
    <t>Move</t>
  </si>
  <si>
    <t>Can't score in speaker</t>
  </si>
  <si>
    <t>[21,24,24,10]</t>
  </si>
  <si>
    <t>Hippobottumus</t>
  </si>
  <si>
    <t>[7,4,11]</t>
  </si>
  <si>
    <t>[9,24]</t>
  </si>
  <si>
    <t>Didn't test alot</t>
  </si>
  <si>
    <t>Isabella</t>
  </si>
  <si>
    <t>L3+</t>
  </si>
  <si>
    <t>[11,6]</t>
  </si>
  <si>
    <t>[21,23]</t>
  </si>
  <si>
    <t>Amp and speaker and start zone</t>
  </si>
  <si>
    <t>Cool</t>
  </si>
  <si>
    <t>Mack</t>
  </si>
  <si>
    <t>[21,7,10,24]</t>
  </si>
  <si>
    <t>Move and speaker score</t>
  </si>
  <si>
    <t>Sound check</t>
  </si>
  <si>
    <t>[58,35,19]</t>
  </si>
  <si>
    <t>Mainly speaker and stary zone</t>
  </si>
  <si>
    <t>None</t>
  </si>
  <si>
    <t>[3,6,11,21]</t>
  </si>
  <si>
    <t>Can do both defense and offense</t>
  </si>
  <si>
    <t>Michael jukeson</t>
  </si>
  <si>
    <t>[9,8,10]</t>
  </si>
  <si>
    <t>Score in speaker 4 times</t>
  </si>
  <si>
    <t xml:space="preserve">Offense based, knowledgeable </t>
  </si>
  <si>
    <t>Larry</t>
  </si>
  <si>
    <t>[21,7,11]</t>
  </si>
  <si>
    <t>[9,7,9]</t>
  </si>
  <si>
    <t>Back up</t>
  </si>
  <si>
    <t>Very defensive, climber broken at moment</t>
  </si>
  <si>
    <t>Piccolo</t>
  </si>
  <si>
    <t>[8,7,-2,24,18,21,22,23]</t>
  </si>
  <si>
    <t>Speaker and amp</t>
  </si>
  <si>
    <t xml:space="preserve">Very knowledgeable and prepared </t>
  </si>
  <si>
    <t>1 in speaker</t>
  </si>
  <si>
    <t>Not too knowledgeable, somewhat weak in offense and defense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</si>
</sst>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"/>
  </numFmts>
  <fonts count="14" x14ac:knownFonts="1">
    <font>
      <sz val="11"/>
      <color theme="1"/>
      <name val="Century Gothic"/>
      <family val="2"/>
      <scheme val="minor"/>
    </font>
    <font>
      <sz val="11"/>
      <color theme="1"/>
      <name val="Century Gothic"/>
      <family val="2"/>
      <scheme val="minor"/>
    </font>
    <font>
      <sz val="8"/>
      <name val="Century Gothic"/>
      <family val="2"/>
      <scheme val="minor"/>
    </font>
    <font>
      <b/>
      <sz val="11"/>
      <color theme="0"/>
      <name val="Century Gothic"/>
      <family val="2"/>
      <scheme val="minor"/>
    </font>
    <font>
      <sz val="11"/>
      <color theme="0"/>
      <name val="Century Gothic"/>
      <family val="2"/>
      <scheme val="minor"/>
    </font>
    <font>
      <b/>
      <sz val="14"/>
      <color theme="1"/>
      <name val="Century Gothic"/>
      <family val="2"/>
      <scheme val="minor"/>
    </font>
    <font>
      <b/>
      <sz val="11"/>
      <color theme="1"/>
      <name val="Century Gothic"/>
      <family val="2"/>
      <scheme val="minor"/>
    </font>
    <font>
      <b/>
      <sz val="9"/>
      <color theme="1"/>
      <name val="Century Gothic"/>
      <family val="2"/>
      <scheme val="minor"/>
    </font>
    <font>
      <b/>
      <sz val="28"/>
      <color theme="1"/>
      <name val="Century Gothic"/>
      <family val="2"/>
      <scheme val="minor"/>
    </font>
    <font>
      <sz val="48"/>
      <color theme="1"/>
      <name val="Century Gothic"/>
      <family val="2"/>
      <scheme val="minor"/>
    </font>
    <font>
      <b/>
      <sz val="16"/>
      <color theme="1"/>
      <name val="Century Gothic"/>
      <family val="2"/>
      <scheme val="minor"/>
    </font>
    <font>
      <sz val="24"/>
      <color theme="1"/>
      <name val="Century Gothic"/>
      <family val="2"/>
      <scheme val="minor"/>
    </font>
    <font>
      <b/>
      <sz val="12"/>
      <color theme="0"/>
      <name val="Century Gothic"/>
      <family val="2"/>
      <scheme val="minor"/>
    </font>
    <font>
      <b/>
      <sz val="12"/>
      <color theme="1"/>
      <name val="Century Gothic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/>
        <bgColor theme="8"/>
      </patternFill>
    </fill>
    <fill>
      <patternFill patternType="solid">
        <fgColor theme="5"/>
        <bgColor theme="5"/>
      </patternFill>
    </fill>
    <fill>
      <patternFill patternType="solid">
        <fgColor theme="5" tint="0.59999389629810485"/>
        <bgColor theme="5" tint="0.59999389629810485"/>
      </patternFill>
    </fill>
    <fill>
      <patternFill patternType="solid">
        <fgColor theme="5" tint="0.79998168889431442"/>
        <bgColor theme="5" tint="0.79998168889431442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8" tint="0.59999389629810485"/>
        <bgColor theme="8" tint="0.59999389629810485"/>
      </patternFill>
    </fill>
    <fill>
      <patternFill patternType="solid">
        <fgColor theme="0" tint="-0.14999847407452621"/>
        <bgColor theme="0" tint="-0.14999847407452621"/>
      </patternFill>
    </fill>
  </fills>
  <borders count="44">
    <border>
      <left/>
      <right/>
      <top/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theme="0"/>
      </left>
      <right/>
      <top/>
      <bottom/>
      <diagonal/>
    </border>
    <border>
      <left style="thin">
        <color theme="0"/>
      </left>
      <right/>
      <top style="thick">
        <color theme="0"/>
      </top>
      <bottom/>
      <diagonal/>
    </border>
    <border>
      <left/>
      <right/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/>
      <top style="thick">
        <color theme="0"/>
      </top>
      <bottom style="thin">
        <color theme="4" tint="0.39997558519241921"/>
      </bottom>
      <diagonal/>
    </border>
    <border>
      <left style="thin">
        <color theme="0"/>
      </left>
      <right/>
      <top style="thin">
        <color theme="0"/>
      </top>
      <bottom style="thin">
        <color theme="4" tint="0.39997558519241921"/>
      </bottom>
      <diagonal/>
    </border>
    <border>
      <left/>
      <right/>
      <top style="thin">
        <color theme="0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0"/>
      </left>
      <right/>
      <top/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4" tint="0.39997558519241921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99">
    <xf numFmtId="0" fontId="0" fillId="0" borderId="0" xfId="0"/>
    <xf numFmtId="0" fontId="4" fillId="0" borderId="0" xfId="0" applyFont="1"/>
    <xf numFmtId="9" fontId="4" fillId="0" borderId="0" xfId="1" applyFont="1"/>
    <xf numFmtId="0" fontId="5" fillId="0" borderId="0" xfId="0" applyFont="1"/>
    <xf numFmtId="0" fontId="0" fillId="0" borderId="0" xfId="1" applyNumberFormat="1" applyFont="1"/>
    <xf numFmtId="0" fontId="0" fillId="0" borderId="0" xfId="1" applyNumberFormat="1" applyFont="1" applyAlignment="1">
      <alignment horizontal="center"/>
    </xf>
    <xf numFmtId="0" fontId="0" fillId="0" borderId="0" xfId="0" applyAlignment="1">
      <alignment horizontal="center"/>
    </xf>
    <xf numFmtId="0" fontId="4" fillId="0" borderId="0" xfId="0" applyFont="1" applyProtection="1">
      <protection hidden="1"/>
    </xf>
    <xf numFmtId="9" fontId="4" fillId="0" borderId="0" xfId="1" applyFont="1" applyFill="1" applyProtection="1">
      <protection hidden="1"/>
    </xf>
    <xf numFmtId="0" fontId="7" fillId="0" borderId="1" xfId="0" applyFont="1" applyBorder="1"/>
    <xf numFmtId="9" fontId="6" fillId="0" borderId="1" xfId="1" applyFont="1" applyFill="1" applyBorder="1"/>
    <xf numFmtId="0" fontId="0" fillId="0" borderId="11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0" xfId="0" applyAlignment="1">
      <alignment wrapText="1"/>
    </xf>
    <xf numFmtId="0" fontId="4" fillId="0" borderId="0" xfId="0" applyFont="1" applyAlignment="1">
      <alignment horizontal="left" vertical="center"/>
    </xf>
    <xf numFmtId="0" fontId="0" fillId="0" borderId="0" xfId="0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3" fillId="0" borderId="0" xfId="0" applyFont="1"/>
    <xf numFmtId="0" fontId="4" fillId="3" borderId="3" xfId="0" applyFont="1" applyFill="1" applyBorder="1"/>
    <xf numFmtId="0" fontId="4" fillId="3" borderId="4" xfId="0" applyFont="1" applyFill="1" applyBorder="1"/>
    <xf numFmtId="0" fontId="4" fillId="3" borderId="5" xfId="0" applyFont="1" applyFill="1" applyBorder="1"/>
    <xf numFmtId="0" fontId="4" fillId="3" borderId="6" xfId="0" applyFont="1" applyFill="1" applyBorder="1"/>
    <xf numFmtId="0" fontId="4" fillId="3" borderId="7" xfId="0" applyFont="1" applyFill="1" applyBorder="1"/>
    <xf numFmtId="0" fontId="4" fillId="3" borderId="2" xfId="0" applyFont="1" applyFill="1" applyBorder="1"/>
    <xf numFmtId="0" fontId="4" fillId="3" borderId="8" xfId="0" applyFont="1" applyFill="1" applyBorder="1"/>
    <xf numFmtId="0" fontId="4" fillId="2" borderId="0" xfId="0" applyFont="1" applyFill="1"/>
    <xf numFmtId="2" fontId="0" fillId="0" borderId="11" xfId="0" applyNumberFormat="1" applyBorder="1" applyAlignment="1">
      <alignment horizontal="center" vertical="center"/>
    </xf>
    <xf numFmtId="39" fontId="0" fillId="0" borderId="11" xfId="0" applyNumberFormat="1" applyBorder="1" applyAlignment="1">
      <alignment horizontal="center" vertical="center"/>
    </xf>
    <xf numFmtId="20" fontId="0" fillId="0" borderId="11" xfId="0" applyNumberFormat="1" applyBorder="1" applyAlignment="1">
      <alignment horizontal="center" vertical="center"/>
    </xf>
    <xf numFmtId="0" fontId="4" fillId="3" borderId="0" xfId="0" applyFont="1" applyFill="1"/>
    <xf numFmtId="0" fontId="6" fillId="0" borderId="10" xfId="0" applyFont="1" applyBorder="1" applyAlignment="1">
      <alignment horizontal="right" vertical="center"/>
    </xf>
    <xf numFmtId="9" fontId="6" fillId="0" borderId="11" xfId="1" applyFont="1" applyFill="1" applyBorder="1" applyAlignment="1">
      <alignment horizontal="center" vertical="center"/>
    </xf>
    <xf numFmtId="0" fontId="6" fillId="0" borderId="12" xfId="0" applyFont="1" applyBorder="1" applyAlignment="1">
      <alignment horizontal="right" vertical="center"/>
    </xf>
    <xf numFmtId="9" fontId="6" fillId="0" borderId="13" xfId="1" applyFont="1" applyFill="1" applyBorder="1" applyAlignment="1">
      <alignment horizontal="center" vertical="center"/>
    </xf>
    <xf numFmtId="0" fontId="8" fillId="2" borderId="9" xfId="0" applyFont="1" applyFill="1" applyBorder="1" applyAlignment="1">
      <alignment horizontal="center"/>
    </xf>
    <xf numFmtId="0" fontId="10" fillId="2" borderId="0" xfId="0" applyFont="1" applyFill="1" applyAlignment="1">
      <alignment wrapText="1"/>
    </xf>
    <xf numFmtId="0" fontId="11" fillId="2" borderId="0" xfId="0" applyFont="1" applyFill="1"/>
    <xf numFmtId="0" fontId="0" fillId="2" borderId="0" xfId="0" applyFill="1" applyAlignment="1">
      <alignment wrapText="1"/>
    </xf>
    <xf numFmtId="0" fontId="0" fillId="2" borderId="0" xfId="0" applyFill="1"/>
    <xf numFmtId="0" fontId="0" fillId="3" borderId="0" xfId="0" applyFill="1" applyAlignment="1">
      <alignment horizontal="center" vertical="center"/>
    </xf>
    <xf numFmtId="2" fontId="0" fillId="0" borderId="15" xfId="0" applyNumberFormat="1" applyBorder="1" applyAlignment="1">
      <alignment horizontal="center" vertical="center"/>
    </xf>
    <xf numFmtId="0" fontId="4" fillId="3" borderId="18" xfId="0" applyFont="1" applyFill="1" applyBorder="1" applyAlignment="1">
      <alignment horizontal="centerContinuous" vertical="center"/>
    </xf>
    <xf numFmtId="0" fontId="6" fillId="0" borderId="14" xfId="0" applyFont="1" applyBorder="1" applyAlignment="1">
      <alignment horizontal="right" vertical="center"/>
    </xf>
    <xf numFmtId="9" fontId="6" fillId="0" borderId="15" xfId="1" applyFont="1" applyFill="1" applyBorder="1" applyAlignment="1">
      <alignment horizontal="center" vertical="center"/>
    </xf>
    <xf numFmtId="0" fontId="4" fillId="3" borderId="17" xfId="0" applyFont="1" applyFill="1" applyBorder="1" applyAlignment="1">
      <alignment horizontal="centerContinuous"/>
    </xf>
    <xf numFmtId="0" fontId="3" fillId="3" borderId="16" xfId="0" applyFont="1" applyFill="1" applyBorder="1" applyAlignment="1">
      <alignment horizontal="centerContinuous"/>
    </xf>
    <xf numFmtId="0" fontId="0" fillId="0" borderId="20" xfId="0" applyBorder="1" applyAlignment="1">
      <alignment horizontal="center" vertical="center"/>
    </xf>
    <xf numFmtId="0" fontId="3" fillId="3" borderId="21" xfId="0" applyFont="1" applyFill="1" applyBorder="1" applyAlignment="1">
      <alignment horizontal="centerContinuous" vertical="center"/>
    </xf>
    <xf numFmtId="0" fontId="6" fillId="0" borderId="22" xfId="0" applyFont="1" applyBorder="1" applyAlignment="1">
      <alignment horizontal="center" vertical="center"/>
    </xf>
    <xf numFmtId="0" fontId="6" fillId="0" borderId="23" xfId="0" applyFont="1" applyBorder="1" applyAlignment="1">
      <alignment horizontal="center" vertical="center"/>
    </xf>
    <xf numFmtId="0" fontId="6" fillId="0" borderId="24" xfId="0" applyFont="1" applyBorder="1" applyAlignment="1">
      <alignment horizontal="center" vertical="center"/>
    </xf>
    <xf numFmtId="0" fontId="6" fillId="0" borderId="25" xfId="0" applyFont="1" applyBorder="1" applyAlignment="1">
      <alignment horizontal="center" vertical="center"/>
    </xf>
    <xf numFmtId="0" fontId="6" fillId="4" borderId="10" xfId="0" applyFont="1" applyFill="1" applyBorder="1" applyAlignment="1">
      <alignment horizontal="center" vertical="center"/>
    </xf>
    <xf numFmtId="0" fontId="6" fillId="4" borderId="12" xfId="0" applyFont="1" applyFill="1" applyBorder="1" applyAlignment="1">
      <alignment horizontal="center" vertical="center"/>
    </xf>
    <xf numFmtId="0" fontId="0" fillId="0" borderId="11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3" xfId="0" applyBorder="1" applyAlignment="1">
      <alignment horizontal="center"/>
    </xf>
    <xf numFmtId="0" fontId="6" fillId="4" borderId="19" xfId="0" applyFont="1" applyFill="1" applyBorder="1" applyAlignment="1">
      <alignment horizontal="center" vertical="center"/>
    </xf>
    <xf numFmtId="0" fontId="0" fillId="0" borderId="20" xfId="0" applyBorder="1" applyAlignment="1">
      <alignment horizontal="center"/>
    </xf>
    <xf numFmtId="0" fontId="6" fillId="4" borderId="14" xfId="0" applyFont="1" applyFill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164" fontId="0" fillId="0" borderId="15" xfId="0" applyNumberFormat="1" applyBorder="1" applyAlignment="1">
      <alignment horizontal="center" vertical="center"/>
    </xf>
    <xf numFmtId="0" fontId="6" fillId="4" borderId="26" xfId="0" applyFont="1" applyFill="1" applyBorder="1" applyAlignment="1">
      <alignment horizontal="centerContinuous" vertical="center"/>
    </xf>
    <xf numFmtId="0" fontId="0" fillId="0" borderId="27" xfId="0" applyBorder="1" applyAlignment="1">
      <alignment horizontal="centerContinuous"/>
    </xf>
    <xf numFmtId="0" fontId="6" fillId="0" borderId="27" xfId="0" applyFont="1" applyBorder="1" applyAlignment="1">
      <alignment horizontal="centerContinuous" vertical="center"/>
    </xf>
    <xf numFmtId="0" fontId="0" fillId="0" borderId="28" xfId="0" applyBorder="1" applyAlignment="1">
      <alignment horizontal="centerContinuous" vertical="center"/>
    </xf>
    <xf numFmtId="0" fontId="6" fillId="0" borderId="29" xfId="0" applyFont="1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9" fillId="2" borderId="0" xfId="0" applyFont="1" applyFill="1" applyAlignment="1">
      <alignment horizontal="center"/>
    </xf>
    <xf numFmtId="0" fontId="3" fillId="3" borderId="3" xfId="0" applyFont="1" applyFill="1" applyBorder="1" applyAlignment="1">
      <alignment horizontal="center" vertical="center"/>
    </xf>
    <xf numFmtId="0" fontId="12" fillId="3" borderId="5" xfId="0" applyFont="1" applyFill="1" applyBorder="1"/>
    <xf numFmtId="0" fontId="13" fillId="0" borderId="26" xfId="0" applyFont="1" applyBorder="1" applyAlignment="1">
      <alignment horizontal="centerContinuous"/>
    </xf>
    <xf numFmtId="0" fontId="0" fillId="0" borderId="28" xfId="0" applyBorder="1" applyAlignment="1">
      <alignment horizontal="centerContinuous"/>
    </xf>
    <xf numFmtId="0" fontId="6" fillId="0" borderId="16" xfId="0" applyFont="1" applyBorder="1" applyAlignment="1">
      <alignment horizontal="centerContinuous" vertical="center"/>
    </xf>
    <xf numFmtId="0" fontId="0" fillId="0" borderId="17" xfId="0" applyBorder="1" applyAlignment="1">
      <alignment horizontal="centerContinuous" vertical="center"/>
    </xf>
    <xf numFmtId="0" fontId="6" fillId="4" borderId="6" xfId="0" applyFont="1" applyFill="1" applyBorder="1" applyAlignment="1">
      <alignment horizontal="center" vertical="center"/>
    </xf>
    <xf numFmtId="0" fontId="3" fillId="5" borderId="31" xfId="0" applyFont="1" applyFill="1" applyBorder="1"/>
    <xf numFmtId="0" fontId="0" fillId="6" borderId="32" xfId="0" applyFill="1" applyBorder="1"/>
    <xf numFmtId="0" fontId="0" fillId="7" borderId="33" xfId="0" applyFill="1" applyBorder="1"/>
    <xf numFmtId="0" fontId="0" fillId="7" borderId="34" xfId="0" applyFill="1" applyBorder="1"/>
    <xf numFmtId="0" fontId="0" fillId="6" borderId="33" xfId="0" applyFill="1" applyBorder="1"/>
    <xf numFmtId="0" fontId="0" fillId="6" borderId="34" xfId="0" applyFill="1" applyBorder="1"/>
    <xf numFmtId="0" fontId="0" fillId="6" borderId="35" xfId="0" applyFill="1" applyBorder="1"/>
    <xf numFmtId="0" fontId="0" fillId="7" borderId="36" xfId="0" applyFill="1" applyBorder="1"/>
    <xf numFmtId="0" fontId="0" fillId="6" borderId="36" xfId="0" applyFill="1" applyBorder="1"/>
    <xf numFmtId="0" fontId="0" fillId="7" borderId="37" xfId="0" applyFill="1" applyBorder="1"/>
    <xf numFmtId="0" fontId="0" fillId="6" borderId="37" xfId="0" applyFill="1" applyBorder="1"/>
    <xf numFmtId="0" fontId="3" fillId="5" borderId="38" xfId="0" applyFont="1" applyFill="1" applyBorder="1"/>
    <xf numFmtId="0" fontId="3" fillId="5" borderId="39" xfId="0" applyFont="1" applyFill="1" applyBorder="1"/>
    <xf numFmtId="0" fontId="0" fillId="8" borderId="40" xfId="0" applyFill="1" applyBorder="1"/>
    <xf numFmtId="0" fontId="0" fillId="9" borderId="40" xfId="0" applyFill="1" applyBorder="1"/>
    <xf numFmtId="0" fontId="0" fillId="6" borderId="38" xfId="0" applyFill="1" applyBorder="1"/>
    <xf numFmtId="0" fontId="0" fillId="10" borderId="41" xfId="0" applyFill="1" applyBorder="1"/>
    <xf numFmtId="0" fontId="0" fillId="0" borderId="41" xfId="0" applyBorder="1"/>
    <xf numFmtId="0" fontId="0" fillId="9" borderId="42" xfId="0" applyFill="1" applyBorder="1"/>
    <xf numFmtId="0" fontId="6" fillId="0" borderId="0" xfId="0" applyFont="1"/>
    <xf numFmtId="0" fontId="0" fillId="6" borderId="31" xfId="0" applyFill="1" applyBorder="1"/>
    <xf numFmtId="0" fontId="3" fillId="5" borderId="43" xfId="0" applyFont="1" applyFill="1" applyBorder="1"/>
    <xf numFmtId="1" fontId="0" fillId="0" borderId="0" xfId="0" applyNumberFormat="1"/>
  </cellXfs>
  <cellStyles count="2">
    <cellStyle name="Normal" xfId="0" builtinId="0"/>
    <cellStyle name="Percent" xfId="1" builtinId="5"/>
  </cellStyles>
  <dxfs count="51"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theme="5" tint="0.59999389629810485"/>
          <bgColor theme="5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ill>
        <patternFill patternType="solid">
          <fgColor theme="5" tint="0.59999389629810485"/>
          <bgColor theme="5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ill>
        <patternFill patternType="solid">
          <fgColor theme="5" tint="0.59999389629810485"/>
          <bgColor theme="5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ill>
        <patternFill patternType="solid">
          <fgColor theme="5" tint="0.59999389629810485"/>
          <bgColor theme="5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ill>
        <patternFill patternType="solid">
          <fgColor theme="5" tint="0.59999389629810485"/>
          <bgColor theme="5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5" tint="0.59999389629810485"/>
          <bgColor theme="5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5" tint="0.59999389629810485"/>
          <bgColor theme="5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5" tint="0.59999389629810485"/>
          <bgColor theme="5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5" tint="0.59999389629810485"/>
          <bgColor theme="5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5" tint="0.59999389629810485"/>
          <bgColor theme="5" tint="0.59999389629810485"/>
        </patternFill>
      </fill>
      <border diagonalUp="0" diagonalDown="0">
        <left/>
        <right/>
        <top style="thin">
          <color theme="0"/>
        </top>
        <bottom style="thin">
          <color theme="4" tint="0.39997558519241921"/>
        </bottom>
        <vertical/>
        <horizontal/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solid">
          <fgColor theme="5" tint="0.59999389629810485"/>
          <bgColor theme="5" tint="0.59999389629810485"/>
        </patternFill>
      </fill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entury Gothic"/>
        <family val="2"/>
        <scheme val="minor"/>
      </font>
      <fill>
        <patternFill patternType="solid">
          <fgColor theme="5"/>
          <bgColor theme="5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1" formatCode="0"/>
    </dxf>
    <dxf>
      <numFmt numFmtId="0" formatCode="General"/>
    </dxf>
    <dxf>
      <fill>
        <patternFill>
          <bgColor rgb="FFBDE9FF"/>
        </patternFill>
      </fill>
    </dxf>
    <dxf>
      <fill>
        <patternFill>
          <fgColor rgb="FFCCECFF"/>
          <bgColor rgb="FF8FDAFF"/>
        </patternFill>
      </fill>
    </dxf>
    <dxf>
      <font>
        <b/>
        <i val="0"/>
        <color theme="0"/>
      </font>
      <fill>
        <patternFill>
          <bgColor theme="4" tint="-0.24994659260841701"/>
        </patternFill>
      </fill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ill>
        <patternFill>
          <fgColor rgb="FFCC99FF"/>
          <bgColor rgb="FFD7AFFF"/>
        </patternFill>
      </fill>
    </dxf>
    <dxf>
      <font>
        <b/>
        <i val="0"/>
        <color theme="0"/>
      </font>
      <fill>
        <patternFill>
          <bgColor rgb="FF7030A0"/>
        </patternFill>
      </fill>
    </dxf>
    <dxf>
      <font>
        <b val="0"/>
        <i val="0"/>
        <color auto="1"/>
      </font>
      <fill>
        <patternFill patternType="solid">
          <fgColor rgb="FFCC99FF"/>
          <bgColor rgb="FFEADCF4"/>
        </patternFill>
      </fill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</dxfs>
  <tableStyles count="2" defaultTableStyle="TableStyleMedium2" defaultPivotStyle="PivotStyleLight16">
    <tableStyle name="Endgame" pivot="0" count="3" xr9:uid="{38911349-03B7-4372-9916-EB99E6E56839}">
      <tableStyleElement type="wholeTable" dxfId="50"/>
      <tableStyleElement type="headerRow" dxfId="49"/>
      <tableStyleElement type="firstRowStripe" dxfId="48"/>
    </tableStyle>
    <tableStyle name="Miscellaneous" pivot="0" count="4" xr9:uid="{4C99B414-7197-4D54-A8CA-E08CBAD8C634}">
      <tableStyleElement type="wholeTable" dxfId="47"/>
      <tableStyleElement type="headerRow" dxfId="46"/>
      <tableStyleElement type="firstRowStripe" dxfId="45"/>
      <tableStyleElement type="secondRowStripe" dxfId="44"/>
    </tableStyle>
  </tableStyles>
  <colors>
    <mruColors>
      <color rgb="FF0070C0"/>
      <color rgb="FFB10B0B"/>
      <color rgb="FFFF0000"/>
      <color rgb="FFFFFFFF"/>
      <color rgb="FF3366FF"/>
      <color rgb="FFFF0909"/>
      <color rgb="FFFF3300"/>
      <color rgb="FF8FDAFF"/>
      <color rgb="FFBDE9FF"/>
      <color rgb="FF66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17" Type="http://schemas.microsoft.com/office/2017/06/relationships/rdRichValueTypes" Target="richData/rdRichValueTypes.xml"/><Relationship Id="rId2" Type="http://schemas.openxmlformats.org/officeDocument/2006/relationships/worksheet" Target="worksheets/sheet2.xml"/><Relationship Id="rId16" Type="http://schemas.microsoft.com/office/2017/06/relationships/rdRichValueStructure" Target="richData/rdrichvaluestructure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microsoft.com/office/2017/06/relationships/rdRichValue" Target="richData/rdrichvalue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22/10/relationships/richValueRel" Target="richData/richValueRel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4918127282074956"/>
          <c:y val="6.827505492916329E-2"/>
          <c:w val="0.52245843738196152"/>
          <c:h val="0.85662238464875695"/>
        </c:manualLayout>
      </c:layout>
      <c:radarChart>
        <c:radarStyle val="filled"/>
        <c:varyColors val="0"/>
        <c:ser>
          <c:idx val="0"/>
          <c:order val="0"/>
          <c:tx>
            <c:strRef>
              <c:f>IndividualTeam!$L$1</c:f>
              <c:strCache>
                <c:ptCount val="1"/>
                <c:pt idx="0">
                  <c:v>Average</c:v>
                </c:pt>
              </c:strCache>
              <c:extLst xmlns:c15="http://schemas.microsoft.com/office/drawing/2012/chart"/>
            </c:strRef>
          </c:tx>
          <c:spPr>
            <a:solidFill>
              <a:schemeClr val="accent1">
                <a:alpha val="10196"/>
              </a:schemeClr>
            </a:solidFill>
            <a:ln w="25400">
              <a:noFill/>
            </a:ln>
            <a:effectLst/>
          </c:spPr>
          <c:cat>
            <c:strRef>
              <c:f>IndividualTeam!$C$5:$C$10</c:f>
              <c:strCache>
                <c:ptCount val="6"/>
                <c:pt idx="0">
                  <c:v>Defense</c:v>
                </c:pt>
                <c:pt idx="1">
                  <c:v>Auto</c:v>
                </c:pt>
                <c:pt idx="2">
                  <c:v>Climbing</c:v>
                </c:pt>
                <c:pt idx="3">
                  <c:v>Coolness</c:v>
                </c:pt>
                <c:pt idx="4">
                  <c:v>Speed</c:v>
                </c:pt>
                <c:pt idx="5">
                  <c:v>Driver Skill</c:v>
                </c:pt>
              </c:strCache>
              <c:extLst xmlns:c15="http://schemas.microsoft.com/office/drawing/2012/chart"/>
            </c:strRef>
          </c:cat>
          <c:val>
            <c:numRef>
              <c:f>IndividualTeam!$L$2:$L$7</c:f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D106-4FF6-955B-7F406AB34772}"/>
            </c:ext>
          </c:extLst>
        </c:ser>
        <c:ser>
          <c:idx val="1"/>
          <c:order val="1"/>
          <c:tx>
            <c:strRef>
              <c:f>IndividualTeam!$C$4</c:f>
              <c:strCache>
                <c:ptCount val="1"/>
                <c:pt idx="0">
                  <c:v>3755</c:v>
                </c:pt>
              </c:strCache>
            </c:strRef>
          </c:tx>
          <c:spPr>
            <a:solidFill>
              <a:srgbClr val="B10B0B">
                <a:alpha val="74902"/>
              </a:srgbClr>
            </a:solidFill>
            <a:ln w="50800">
              <a:noFill/>
            </a:ln>
            <a:effectLst/>
          </c:spPr>
          <c:cat>
            <c:strRef>
              <c:f>IndividualTeam!$C$5:$C$10</c:f>
              <c:strCache>
                <c:ptCount val="6"/>
                <c:pt idx="0">
                  <c:v>Defense</c:v>
                </c:pt>
                <c:pt idx="1">
                  <c:v>Auto</c:v>
                </c:pt>
                <c:pt idx="2">
                  <c:v>Climbing</c:v>
                </c:pt>
                <c:pt idx="3">
                  <c:v>Coolness</c:v>
                </c:pt>
                <c:pt idx="4">
                  <c:v>Speed</c:v>
                </c:pt>
                <c:pt idx="5">
                  <c:v>Driver Skill</c:v>
                </c:pt>
              </c:strCache>
            </c:strRef>
          </c:cat>
          <c:val>
            <c:numRef>
              <c:f>IndividualTeam!$D$5:$D$10</c:f>
              <c:numCache>
                <c:formatCode>0%</c:formatCode>
                <c:ptCount val="6"/>
                <c:pt idx="0">
                  <c:v>0.31818181818181818</c:v>
                </c:pt>
                <c:pt idx="1">
                  <c:v>0.29268292682926828</c:v>
                </c:pt>
                <c:pt idx="2">
                  <c:v>1</c:v>
                </c:pt>
                <c:pt idx="3">
                  <c:v>1.6227180527383367E-2</c:v>
                </c:pt>
                <c:pt idx="4">
                  <c:v>0.5</c:v>
                </c:pt>
                <c:pt idx="5">
                  <c:v>0.23214285714285715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06-4FF6-955B-7F406AB347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487392"/>
        <c:axId val="552424096"/>
        <c:extLst/>
      </c:radarChart>
      <c:catAx>
        <c:axId val="50348739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52424096"/>
        <c:crosses val="autoZero"/>
        <c:auto val="1"/>
        <c:lblAlgn val="ctr"/>
        <c:lblOffset val="100"/>
        <c:noMultiLvlLbl val="0"/>
      </c:catAx>
      <c:valAx>
        <c:axId val="552424096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503487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19">
  <cs:axisTitle>
    <cs:lnRef idx="0"/>
    <cs:fillRef idx="0"/>
    <cs:effectRef idx="0"/>
    <cs:fontRef idx="minor">
      <a:schemeClr val="dk1">
        <a:lumMod val="50000"/>
        <a:lumOff val="50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100000">
            <a:schemeClr val="lt1">
              <a:lumMod val="95000"/>
            </a:schemeClr>
          </a:gs>
          <a:gs pos="43000">
            <a:schemeClr val="lt1"/>
          </a:gs>
        </a:gsLst>
        <a:path path="circle">
          <a:fillToRect l="50000" t="50000" r="50000" b="50000"/>
        </a:path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10196"/>
        </a:schemeClr>
      </a:solidFill>
      <a:ln w="50800">
        <a:solidFill>
          <a:schemeClr val="phClr">
            <a:alpha val="30000"/>
          </a:schemeClr>
        </a:solidFill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10196"/>
        </a:schemeClr>
      </a:solidFill>
      <a:ln w="50800">
        <a:solidFill>
          <a:schemeClr val="phClr">
            <a:alpha val="30000"/>
          </a:schemeClr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50800" cap="rnd" cmpd="sng" algn="ctr">
        <a:solidFill>
          <a:schemeClr val="phClr">
            <a:alpha val="3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2700" cap="flat" cmpd="sng" algn="ctr">
        <a:solidFill>
          <a:schemeClr val="lt1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600" b="0" kern="1200" spc="70" baseline="0"/>
  </cs:title>
  <cs:trendline>
    <cs:lnRef idx="0">
      <cs:styleClr val="0"/>
    </cs:lnRef>
    <cs:fillRef idx="0"/>
    <cs:effectRef idx="0"/>
    <cs:fontRef idx="minor">
      <a:schemeClr val="tx1"/>
    </cs:fontRef>
    <cs:spPr>
      <a:ln w="63500" cap="rnd" cmpd="sng" algn="ctr">
        <a:solidFill>
          <a:schemeClr val="phClr"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2" Type="http://schemas.openxmlformats.org/officeDocument/2006/relationships/image" Target="../media/image103.png"/><Relationship Id="rId1" Type="http://schemas.openxmlformats.org/officeDocument/2006/relationships/chart" Target="../charts/chart1.xml"/><Relationship Id="rId6" Type="http://schemas.openxmlformats.org/officeDocument/2006/relationships/image" Target="../media/image105.png"/><Relationship Id="rId5" Type="http://schemas.microsoft.com/office/2007/relationships/hdphoto" Target="../media/hdphoto2.wdp"/><Relationship Id="rId4" Type="http://schemas.openxmlformats.org/officeDocument/2006/relationships/image" Target="../media/image10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916027</xdr:rowOff>
    </xdr:from>
    <xdr:to>
      <xdr:col>1</xdr:col>
      <xdr:colOff>1471083</xdr:colOff>
      <xdr:row>9</xdr:row>
      <xdr:rowOff>126054</xdr:rowOff>
    </xdr:to>
    <xdr:sp macro="" textlink="A3">
      <xdr:nvSpPr>
        <xdr:cNvPr id="7" name="COMMENT_TEXTBOX">
          <a:extLst>
            <a:ext uri="{FF2B5EF4-FFF2-40B4-BE49-F238E27FC236}">
              <a16:creationId xmlns:a16="http://schemas.microsoft.com/office/drawing/2014/main" id="{A6AE1393-F7F5-8E61-B50B-2BC2BD917DEE}"/>
            </a:ext>
          </a:extLst>
        </xdr:cNvPr>
        <xdr:cNvSpPr txBox="1"/>
      </xdr:nvSpPr>
      <xdr:spPr>
        <a:xfrm>
          <a:off x="0" y="1439903"/>
          <a:ext cx="3365500" cy="3025318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5F3DFFF1-17C2-4CD0-AA95-81D0AC8CB04B}" type="TxLink">
            <a:rPr lang="en-US" sz="1100" b="1" i="1" u="none" strike="noStrike" cap="none" spc="0">
              <a:ln w="0"/>
              <a:solidFill>
                <a:srgbClr val="00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Century Gothic"/>
            </a:rPr>
            <a:pPr/>
            <a:t>Comments: 
- They crashed straight into stage during auto
- Reliable scorer, no amp
- 0
- Had a good auto and worked well with others
- Good at scoring speaker and climbing
- Seemed to struggle scoring</a:t>
          </a:fld>
          <a:endParaRPr lang="en-US" b="1" i="1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0</xdr:col>
      <xdr:colOff>0</xdr:colOff>
      <xdr:row>1</xdr:row>
      <xdr:rowOff>52576</xdr:rowOff>
    </xdr:from>
    <xdr:to>
      <xdr:col>1</xdr:col>
      <xdr:colOff>586409</xdr:colOff>
      <xdr:row>1</xdr:row>
      <xdr:rowOff>847421</xdr:rowOff>
    </xdr:to>
    <xdr:sp macro="" textlink="A2">
      <xdr:nvSpPr>
        <xdr:cNvPr id="24" name="NAME_TEXTBOX">
          <a:extLst>
            <a:ext uri="{FF2B5EF4-FFF2-40B4-BE49-F238E27FC236}">
              <a16:creationId xmlns:a16="http://schemas.microsoft.com/office/drawing/2014/main" id="{C88AE997-FA7D-4CA5-AEBE-BD80C6F24A34}"/>
            </a:ext>
            <a:ext uri="{147F2762-F138-4A5C-976F-8EAC2B608ADB}">
              <a16:predDERef xmlns:a16="http://schemas.microsoft.com/office/drawing/2014/main" pred="{EDA36E52-4936-1827-9B08-E42A813A9859}"/>
            </a:ext>
          </a:extLst>
        </xdr:cNvPr>
        <xdr:cNvSpPr txBox="1"/>
      </xdr:nvSpPr>
      <xdr:spPr>
        <a:xfrm>
          <a:off x="0" y="581743"/>
          <a:ext cx="2480826" cy="794845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D6EF5C38-CE77-4293-996F-F1565F34BC84}" type="TxLink">
            <a:rPr lang="en-US" sz="1600" b="1" i="0" u="none" strike="noStrike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Century Gothic"/>
            </a:rPr>
            <a:pPr algn="ctr"/>
            <a:t>Dragon Robotics</a:t>
          </a:fld>
          <a:endParaRPr lang="en-US" sz="900" b="1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2</xdr:col>
      <xdr:colOff>331305</xdr:colOff>
      <xdr:row>0</xdr:row>
      <xdr:rowOff>0</xdr:rowOff>
    </xdr:from>
    <xdr:to>
      <xdr:col>6</xdr:col>
      <xdr:colOff>289891</xdr:colOff>
      <xdr:row>3</xdr:row>
      <xdr:rowOff>33865</xdr:rowOff>
    </xdr:to>
    <xdr:grpSp>
      <xdr:nvGrpSpPr>
        <xdr:cNvPr id="26" name="Group 25">
          <a:extLst>
            <a:ext uri="{FF2B5EF4-FFF2-40B4-BE49-F238E27FC236}">
              <a16:creationId xmlns:a16="http://schemas.microsoft.com/office/drawing/2014/main" id="{75B0CE77-18A9-0A78-3A0C-2940FE817EBD}"/>
            </a:ext>
          </a:extLst>
        </xdr:cNvPr>
        <xdr:cNvGrpSpPr/>
      </xdr:nvGrpSpPr>
      <xdr:grpSpPr>
        <a:xfrm>
          <a:off x="3776181" y="0"/>
          <a:ext cx="5244960" cy="3245907"/>
          <a:chOff x="1996109" y="0"/>
          <a:chExt cx="5242891" cy="3239235"/>
        </a:xfrm>
      </xdr:grpSpPr>
      <xdr:grpSp>
        <xdr:nvGrpSpPr>
          <xdr:cNvPr id="20" name="Group 19">
            <a:extLst>
              <a:ext uri="{FF2B5EF4-FFF2-40B4-BE49-F238E27FC236}">
                <a16:creationId xmlns:a16="http://schemas.microsoft.com/office/drawing/2014/main" id="{C7E7F340-E52B-E18C-AA98-0C6462B14717}"/>
              </a:ext>
            </a:extLst>
          </xdr:cNvPr>
          <xdr:cNvGrpSpPr/>
        </xdr:nvGrpSpPr>
        <xdr:grpSpPr>
          <a:xfrm>
            <a:off x="1996109" y="0"/>
            <a:ext cx="5242891" cy="3239235"/>
            <a:chOff x="1374913" y="-16566"/>
            <a:chExt cx="5242889" cy="3239236"/>
          </a:xfrm>
        </xdr:grpSpPr>
        <xdr:grpSp>
          <xdr:nvGrpSpPr>
            <xdr:cNvPr id="5" name="Group 4">
              <a:extLst>
                <a:ext uri="{FF2B5EF4-FFF2-40B4-BE49-F238E27FC236}">
                  <a16:creationId xmlns:a16="http://schemas.microsoft.com/office/drawing/2014/main" id="{A9007445-E32D-AC5F-E6FA-A39A85B4EA12}"/>
                </a:ext>
              </a:extLst>
            </xdr:cNvPr>
            <xdr:cNvGrpSpPr/>
          </xdr:nvGrpSpPr>
          <xdr:grpSpPr>
            <a:xfrm>
              <a:off x="1374913" y="-16566"/>
              <a:ext cx="5242889" cy="3239236"/>
              <a:chOff x="1474305" y="-286040"/>
              <a:chExt cx="5242888" cy="3204791"/>
            </a:xfrm>
          </xdr:grpSpPr>
          <xdr:sp macro="" textlink="">
            <xdr:nvSpPr>
              <xdr:cNvPr id="13" name="TextBox 12">
                <a:extLst>
                  <a:ext uri="{FF2B5EF4-FFF2-40B4-BE49-F238E27FC236}">
                    <a16:creationId xmlns:a16="http://schemas.microsoft.com/office/drawing/2014/main" id="{47CF014F-0638-4F5E-B324-6471105F965C}"/>
                  </a:ext>
                </a:extLst>
              </xdr:cNvPr>
              <xdr:cNvSpPr txBox="1"/>
            </xdr:nvSpPr>
            <xdr:spPr>
              <a:xfrm>
                <a:off x="1776090" y="-286040"/>
                <a:ext cx="2009062" cy="47888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en-US" sz="1600" b="0" cap="none" spc="0">
                    <a:ln w="0">
                      <a:solidFill>
                        <a:schemeClr val="bg1"/>
                      </a:solidFill>
                    </a:ln>
                    <a:solidFill>
                      <a:schemeClr val="bg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Century Gothic" panose="020B0502020202020204" pitchFamily="34" charset="0"/>
                  </a:rPr>
                  <a:t>[Team Number]</a:t>
                </a:r>
                <a:endParaRPr lang="en-US" sz="2800" b="0" cap="none" spc="0">
                  <a:ln w="0">
                    <a:solidFill>
                      <a:schemeClr val="bg1"/>
                    </a:solidFill>
                  </a:ln>
                  <a:solidFill>
                    <a:schemeClr val="bg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Century Gothic" panose="020B0502020202020204" pitchFamily="34" charset="0"/>
                </a:endParaRPr>
              </a:p>
            </xdr:txBody>
          </xdr:sp>
          <xdr:grpSp>
            <xdr:nvGrpSpPr>
              <xdr:cNvPr id="27" name="Group 26">
                <a:extLst>
                  <a:ext uri="{FF2B5EF4-FFF2-40B4-BE49-F238E27FC236}">
                    <a16:creationId xmlns:a16="http://schemas.microsoft.com/office/drawing/2014/main" id="{FB200CEA-F33F-0471-5493-D74433F9AE33}"/>
                  </a:ext>
                </a:extLst>
              </xdr:cNvPr>
              <xdr:cNvGrpSpPr/>
            </xdr:nvGrpSpPr>
            <xdr:grpSpPr>
              <a:xfrm>
                <a:off x="1474305" y="-10736"/>
                <a:ext cx="5242888" cy="2929487"/>
                <a:chOff x="1294754" y="-88408"/>
                <a:chExt cx="5245726" cy="2928424"/>
              </a:xfrm>
            </xdr:grpSpPr>
            <xdr:grpSp>
              <xdr:nvGrpSpPr>
                <xdr:cNvPr id="25" name="Group 24">
                  <a:extLst>
                    <a:ext uri="{FF2B5EF4-FFF2-40B4-BE49-F238E27FC236}">
                      <a16:creationId xmlns:a16="http://schemas.microsoft.com/office/drawing/2014/main" id="{0B976AFE-DD3B-3C1C-89F6-E4A697B47186}"/>
                    </a:ext>
                  </a:extLst>
                </xdr:cNvPr>
                <xdr:cNvGrpSpPr/>
              </xdr:nvGrpSpPr>
              <xdr:grpSpPr>
                <a:xfrm>
                  <a:off x="1294754" y="-88408"/>
                  <a:ext cx="5245726" cy="2928424"/>
                  <a:chOff x="1294754" y="-88408"/>
                  <a:chExt cx="5245726" cy="2928424"/>
                </a:xfrm>
              </xdr:grpSpPr>
              <xdr:graphicFrame macro="">
                <xdr:nvGraphicFramePr>
                  <xdr:cNvPr id="19" name="Chart 18">
                    <a:extLst>
                      <a:ext uri="{FF2B5EF4-FFF2-40B4-BE49-F238E27FC236}">
                        <a16:creationId xmlns:a16="http://schemas.microsoft.com/office/drawing/2014/main" id="{A7BA1EA3-5938-C8B1-23D0-098044074EA6}"/>
                      </a:ext>
                    </a:extLst>
                  </xdr:cNvPr>
                  <xdr:cNvGraphicFramePr/>
                </xdr:nvGraphicFramePr>
                <xdr:xfrm>
                  <a:off x="1294754" y="258946"/>
                  <a:ext cx="2386683" cy="2383747"/>
                </xdr:xfrm>
                <a:graphic>
                  <a:graphicData uri="http://schemas.openxmlformats.org/drawingml/2006/chart">
                    <c:chart xmlns:c="http://schemas.openxmlformats.org/drawingml/2006/chart" xmlns:r="http://schemas.openxmlformats.org/officeDocument/2006/relationships" r:id="rId1"/>
                  </a:graphicData>
                </a:graphic>
              </xdr:graphicFrame>
              <xdr:sp macro="" textlink="team">
                <xdr:nvSpPr>
                  <xdr:cNvPr id="2" name="TextBox 1">
                    <a:extLst>
                      <a:ext uri="{FF2B5EF4-FFF2-40B4-BE49-F238E27FC236}">
                        <a16:creationId xmlns:a16="http://schemas.microsoft.com/office/drawing/2014/main" id="{6B35B865-5A25-4F29-947F-6185CDE725A6}"/>
                      </a:ext>
                    </a:extLst>
                  </xdr:cNvPr>
                  <xdr:cNvSpPr txBox="1"/>
                </xdr:nvSpPr>
                <xdr:spPr>
                  <a:xfrm>
                    <a:off x="1665535" y="-88408"/>
                    <a:ext cx="1702019" cy="472964"/>
                  </a:xfrm>
                  <a:prstGeom prst="rect">
                    <a:avLst/>
                  </a:prstGeom>
                  <a:noFill/>
                  <a:ln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rtlCol="0" anchor="ctr"/>
                  <a:lstStyle/>
                  <a:p>
                    <a:pPr algn="ctr"/>
                    <a:fld id="{F4CEE9AA-24C9-461C-8CF2-5E0C26F08FE2}" type="TxLink">
                      <a:rPr lang="en-US" sz="1800" b="0" i="0" u="none" strike="noStrike" cap="none" spc="0">
                        <a:ln w="0">
                          <a:solidFill>
                            <a:schemeClr val="bg1"/>
                          </a:solidFill>
                        </a:ln>
                        <a:solidFill>
                          <a:schemeClr val="bg1"/>
                        </a:solidFill>
                        <a:effectLst>
                          <a:outerShdw blurRad="38100" dist="19050" dir="2700000" algn="tl" rotWithShape="0">
                            <a:schemeClr val="dk1">
                              <a:alpha val="40000"/>
                            </a:schemeClr>
                          </a:outerShdw>
                        </a:effectLst>
                        <a:latin typeface="Century Gothic"/>
                      </a:rPr>
                      <a:pPr algn="ctr"/>
                      <a:t>3755</a:t>
                    </a:fld>
                    <a:endParaRPr lang="en-US" sz="2400" b="0" cap="none" spc="0">
                      <a:ln w="0">
                        <a:solidFill>
                          <a:schemeClr val="bg1"/>
                        </a:solidFill>
                      </a:ln>
                      <a:solidFill>
                        <a:schemeClr val="bg1"/>
                      </a:solidFill>
                      <a:effectLst>
                        <a:outerShdw blurRad="38100" dist="19050" dir="2700000" algn="tl" rotWithShape="0">
                          <a:schemeClr val="dk1">
                            <a:alpha val="40000"/>
                          </a:schemeClr>
                        </a:outerShdw>
                      </a:effectLst>
                    </a:endParaRPr>
                  </a:p>
                </xdr:txBody>
              </xdr:sp>
              <xdr:sp macro="" textlink="$A$2">
                <xdr:nvSpPr>
                  <xdr:cNvPr id="14" name="TextBox 13">
                    <a:extLst>
                      <a:ext uri="{FF2B5EF4-FFF2-40B4-BE49-F238E27FC236}">
                        <a16:creationId xmlns:a16="http://schemas.microsoft.com/office/drawing/2014/main" id="{9F17AC79-CBE8-4AFD-B30A-136AD54E063E}"/>
                      </a:ext>
                    </a:extLst>
                  </xdr:cNvPr>
                  <xdr:cNvSpPr txBox="1"/>
                </xdr:nvSpPr>
                <xdr:spPr>
                  <a:xfrm>
                    <a:off x="4253264" y="2347343"/>
                    <a:ext cx="2287216" cy="492673"/>
                  </a:xfrm>
                  <a:prstGeom prst="rect">
                    <a:avLst/>
                  </a:prstGeom>
                  <a:noFill/>
                  <a:ln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rtlCol="0" anchor="ctr"/>
                  <a:lstStyle/>
                  <a:p>
                    <a:pPr algn="ctr"/>
                    <a:fld id="{7FD2BE14-43EB-45AE-9EFB-6D3D47ED673D}" type="TxLink">
                      <a:rPr lang="en-US" sz="1100" b="0" i="0" u="none" strike="noStrike" cap="none" spc="0">
                        <a:ln w="0">
                          <a:solidFill>
                            <a:schemeClr val="bg1"/>
                          </a:solidFill>
                        </a:ln>
                        <a:solidFill>
                          <a:schemeClr val="bg1"/>
                        </a:solidFill>
                        <a:effectLst>
                          <a:outerShdw blurRad="38100" dist="19050" dir="2700000" algn="tl" rotWithShape="0">
                            <a:schemeClr val="dk1">
                              <a:alpha val="40000"/>
                            </a:schemeClr>
                          </a:outerShdw>
                        </a:effectLst>
                        <a:latin typeface="Century Gothic"/>
                      </a:rPr>
                      <a:pPr algn="ctr"/>
                      <a:t>Dragon Robotics</a:t>
                    </a:fld>
                    <a:endParaRPr lang="en-US" sz="2400" b="0" cap="none" spc="0">
                      <a:ln w="0">
                        <a:solidFill>
                          <a:schemeClr val="bg1"/>
                        </a:solidFill>
                      </a:ln>
                      <a:solidFill>
                        <a:schemeClr val="bg1"/>
                      </a:solidFill>
                      <a:effectLst>
                        <a:outerShdw blurRad="38100" dist="19050" dir="2700000" algn="tl" rotWithShape="0">
                          <a:schemeClr val="dk1">
                            <a:alpha val="40000"/>
                          </a:schemeClr>
                        </a:outerShdw>
                      </a:effectLst>
                    </a:endParaRPr>
                  </a:p>
                </xdr:txBody>
              </xdr:sp>
            </xdr:grpSp>
            <xdr:sp macro="" textlink="">
              <xdr:nvSpPr>
                <xdr:cNvPr id="22" name="TextBox 21">
                  <a:extLst>
                    <a:ext uri="{FF2B5EF4-FFF2-40B4-BE49-F238E27FC236}">
                      <a16:creationId xmlns:a16="http://schemas.microsoft.com/office/drawing/2014/main" id="{1B919CE1-1146-4749-889F-6F473A739623}"/>
                    </a:ext>
                  </a:extLst>
                </xdr:cNvPr>
                <xdr:cNvSpPr txBox="1"/>
              </xdr:nvSpPr>
              <xdr:spPr>
                <a:xfrm>
                  <a:off x="4236668" y="2107570"/>
                  <a:ext cx="2262377" cy="479533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pPr algn="ctr"/>
                  <a:r>
                    <a:rPr lang="en-US" sz="1200" b="0" cap="none" spc="0">
                      <a:ln w="0">
                        <a:solidFill>
                          <a:schemeClr val="bg1"/>
                        </a:solidFill>
                      </a:ln>
                      <a:solidFill>
                        <a:schemeClr val="bg1"/>
                      </a:solidFill>
                      <a:effectLst>
                        <a:outerShdw blurRad="38100" dist="19050" dir="2700000" algn="tl" rotWithShape="0">
                          <a:schemeClr val="dk1">
                            <a:alpha val="40000"/>
                          </a:schemeClr>
                        </a:outerShdw>
                      </a:effectLst>
                      <a:latin typeface="Century Gothic" panose="020B0502020202020204" pitchFamily="34" charset="0"/>
                    </a:rPr>
                    <a:t>[</a:t>
                  </a:r>
                  <a:r>
                    <a:rPr lang="en-US" sz="1200" b="0" cap="none" spc="0" baseline="0">
                      <a:ln w="0">
                        <a:solidFill>
                          <a:schemeClr val="bg1"/>
                        </a:solidFill>
                      </a:ln>
                      <a:solidFill>
                        <a:schemeClr val="bg1"/>
                      </a:solidFill>
                      <a:effectLst>
                        <a:outerShdw blurRad="38100" dist="19050" dir="2700000" algn="tl" rotWithShape="0">
                          <a:schemeClr val="dk1">
                            <a:alpha val="40000"/>
                          </a:schemeClr>
                        </a:outerShdw>
                      </a:effectLst>
                      <a:latin typeface="Century Gothic" panose="020B0502020202020204" pitchFamily="34" charset="0"/>
                    </a:rPr>
                    <a:t> Team Name ]</a:t>
                  </a:r>
                  <a:endParaRPr lang="en-US" sz="1200" b="0" cap="none" spc="0">
                    <a:ln w="0">
                      <a:solidFill>
                        <a:schemeClr val="bg1"/>
                      </a:solidFill>
                    </a:ln>
                    <a:solidFill>
                      <a:schemeClr val="bg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Century Gothic" panose="020B0502020202020204" pitchFamily="34" charset="0"/>
                  </a:endParaRPr>
                </a:p>
              </xdr:txBody>
            </xdr:sp>
          </xdr:grpSp>
        </xdr:grpSp>
        <xdr:pic>
          <xdr:nvPicPr>
            <xdr:cNvPr id="15" name="Picture 14">
              <a:extLst>
                <a:ext uri="{FF2B5EF4-FFF2-40B4-BE49-F238E27FC236}">
                  <a16:creationId xmlns:a16="http://schemas.microsoft.com/office/drawing/2014/main" id="{CB685346-1DCC-3244-DE2B-6DD4D1A6E5A1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 cstate="print">
              <a:extLst>
                <a:ext uri="{BEBA8EAE-BF5A-486C-A8C5-ECC9F3942E4B}">
                  <a14:imgProps xmlns:a14="http://schemas.microsoft.com/office/drawing/2010/main">
                    <a14:imgLayer r:embed="rId3">
                      <a14:imgEffect>
                        <a14:backgroundRemoval t="6170" b="93248" l="2500" r="96071">
                          <a14:foregroundMark x1="7381" y1="48079" x2="7381" y2="48079"/>
                          <a14:foregroundMark x1="3571" y1="74971" x2="3571" y2="74971"/>
                          <a14:foregroundMark x1="49167" y1="14086" x2="49167" y2="14086"/>
                          <a14:foregroundMark x1="53810" y1="6170" x2="53810" y2="6170"/>
                          <a14:foregroundMark x1="67976" y1="18393" x2="67976" y2="18393"/>
                          <a14:foregroundMark x1="63929" y1="70198" x2="63929" y2="70198"/>
                          <a14:foregroundMark x1="55357" y1="93248" x2="55357" y2="93248"/>
                          <a14:foregroundMark x1="2500" y1="74622" x2="2500" y2="74622"/>
                          <a14:foregroundMark x1="82381" y1="54249" x2="82381" y2="54249"/>
                          <a14:foregroundMark x1="91667" y1="57392" x2="91667" y2="57392"/>
                          <a14:foregroundMark x1="96071" y1="54249" x2="96071" y2="54249"/>
                        </a14:backgroundRemoval>
                      </a14:imgEffect>
                    </a14:imgLayer>
                  </a14:imgProps>
                </a:ex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5808404" y="256763"/>
              <a:ext cx="461531" cy="471970"/>
            </a:xfrm>
            <a:prstGeom prst="rect">
              <a:avLst/>
            </a:prstGeom>
          </xdr:spPr>
        </xdr:pic>
        <xdr:pic>
          <xdr:nvPicPr>
            <xdr:cNvPr id="18" name="Picture 17">
              <a:extLst>
                <a:ext uri="{FF2B5EF4-FFF2-40B4-BE49-F238E27FC236}">
                  <a16:creationId xmlns:a16="http://schemas.microsoft.com/office/drawing/2014/main" id="{816A1057-BE20-BB6F-4F59-D5768DDAEFA7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" cstate="print">
              <a:extLst>
                <a:ext uri="{BEBA8EAE-BF5A-486C-A8C5-ECC9F3942E4B}">
                  <a14:imgProps xmlns:a14="http://schemas.microsoft.com/office/drawing/2010/main">
                    <a14:imgLayer r:embed="rId5">
                      <a14:imgEffect>
                        <a14:backgroundRemoval t="5821" b="94296" l="1548" r="95952">
                          <a14:foregroundMark x1="7738" y1="47963" x2="7738" y2="47963"/>
                          <a14:foregroundMark x1="5476" y1="73341" x2="5476" y2="73341"/>
                          <a14:foregroundMark x1="1548" y1="74389" x2="1548" y2="74389"/>
                          <a14:foregroundMark x1="46548" y1="14086" x2="46548" y2="14086"/>
                          <a14:foregroundMark x1="54762" y1="5937" x2="54762" y2="5937"/>
                          <a14:foregroundMark x1="63810" y1="18393" x2="63810" y2="18393"/>
                          <a14:foregroundMark x1="82857" y1="54715" x2="82857" y2="54715"/>
                          <a14:foregroundMark x1="92024" y1="57742" x2="92024" y2="57742"/>
                          <a14:foregroundMark x1="96071" y1="54831" x2="96071" y2="54831"/>
                          <a14:foregroundMark x1="61310" y1="71595" x2="61310" y2="71595"/>
                          <a14:foregroundMark x1="55357" y1="94296" x2="55357" y2="94296"/>
                        </a14:backgroundRemoval>
                      </a14:imgEffect>
                    </a14:imgLayer>
                  </a14:imgProps>
                </a:ex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6074106" y="770284"/>
              <a:ext cx="477864" cy="488673"/>
            </a:xfrm>
            <a:prstGeom prst="rect">
              <a:avLst/>
            </a:prstGeom>
          </xdr:spPr>
        </xdr:pic>
      </xdr:grpSp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51115C2F-E341-1C94-CAB7-8A06068B6D4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103782" y="712304"/>
            <a:ext cx="2228022" cy="2228022"/>
          </a:xfrm>
          <a:prstGeom prst="rect">
            <a:avLst/>
          </a:prstGeom>
        </xdr:spPr>
      </xdr:pic>
    </xdr:grpSp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7.jpeg"/><Relationship Id="rId21" Type="http://schemas.openxmlformats.org/officeDocument/2006/relationships/image" Target="../media/image22.jpeg"/><Relationship Id="rId42" Type="http://schemas.openxmlformats.org/officeDocument/2006/relationships/image" Target="../media/image43.jpeg"/><Relationship Id="rId47" Type="http://schemas.openxmlformats.org/officeDocument/2006/relationships/image" Target="../media/image48.png"/><Relationship Id="rId63" Type="http://schemas.openxmlformats.org/officeDocument/2006/relationships/image" Target="../media/image64.jpeg"/><Relationship Id="rId68" Type="http://schemas.openxmlformats.org/officeDocument/2006/relationships/image" Target="../media/image69.jpeg"/><Relationship Id="rId84" Type="http://schemas.openxmlformats.org/officeDocument/2006/relationships/image" Target="../media/image85.jpeg"/><Relationship Id="rId89" Type="http://schemas.openxmlformats.org/officeDocument/2006/relationships/image" Target="../media/image90.png"/><Relationship Id="rId16" Type="http://schemas.openxmlformats.org/officeDocument/2006/relationships/image" Target="../media/image17.jpeg"/><Relationship Id="rId11" Type="http://schemas.openxmlformats.org/officeDocument/2006/relationships/image" Target="../media/image12.jpeg"/><Relationship Id="rId32" Type="http://schemas.openxmlformats.org/officeDocument/2006/relationships/image" Target="../media/image33.png"/><Relationship Id="rId37" Type="http://schemas.openxmlformats.org/officeDocument/2006/relationships/image" Target="../media/image38.png"/><Relationship Id="rId53" Type="http://schemas.openxmlformats.org/officeDocument/2006/relationships/image" Target="../media/image54.jpeg"/><Relationship Id="rId58" Type="http://schemas.openxmlformats.org/officeDocument/2006/relationships/image" Target="../media/image59.png"/><Relationship Id="rId74" Type="http://schemas.openxmlformats.org/officeDocument/2006/relationships/image" Target="../media/image75.jpeg"/><Relationship Id="rId79" Type="http://schemas.openxmlformats.org/officeDocument/2006/relationships/image" Target="../media/image80.jpeg"/><Relationship Id="rId5" Type="http://schemas.openxmlformats.org/officeDocument/2006/relationships/image" Target="../media/image6.jpeg"/><Relationship Id="rId90" Type="http://schemas.openxmlformats.org/officeDocument/2006/relationships/image" Target="../media/image91.jpeg"/><Relationship Id="rId95" Type="http://schemas.openxmlformats.org/officeDocument/2006/relationships/image" Target="../media/image96.jpeg"/><Relationship Id="rId22" Type="http://schemas.openxmlformats.org/officeDocument/2006/relationships/image" Target="../media/image23.png"/><Relationship Id="rId27" Type="http://schemas.openxmlformats.org/officeDocument/2006/relationships/image" Target="../media/image28.png"/><Relationship Id="rId43" Type="http://schemas.openxmlformats.org/officeDocument/2006/relationships/image" Target="../media/image44.png"/><Relationship Id="rId48" Type="http://schemas.openxmlformats.org/officeDocument/2006/relationships/image" Target="../media/image49.jpeg"/><Relationship Id="rId64" Type="http://schemas.openxmlformats.org/officeDocument/2006/relationships/image" Target="../media/image65.jpeg"/><Relationship Id="rId69" Type="http://schemas.openxmlformats.org/officeDocument/2006/relationships/image" Target="../media/image70.jpeg"/><Relationship Id="rId80" Type="http://schemas.openxmlformats.org/officeDocument/2006/relationships/image" Target="../media/image81.png"/><Relationship Id="rId85" Type="http://schemas.openxmlformats.org/officeDocument/2006/relationships/image" Target="../media/image86.png"/><Relationship Id="rId12" Type="http://schemas.openxmlformats.org/officeDocument/2006/relationships/image" Target="../media/image13.png"/><Relationship Id="rId17" Type="http://schemas.openxmlformats.org/officeDocument/2006/relationships/image" Target="../media/image18.jpeg"/><Relationship Id="rId25" Type="http://schemas.openxmlformats.org/officeDocument/2006/relationships/image" Target="../media/image26.jpeg"/><Relationship Id="rId33" Type="http://schemas.openxmlformats.org/officeDocument/2006/relationships/image" Target="../media/image34.jpeg"/><Relationship Id="rId38" Type="http://schemas.openxmlformats.org/officeDocument/2006/relationships/image" Target="../media/image39.jpeg"/><Relationship Id="rId46" Type="http://schemas.openxmlformats.org/officeDocument/2006/relationships/image" Target="../media/image47.jpeg"/><Relationship Id="rId59" Type="http://schemas.openxmlformats.org/officeDocument/2006/relationships/image" Target="../media/image60.jpeg"/><Relationship Id="rId67" Type="http://schemas.openxmlformats.org/officeDocument/2006/relationships/image" Target="../media/image68.jpeg"/><Relationship Id="rId20" Type="http://schemas.openxmlformats.org/officeDocument/2006/relationships/image" Target="../media/image21.png"/><Relationship Id="rId41" Type="http://schemas.openxmlformats.org/officeDocument/2006/relationships/image" Target="../media/image42.jpeg"/><Relationship Id="rId54" Type="http://schemas.openxmlformats.org/officeDocument/2006/relationships/image" Target="../media/image55.jpeg"/><Relationship Id="rId62" Type="http://schemas.openxmlformats.org/officeDocument/2006/relationships/image" Target="../media/image63.jpeg"/><Relationship Id="rId70" Type="http://schemas.openxmlformats.org/officeDocument/2006/relationships/image" Target="../media/image71.jpeg"/><Relationship Id="rId75" Type="http://schemas.openxmlformats.org/officeDocument/2006/relationships/image" Target="../media/image76.png"/><Relationship Id="rId83" Type="http://schemas.openxmlformats.org/officeDocument/2006/relationships/image" Target="../media/image84.png"/><Relationship Id="rId88" Type="http://schemas.openxmlformats.org/officeDocument/2006/relationships/image" Target="../media/image89.jpeg"/><Relationship Id="rId91" Type="http://schemas.openxmlformats.org/officeDocument/2006/relationships/image" Target="../media/image92.jpeg"/><Relationship Id="rId96" Type="http://schemas.openxmlformats.org/officeDocument/2006/relationships/image" Target="../media/image97.jpe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15" Type="http://schemas.openxmlformats.org/officeDocument/2006/relationships/image" Target="../media/image16.png"/><Relationship Id="rId23" Type="http://schemas.openxmlformats.org/officeDocument/2006/relationships/image" Target="../media/image24.jpeg"/><Relationship Id="rId28" Type="http://schemas.openxmlformats.org/officeDocument/2006/relationships/image" Target="../media/image29.jpeg"/><Relationship Id="rId36" Type="http://schemas.openxmlformats.org/officeDocument/2006/relationships/image" Target="../media/image37.jpeg"/><Relationship Id="rId49" Type="http://schemas.openxmlformats.org/officeDocument/2006/relationships/image" Target="../media/image50.png"/><Relationship Id="rId57" Type="http://schemas.openxmlformats.org/officeDocument/2006/relationships/image" Target="../media/image58.jpeg"/><Relationship Id="rId10" Type="http://schemas.openxmlformats.org/officeDocument/2006/relationships/image" Target="../media/image11.png"/><Relationship Id="rId31" Type="http://schemas.openxmlformats.org/officeDocument/2006/relationships/image" Target="../media/image32.jpeg"/><Relationship Id="rId44" Type="http://schemas.openxmlformats.org/officeDocument/2006/relationships/image" Target="../media/image45.jpeg"/><Relationship Id="rId52" Type="http://schemas.openxmlformats.org/officeDocument/2006/relationships/image" Target="../media/image53.png"/><Relationship Id="rId60" Type="http://schemas.openxmlformats.org/officeDocument/2006/relationships/image" Target="../media/image61.jpeg"/><Relationship Id="rId65" Type="http://schemas.openxmlformats.org/officeDocument/2006/relationships/image" Target="../media/image66.png"/><Relationship Id="rId73" Type="http://schemas.openxmlformats.org/officeDocument/2006/relationships/image" Target="../media/image74.png"/><Relationship Id="rId78" Type="http://schemas.openxmlformats.org/officeDocument/2006/relationships/image" Target="../media/image79.jpeg"/><Relationship Id="rId81" Type="http://schemas.openxmlformats.org/officeDocument/2006/relationships/image" Target="../media/image82.jpeg"/><Relationship Id="rId86" Type="http://schemas.openxmlformats.org/officeDocument/2006/relationships/image" Target="../media/image87.jpeg"/><Relationship Id="rId94" Type="http://schemas.openxmlformats.org/officeDocument/2006/relationships/image" Target="../media/image95.jpeg"/><Relationship Id="rId99" Type="http://schemas.openxmlformats.org/officeDocument/2006/relationships/image" Target="../media/image100.jpeg"/><Relationship Id="rId101" Type="http://schemas.openxmlformats.org/officeDocument/2006/relationships/image" Target="../media/image102.jpeg"/><Relationship Id="rId4" Type="http://schemas.openxmlformats.org/officeDocument/2006/relationships/image" Target="../media/image5.png"/><Relationship Id="rId9" Type="http://schemas.openxmlformats.org/officeDocument/2006/relationships/image" Target="../media/image10.jpeg"/><Relationship Id="rId13" Type="http://schemas.openxmlformats.org/officeDocument/2006/relationships/image" Target="../media/image14.png"/><Relationship Id="rId18" Type="http://schemas.openxmlformats.org/officeDocument/2006/relationships/image" Target="../media/image19.png"/><Relationship Id="rId39" Type="http://schemas.openxmlformats.org/officeDocument/2006/relationships/image" Target="../media/image40.jpeg"/><Relationship Id="rId34" Type="http://schemas.openxmlformats.org/officeDocument/2006/relationships/image" Target="../media/image35.jpeg"/><Relationship Id="rId50" Type="http://schemas.openxmlformats.org/officeDocument/2006/relationships/image" Target="../media/image51.jpeg"/><Relationship Id="rId55" Type="http://schemas.openxmlformats.org/officeDocument/2006/relationships/image" Target="../media/image56.png"/><Relationship Id="rId76" Type="http://schemas.openxmlformats.org/officeDocument/2006/relationships/image" Target="../media/image77.jpeg"/><Relationship Id="rId97" Type="http://schemas.openxmlformats.org/officeDocument/2006/relationships/image" Target="../media/image98.jpeg"/><Relationship Id="rId7" Type="http://schemas.openxmlformats.org/officeDocument/2006/relationships/image" Target="../media/image8.jpeg"/><Relationship Id="rId71" Type="http://schemas.openxmlformats.org/officeDocument/2006/relationships/image" Target="../media/image72.jpeg"/><Relationship Id="rId92" Type="http://schemas.openxmlformats.org/officeDocument/2006/relationships/image" Target="../media/image93.png"/><Relationship Id="rId2" Type="http://schemas.openxmlformats.org/officeDocument/2006/relationships/image" Target="../media/image3.png"/><Relationship Id="rId29" Type="http://schemas.openxmlformats.org/officeDocument/2006/relationships/image" Target="../media/image30.png"/><Relationship Id="rId24" Type="http://schemas.openxmlformats.org/officeDocument/2006/relationships/image" Target="../media/image25.png"/><Relationship Id="rId40" Type="http://schemas.openxmlformats.org/officeDocument/2006/relationships/image" Target="../media/image41.png"/><Relationship Id="rId45" Type="http://schemas.openxmlformats.org/officeDocument/2006/relationships/image" Target="../media/image46.png"/><Relationship Id="rId66" Type="http://schemas.openxmlformats.org/officeDocument/2006/relationships/image" Target="../media/image67.jpeg"/><Relationship Id="rId87" Type="http://schemas.openxmlformats.org/officeDocument/2006/relationships/image" Target="../media/image88.jpeg"/><Relationship Id="rId61" Type="http://schemas.openxmlformats.org/officeDocument/2006/relationships/image" Target="../media/image62.png"/><Relationship Id="rId82" Type="http://schemas.openxmlformats.org/officeDocument/2006/relationships/image" Target="../media/image83.jpeg"/><Relationship Id="rId19" Type="http://schemas.openxmlformats.org/officeDocument/2006/relationships/image" Target="../media/image20.jpeg"/><Relationship Id="rId14" Type="http://schemas.openxmlformats.org/officeDocument/2006/relationships/image" Target="../media/image15.jpeg"/><Relationship Id="rId30" Type="http://schemas.openxmlformats.org/officeDocument/2006/relationships/image" Target="../media/image31.jpeg"/><Relationship Id="rId35" Type="http://schemas.openxmlformats.org/officeDocument/2006/relationships/image" Target="../media/image36.jpeg"/><Relationship Id="rId56" Type="http://schemas.openxmlformats.org/officeDocument/2006/relationships/image" Target="../media/image57.jpeg"/><Relationship Id="rId77" Type="http://schemas.openxmlformats.org/officeDocument/2006/relationships/image" Target="../media/image78.png"/><Relationship Id="rId100" Type="http://schemas.openxmlformats.org/officeDocument/2006/relationships/image" Target="../media/image101.jpeg"/><Relationship Id="rId8" Type="http://schemas.openxmlformats.org/officeDocument/2006/relationships/image" Target="../media/image9.png"/><Relationship Id="rId51" Type="http://schemas.openxmlformats.org/officeDocument/2006/relationships/image" Target="../media/image52.jpeg"/><Relationship Id="rId72" Type="http://schemas.openxmlformats.org/officeDocument/2006/relationships/image" Target="../media/image73.jpeg"/><Relationship Id="rId93" Type="http://schemas.openxmlformats.org/officeDocument/2006/relationships/image" Target="../media/image94.jpeg"/><Relationship Id="rId98" Type="http://schemas.openxmlformats.org/officeDocument/2006/relationships/image" Target="../media/image99.png"/><Relationship Id="rId3" Type="http://schemas.openxmlformats.org/officeDocument/2006/relationships/image" Target="../media/image4.jpe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02">
  <rv s="0">
    <v>0</v>
    <v>4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0</v>
    <v>5</v>
  </rv>
  <rv s="0">
    <v>38</v>
    <v>5</v>
  </rv>
  <rv s="0">
    <v>39</v>
    <v>5</v>
  </rv>
  <rv s="0">
    <v>40</v>
    <v>5</v>
  </rv>
  <rv s="0">
    <v>41</v>
    <v>5</v>
  </rv>
  <rv s="0">
    <v>42</v>
    <v>5</v>
  </rv>
  <rv s="0">
    <v>43</v>
    <v>5</v>
  </rv>
  <rv s="0">
    <v>44</v>
    <v>5</v>
  </rv>
  <rv s="0">
    <v>45</v>
    <v>5</v>
  </rv>
  <rv s="0">
    <v>46</v>
    <v>5</v>
  </rv>
  <rv s="0">
    <v>47</v>
    <v>5</v>
  </rv>
  <rv s="0">
    <v>48</v>
    <v>5</v>
  </rv>
  <rv s="0">
    <v>49</v>
    <v>5</v>
  </rv>
  <rv s="0">
    <v>50</v>
    <v>5</v>
  </rv>
  <rv s="0">
    <v>51</v>
    <v>5</v>
  </rv>
  <rv s="0">
    <v>52</v>
    <v>5</v>
  </rv>
  <rv s="0">
    <v>53</v>
    <v>5</v>
  </rv>
  <rv s="0">
    <v>54</v>
    <v>5</v>
  </rv>
  <rv s="0">
    <v>55</v>
    <v>5</v>
  </rv>
  <rv s="0">
    <v>56</v>
    <v>5</v>
  </rv>
  <rv s="0">
    <v>57</v>
    <v>5</v>
  </rv>
  <rv s="0">
    <v>58</v>
    <v>5</v>
  </rv>
  <rv s="0">
    <v>59</v>
    <v>5</v>
  </rv>
  <rv s="0">
    <v>60</v>
    <v>5</v>
  </rv>
  <rv s="0">
    <v>61</v>
    <v>5</v>
  </rv>
  <rv s="0">
    <v>62</v>
    <v>5</v>
  </rv>
  <rv s="0">
    <v>63</v>
    <v>5</v>
  </rv>
  <rv s="0">
    <v>64</v>
    <v>5</v>
  </rv>
  <rv s="0">
    <v>65</v>
    <v>5</v>
  </rv>
  <rv s="0">
    <v>66</v>
    <v>5</v>
  </rv>
  <rv s="0">
    <v>67</v>
    <v>5</v>
  </rv>
  <rv s="0">
    <v>68</v>
    <v>5</v>
  </rv>
  <rv s="0">
    <v>69</v>
    <v>5</v>
  </rv>
  <rv s="0">
    <v>70</v>
    <v>5</v>
  </rv>
  <rv s="0">
    <v>71</v>
    <v>5</v>
  </rv>
  <rv s="0">
    <v>72</v>
    <v>5</v>
  </rv>
  <rv s="0">
    <v>73</v>
    <v>5</v>
  </rv>
  <rv s="0">
    <v>74</v>
    <v>5</v>
  </rv>
  <rv s="0">
    <v>75</v>
    <v>5</v>
  </rv>
  <rv s="0">
    <v>76</v>
    <v>5</v>
  </rv>
  <rv s="0">
    <v>77</v>
    <v>5</v>
  </rv>
  <rv s="0">
    <v>78</v>
    <v>5</v>
  </rv>
  <rv s="0">
    <v>79</v>
    <v>5</v>
  </rv>
  <rv s="0">
    <v>80</v>
    <v>5</v>
  </rv>
  <rv s="0">
    <v>81</v>
    <v>5</v>
  </rv>
  <rv s="0">
    <v>82</v>
    <v>5</v>
  </rv>
  <rv s="0">
    <v>83</v>
    <v>5</v>
  </rv>
  <rv s="0">
    <v>84</v>
    <v>5</v>
  </rv>
  <rv s="0">
    <v>85</v>
    <v>5</v>
  </rv>
  <rv s="0">
    <v>86</v>
    <v>5</v>
  </rv>
  <rv s="0">
    <v>87</v>
    <v>5</v>
  </rv>
  <rv s="0">
    <v>88</v>
    <v>5</v>
  </rv>
  <rv s="0">
    <v>89</v>
    <v>5</v>
  </rv>
  <rv s="0">
    <v>90</v>
    <v>5</v>
  </rv>
  <rv s="0">
    <v>91</v>
    <v>5</v>
  </rv>
  <rv s="0">
    <v>92</v>
    <v>5</v>
  </rv>
  <rv s="0">
    <v>93</v>
    <v>5</v>
  </rv>
  <rv s="0">
    <v>94</v>
    <v>5</v>
  </rv>
  <rv s="0">
    <v>95</v>
    <v>5</v>
  </rv>
  <rv s="0">
    <v>96</v>
    <v>5</v>
  </rv>
  <rv s="0">
    <v>97</v>
    <v>5</v>
  </rv>
  <rv s="0">
    <v>98</v>
    <v>5</v>
  </rv>
  <rv s="0">
    <v>99</v>
    <v>5</v>
  </rv>
  <rv s="0">
    <v>100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  <rel r:id="rId51"/>
  <rel r:id="rId52"/>
  <rel r:id="rId53"/>
  <rel r:id="rId54"/>
  <rel r:id="rId55"/>
  <rel r:id="rId56"/>
  <rel r:id="rId57"/>
  <rel r:id="rId58"/>
  <rel r:id="rId59"/>
  <rel r:id="rId60"/>
  <rel r:id="rId61"/>
  <rel r:id="rId62"/>
  <rel r:id="rId63"/>
  <rel r:id="rId64"/>
  <rel r:id="rId65"/>
  <rel r:id="rId66"/>
  <rel r:id="rId67"/>
  <rel r:id="rId68"/>
  <rel r:id="rId69"/>
  <rel r:id="rId70"/>
  <rel r:id="rId71"/>
  <rel r:id="rId72"/>
  <rel r:id="rId73"/>
  <rel r:id="rId74"/>
  <rel r:id="rId75"/>
  <rel r:id="rId76"/>
  <rel r:id="rId77"/>
  <rel r:id="rId78"/>
  <rel r:id="rId79"/>
  <rel r:id="rId80"/>
  <rel r:id="rId81"/>
  <rel r:id="rId82"/>
  <rel r:id="rId83"/>
  <rel r:id="rId84"/>
  <rel r:id="rId85"/>
  <rel r:id="rId86"/>
  <rel r:id="rId87"/>
  <rel r:id="rId88"/>
  <rel r:id="rId89"/>
  <rel r:id="rId90"/>
  <rel r:id="rId91"/>
  <rel r:id="rId92"/>
  <rel r:id="rId93"/>
  <rel r:id="rId94"/>
  <rel r:id="rId95"/>
  <rel r:id="rId96"/>
  <rel r:id="rId97"/>
  <rel r:id="rId98"/>
  <rel r:id="rId99"/>
  <rel r:id="rId100"/>
  <rel r:id="rId101"/>
</richValueRel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E017DA73-12D2-472E-B586-200DC8920A3C}" name="ScoutingData" displayName="ScoutingData" ref="A1:Y999" totalsRowShown="0">
  <autoFilter ref="A1:Y999" xr:uid="{E017DA73-12D2-472E-B586-200DC8920A3C}"/>
  <sortState xmlns:xlrd2="http://schemas.microsoft.com/office/spreadsheetml/2017/richdata2" ref="A2:Y999">
    <sortCondition ref="F1:F999"/>
  </sortState>
  <tableColumns count="25">
    <tableColumn id="1" xr3:uid="{295A3855-1425-4880-BD5A-0E3E7CC5F06E}" name="initials" dataDxfId="43"/>
    <tableColumn id="2" xr3:uid="{FB3E0860-187B-4E91-B09A-F2981A013A4B}" name="event"/>
    <tableColumn id="3" xr3:uid="{1F9341B5-5E04-4072-B2A5-2F4A10EE7FD9}" name="matchLevel"/>
    <tableColumn id="4" xr3:uid="{08B5D5AD-7D00-4A09-BF0B-706684CBD2D7}" name="matchNumber"/>
    <tableColumn id="5" xr3:uid="{C13F1262-5096-430A-A422-A49F22A387E7}" name="robot"/>
    <tableColumn id="6" xr3:uid="{7A3B1F6B-9ABB-45B5-9F6C-F30F224FBC94}" name="teamNumber"/>
    <tableColumn id="7" xr3:uid="{D32FB422-47AF-4203-B6E5-9B273E606AD4}" name="position"/>
    <tableColumn id="9" xr3:uid="{6351C85D-8093-4573-B4B0-A2C2E1926F6D}" name="leaveStartingZone"/>
    <tableColumn id="10" xr3:uid="{B9F2165B-07EA-4954-A0FC-3AA1A09343CB}" name="autoAmpScore"/>
    <tableColumn id="11" xr3:uid="{769F72FB-9331-4DF0-A971-C9124294A627}" name="autoSpeakerScore"/>
    <tableColumn id="12" xr3:uid="{99764AD3-C113-4832-AC17-FDED4B1EF27C}" name="teleopAmpScore"/>
    <tableColumn id="13" xr3:uid="{AB1D89C2-6D7C-445F-A352-EF82C3296EF7}" name="teleopSpeakerScore"/>
    <tableColumn id="14" xr3:uid="{8ED2BBA7-CE48-4A41-8F6E-C149150A02D0}" name="timesAmplified"/>
    <tableColumn id="15" xr3:uid="{F6519153-75F4-48E7-B9E0-19329084206C}" name="pickupFrom"/>
    <tableColumn id="16" xr3:uid="{1DFEA3C9-7DFA-448C-9FD3-FC33CB47A430}" name="stageTimer"/>
    <tableColumn id="17" xr3:uid="{80EFFEB1-0625-4F46-8179-A9CBE7822B73}" name="finalStatus"/>
    <tableColumn id="18" xr3:uid="{4A708C85-2C85-440E-87A8-846425CAB55F}" name="noteInTrap"/>
    <tableColumn id="19" xr3:uid="{E1E7F1FA-1853-4AEE-B5C7-0B107A88B2CB}" name="driverSkill"/>
    <tableColumn id="20" xr3:uid="{72A83595-F746-4128-BC03-D15709F06980}" name="defenseRating"/>
    <tableColumn id="21" xr3:uid="{7DC1BCAE-C315-4D58-894F-602B8410B70B}" name="speedRating"/>
    <tableColumn id="22" xr3:uid="{A2FC5504-C071-403E-9B8F-42A28D13DCB5}" name="diedOrImmobilized"/>
    <tableColumn id="23" xr3:uid="{74EAE74D-24AD-405B-956D-12D5A0CF23E9}" name="tippy"/>
    <tableColumn id="24" xr3:uid="{6B833D83-1B46-464A-A601-75DE0E0DA2DF}" name="droppedNotes(&gt;2)"/>
    <tableColumn id="25" xr3:uid="{BFCAF2E8-55F6-42F9-A93F-1674D7BF9B0A}" name="goodPartner"/>
    <tableColumn id="26" xr3:uid="{F9756AAE-3D24-49AE-B3A6-1FFCA7FAAC3B}" name="Comments"/>
  </tableColumns>
  <tableStyleInfo name="TableStyleMedium1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FFCBD7E-53B7-4AED-80B4-BF5D8624948C}" name="pitData" displayName="pitData" ref="A1:AB500" totalsRowShown="0">
  <autoFilter ref="A1:AB500" xr:uid="{9FFCBD7E-53B7-4AED-80B4-BF5D8624948C}"/>
  <sortState xmlns:xlrd2="http://schemas.microsoft.com/office/spreadsheetml/2017/richdata2" ref="A2:AB500">
    <sortCondition ref="A1:A500"/>
  </sortState>
  <tableColumns count="28">
    <tableColumn id="1" xr3:uid="{27C06474-1F96-4FF7-BA7E-3D634E7C109B}" name="teamNumber" dataDxfId="42"/>
    <tableColumn id="27" xr3:uid="{7445222D-B1C6-405C-9F42-58516CF46A51}" name="robotName"/>
    <tableColumn id="2" xr3:uid="{4C689063-1B93-4EA6-8BAD-37EAD2644A93}" name="width"/>
    <tableColumn id="3" xr3:uid="{9D76551B-69DB-444D-A174-BAACD44F8648}" name="length"/>
    <tableColumn id="4" xr3:uid="{DD79F9A3-AA38-4426-A6E0-795139C26F6D}" name="weight"/>
    <tableColumn id="5" xr3:uid="{FC7A8A2A-0792-480D-84A6-DDB4FF2D9691}" name="drivetrain"/>
    <tableColumn id="6" xr3:uid="{F74F4175-21FA-4A2E-BF1F-CB2A1C96000B}" name="otherDriveTrain"/>
    <tableColumn id="7" xr3:uid="{E53F5314-C5C7-4F07-BC47-9905E7038F75}" name="gearRatio"/>
    <tableColumn id="8" xr3:uid="{B75AB601-AEDE-4324-8B1A-CF21A5EBC906}" name="motor"/>
    <tableColumn id="9" xr3:uid="{26D22A31-21D0-4C1C-8C24-8BC91D16F43A}" name="leaveStartingZone"/>
    <tableColumn id="10" xr3:uid="{BB208050-B578-44A0-84C5-0AF3FB967605}" name="pickupFrom"/>
    <tableColumn id="11" xr3:uid="{07F8E5E0-E903-4820-8ABF-FCA369EA6789}" name="cycleTime"/>
    <tableColumn id="12" xr3:uid="{91F25C01-5170-4B4C-9337-22E348C3E723}" name="autoAmpScore"/>
    <tableColumn id="13" xr3:uid="{D1037CEA-48BF-485D-B683-CF377E08DB44}" name="autoSpeakerScore"/>
    <tableColumn id="14" xr3:uid="{CE3B7DF8-11EA-4132-8FC4-E999B8E96268}" name="teleopAmpScore"/>
    <tableColumn id="15" xr3:uid="{BB1C7360-BD82-4824-BB2C-E3D05A75D164}" name="teleopSpeakerScore"/>
    <tableColumn id="16" xr3:uid="{39B9C475-5C4C-4DB9-AEFA-1DE854188A8B}" name="reliableShootingDistance"/>
    <tableColumn id="17" xr3:uid="{3666E809-8112-409E-BB0A-10C7B661FF30}" name="designatedHumanPlayer"/>
    <tableColumn id="18" xr3:uid="{742DC074-3036-4787-A4E4-6C342B464674}" name="climbTime"/>
    <tableColumn id="19" xr3:uid="{7C475C90-63CA-4867-9D36-B7FE8ACB11EB}" name="climbStatus"/>
    <tableColumn id="20" xr3:uid="{7796A7D0-2D44-40E4-AD70-F42CD9B79925}" name="noteInTrap"/>
    <tableColumn id="21" xr3:uid="{4DCDFBA5-70F9-4EF3-A2EC-8B4A5D559158}" name="autoStartPosition"/>
    <tableColumn id="22" xr3:uid="{A4DE7C3A-2956-4737-AF0D-AB06FDD3AC13}" name="shootingPosition"/>
    <tableColumn id="29" xr3:uid="{4D16E9F8-9475-4392-8FEA-820D10BF7293}" name="offenseOrDefense"/>
    <tableColumn id="23" xr3:uid="{6AEC88BB-5848-4688-870B-1D48D6F2C635}" name="scoutingAmount"/>
    <tableColumn id="24" xr3:uid="{30F4C5DA-3EB5-4861-BE70-67009DDA1BD4}" name="autoComments"/>
    <tableColumn id="25" xr3:uid="{11E2448B-7A5D-4584-9CF1-F7A2E4C1D7F1}" name="Comments"/>
    <tableColumn id="30" xr3:uid="{1A4C9D02-1A76-463A-8217-078EA8663A47}" name="coolness"/>
  </tableColumns>
  <tableStyleInfo name="TableStyleMedium13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94904C6-50E8-4933-B6BC-21CFD9F522F4}" name="Table5" displayName="Table5" ref="A1:O100" totalsRowShown="0">
  <autoFilter ref="A1:O100" xr:uid="{694904C6-50E8-4933-B6BC-21CFD9F522F4}"/>
  <sortState xmlns:xlrd2="http://schemas.microsoft.com/office/spreadsheetml/2017/richdata2" ref="A2:O57">
    <sortCondition ref="A1:A100"/>
  </sortState>
  <tableColumns count="15">
    <tableColumn id="1" xr3:uid="{247A162E-7721-4B88-BDAC-9BACCEE0B1A3}" name="Team"/>
    <tableColumn id="2" xr3:uid="{9ECEFFA4-D3B6-44F6-ACE3-61DE5841D3D7}" name="Name" dataDxfId="41"/>
    <tableColumn id="3" xr3:uid="{CDDD836C-7896-4643-B8E3-A5EDAA344C4A}" name="Location" dataDxfId="40"/>
    <tableColumn id="16" xr3:uid="{EB8E0CF8-5584-4F9F-B784-3916A096C427}" name="OPR" dataDxfId="39"/>
    <tableColumn id="15" xr3:uid="{CB5C7CF9-68E3-4D90-A284-44EB680D9FEB}" name="DPR" dataDxfId="38"/>
    <tableColumn id="4" xr3:uid="{272ACDBD-6070-4CA6-BCE0-FE084A1B94B2}" name="Logo"/>
    <tableColumn id="5" xr3:uid="{7E9F706F-A787-4EBA-9EA1-678926EB41DA}" name="Robot"/>
    <tableColumn id="6" xr3:uid="{AD72F37F-F061-4407-AF09-4F1EEB78D587}" name="PitLocation"/>
    <tableColumn id="7" xr3:uid="{3E847AD3-5E6D-44E2-ADDF-1B312E93E3BB}" name="Column7" dataDxfId="37"/>
    <tableColumn id="8" xr3:uid="{17D1226A-A7DB-44FE-BADD-E45CC9A38265}" name="Column8"/>
    <tableColumn id="9" xr3:uid="{861EF284-333F-4C8F-A7F5-978A21C7E14B}" name="Column9"/>
    <tableColumn id="10" xr3:uid="{DB2A3E7F-E6D0-484E-AFE3-549588E0CC0A}" name="Column10"/>
    <tableColumn id="11" xr3:uid="{51E23BFF-5B5A-40C3-9203-B1ACE7A73F6F}" name="Column11"/>
    <tableColumn id="12" xr3:uid="{4E4A19CD-A5B1-4E7D-82E9-04EEC71BFADB}" name="Column12"/>
    <tableColumn id="13" xr3:uid="{64E41115-2026-4510-B60A-430FC60BACD1}" name="Column13"/>
  </tableColumns>
  <tableStyleInfo name="TableStyleMedium15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6930638-DB2E-4413-9A29-5403F85F9A74}" name="Table4" displayName="Table4" ref="A1:S500" totalsRowShown="0">
  <autoFilter ref="A1:S500" xr:uid="{66930638-DB2E-4413-9A29-5403F85F9A74}"/>
  <tableColumns count="19">
    <tableColumn id="1" xr3:uid="{511A24E8-D9AB-4036-8529-367020ABE9D5}" name="Team Number" dataDxfId="36">
      <calculatedColumnFormula>IF(ISBLANK(AllTeams!A2),"",AllTeams!A2)</calculatedColumnFormula>
    </tableColumn>
    <tableColumn id="2" xr3:uid="{7B9862D7-8512-469B-AA55-A43836CE6924}" name="Column2" dataDxfId="35">
      <calculatedColumnFormula>IFERROR(AVERAGEIFS(ScoutingInfo!defense_rating,ScoutingInfo!teamNumber,A2)/4,"")</calculatedColumnFormula>
    </tableColumn>
    <tableColumn id="3" xr3:uid="{9E78E611-8097-41B4-956F-0346D8595057}" name="Defense Rank" dataDxfId="34" dataCellStyle="Percent">
      <calculatedColumnFormula>IFERROR(_xlfn.RANK.EQ(B2,$B$2:$B$500,4),"")</calculatedColumnFormula>
    </tableColumn>
    <tableColumn id="4" xr3:uid="{D60F7F1B-A983-446B-AA5E-6F0B02862866}" name="Column4" dataDxfId="33" dataCellStyle="Percent">
      <calculatedColumnFormula>IFERROR(SUM(AVERAGEIF(ReformatedData!$A$2:$A$1000,A2, amp_points),AVERAGEIF(ReformatedData!$A$2:$A$1000,A2, speaker_points))/2,"")</calculatedColumnFormula>
    </tableColumn>
    <tableColumn id="5" xr3:uid="{6DB2DCF5-B2B5-4A75-A66B-B74767BDC841}" name="Auto Rank" dataDxfId="32">
      <calculatedColumnFormula>IFERROR(_xlfn.RANK.EQ(D2,$D$2:$D$500,4),"")</calculatedColumnFormula>
    </tableColumn>
    <tableColumn id="6" xr3:uid="{94C40FBA-363B-4D87-AE4A-36FA875813F0}" name="Column6" dataDxfId="31">
      <calculatedColumnFormula>IF(A2&lt;&gt;"",IFERROR(
AVERAGEIF(ScoutingData[teamNumber],A2,climbing_status)/(
IF(
AVERAGEIFS(climb_time,ScoutingData[teamNumber],A2)&lt;&gt;0,AVERAGEIFS(climb_time,ScoutingData[teamNumber],A2),AVERAGE(climb_time)
)
),0),"")</calculatedColumnFormula>
    </tableColumn>
    <tableColumn id="7" xr3:uid="{CF86C5EC-E8E5-4CD4-8FBD-94F8AE1E3A7E}" name="Climbing Rank" dataDxfId="30">
      <calculatedColumnFormula>IFERROR(_xlfn.RANK.EQ(F2,$F$2:$F$500,4),"")</calculatedColumnFormula>
    </tableColumn>
    <tableColumn id="8" xr3:uid="{50F4E903-B5E7-46E0-91F0-4C633248238C}" name="Column3" dataDxfId="29">
      <calculatedColumnFormula>IFERROR(AVERAGEIFS(speed_rating,ScoutingInfo!teamNumber,A2)/5,"")</calculatedColumnFormula>
    </tableColumn>
    <tableColumn id="9" xr3:uid="{1C404AAE-E91F-4886-B161-3728847B4E3F}" name="Speed Rank" dataDxfId="28">
      <calculatedColumnFormula>IFERROR(_xlfn.RANK.EQ(H2,$H$2:$H$500,4),"")</calculatedColumnFormula>
    </tableColumn>
    <tableColumn id="10" xr3:uid="{4EB06435-224A-4C67-9E86-E7B281419139}" name="Column10" dataDxfId="27">
      <calculatedColumnFormula>IFERROR((AVERAGEIFS(driver_skill,ScoutingInfo!teamNumber,A2)/3),"")</calculatedColumnFormula>
    </tableColumn>
    <tableColumn id="11" xr3:uid="{85CEA1E2-167B-451C-AD0F-402ACDE7AB48}" name="Driver Rank" dataDxfId="26">
      <calculatedColumnFormula>IFERROR(_xlfn.RANK.EQ(J2,$J$2:$J$500,4),"")</calculatedColumnFormula>
    </tableColumn>
    <tableColumn id="12" xr3:uid="{9816771A-FE17-4B9C-86AD-C21181BEBD2C}" name="Column12" dataDxfId="25">
      <calculatedColumnFormula>IFERROR((AVERAGEIFS(PitScoutingInfo!coolness,PitScoutingInfo!teamNumber,A2)),"")</calculatedColumnFormula>
    </tableColumn>
    <tableColumn id="13" xr3:uid="{93708D3B-717E-409A-83E2-D3FEF961BB01}" name="Coolness Ranking" dataDxfId="24">
      <calculatedColumnFormula>IFERROR(_xlfn.RANK.EQ(L2,$L$2:$L$500,4),"")</calculatedColumnFormula>
    </tableColumn>
    <tableColumn id="14" xr3:uid="{05B89171-25D8-43A0-95ED-53E90EB36DC9}" name="Column14"/>
    <tableColumn id="15" xr3:uid="{CFF387B0-5BA8-4270-9E84-564917F6373C}" name="Column15"/>
    <tableColumn id="16" xr3:uid="{265FE31D-B79F-48E4-B785-D93AEFA7B64C}" name="Column16"/>
    <tableColumn id="17" xr3:uid="{15E8D4ED-605F-4EB1-BCE2-B452FDE92DBC}" name="Column17"/>
    <tableColumn id="18" xr3:uid="{43DE7A7D-7A1C-498D-9352-4C0831EA3DCF}" name="Column18"/>
    <tableColumn id="19" xr3:uid="{9B9FA263-03CC-4ECA-9FCA-7FB4579BD79F}" name="Column19"/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3D03EC4-16AD-441A-98F4-5719B25F9E0D}" name="Table1" displayName="Table1" ref="A1:J22" totalsRowShown="0" headerRowDxfId="23" dataDxfId="21" headerRowBorderDxfId="22" tableBorderDxfId="20">
  <autoFilter ref="A1:J22" xr:uid="{C3D03EC4-16AD-441A-98F4-5719B25F9E0D}"/>
  <tableColumns count="10">
    <tableColumn id="1" xr3:uid="{0F6FDCCC-78A5-435B-AEC3-D4BFE7375C6C}" name="match" dataDxfId="19"/>
    <tableColumn id="2" xr3:uid="{DAE65736-D7DE-4EF4-8034-7EA7A7776719}" name="alliance" dataDxfId="18"/>
    <tableColumn id="3" xr3:uid="{D655BABF-B681-408D-930D-5903120E9F59}" name="team1" dataDxfId="17"/>
    <tableColumn id="4" xr3:uid="{EE29FC3C-50E0-47C0-9C33-466EBBE1F5F5}" name="team2" dataDxfId="16"/>
    <tableColumn id="5" xr3:uid="{A1C86FB4-D8AA-4367-8226-F0F5BB9D96D2}" name="team3" dataDxfId="15"/>
    <tableColumn id="6" xr3:uid="{65CC58FE-20A9-4B8A-8456-1984B42ABD4E}" name="Column1" dataDxfId="14"/>
    <tableColumn id="7" xr3:uid="{139DAA08-9020-488E-BB40-E1E542C3C1B9}" name="autoAmpScore" dataDxfId="13"/>
    <tableColumn id="8" xr3:uid="{6B81762C-D4D0-4DF7-A86E-74CEEBBBACBB}" name="autoSpeakerScore" dataDxfId="12"/>
    <tableColumn id="9" xr3:uid="{BF04920C-C6C8-466E-99FE-FC8F3BADEAFD}" name="teleopAmpScore" dataDxfId="11"/>
    <tableColumn id="10" xr3:uid="{25CE4A03-CDBD-429D-B563-0415265B6466}" name="teleopSpeakerScore" dataDxfId="10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C648998-0D31-41EB-90D1-C587AB99C867}" name="Table3" displayName="Table3" ref="A1:O998" totalsRowShown="0">
  <autoFilter ref="A1:O998" xr:uid="{CC648998-0D31-41EB-90D1-C587AB99C867}"/>
  <tableColumns count="15">
    <tableColumn id="15" xr3:uid="{6563D894-5133-457C-94A7-EC56F61BA706}" name="Team" dataDxfId="9">
      <calculatedColumnFormula>ScoutingInfo!F253</calculatedColumnFormula>
    </tableColumn>
    <tableColumn id="1" xr3:uid="{FDE46A39-971E-47A3-8C70-5E0C1568271B}" name="Amp Points" dataDxfId="8">
      <calculatedColumnFormula>IF(ISBLANK(ScoutingInfo!I253),"null", ScoutingInfo!I253*2)</calculatedColumnFormula>
    </tableColumn>
    <tableColumn id="2" xr3:uid="{DBC5CCFC-1946-445E-B9FD-23900B7C17A4}" name="Speaker Points" dataDxfId="7">
      <calculatedColumnFormula>IF(ISBLANK(ScoutingInfo!J253),"null",ScoutingInfo!J253* 5)</calculatedColumnFormula>
    </tableColumn>
    <tableColumn id="3" xr3:uid="{E964669D-7C28-4317-9C8B-F15E5F6BB4DD}" name="Climbing Status" dataDxfId="6">
      <calculatedColumnFormula array="1">_xlfn.IFS(ScoutingInfo!P253="h",1,   ScoutingInfo!P253="o",1,   ScoutingInfo!P253="s",1,   ScoutingInfo!P253="a",0,   ScoutingInfo!P253="x","x",ScoutingInfo!P253="p","p",ISBLANK(ScoutingInfo!P253),"null")</calculatedColumnFormula>
    </tableColumn>
    <tableColumn id="4" xr3:uid="{9FE5EFA3-E29D-4703-BAA6-2AEC5BD2245B}" name="Climb Time" dataDxfId="5">
      <calculatedColumnFormula array="1">IFERROR(_xlfn.IFS(D2 = 1, IF(ScoutingInfo!O253&gt;0, ScoutingInfo!O253,AVERAGE(stage_timer)),D2=0,MAX(stage_timer),D2="x","x"),"")</calculatedColumnFormula>
    </tableColumn>
    <tableColumn id="5" xr3:uid="{77FFBA03-4CB2-4570-B36F-94B51CA0653E}" name="Column1" dataDxfId="4"/>
    <tableColumn id="6" xr3:uid="{5E5E1E03-6439-417F-A444-107B4167D683}" name="Column6"/>
    <tableColumn id="7" xr3:uid="{7EAAD6C9-89B5-4355-A178-43BCD115CA9F}" name="Column7"/>
    <tableColumn id="8" xr3:uid="{32DDCB67-85D8-4D82-8A48-A5B1BDA274FA}" name="Column8"/>
    <tableColumn id="9" xr3:uid="{AA6D0800-32CE-42BB-BD32-62426E77B8CB}" name="Column9"/>
    <tableColumn id="10" xr3:uid="{980AA9E8-811F-4636-82AF-AB9E93805FF3}" name="Column10"/>
    <tableColumn id="11" xr3:uid="{D8EB880F-7977-4435-8618-56B4C2FA7B86}" name="Column11"/>
    <tableColumn id="12" xr3:uid="{3A863EFD-2E51-4BDB-B346-6C554640B8EC}" name="Column12"/>
    <tableColumn id="13" xr3:uid="{BA33E803-4B38-4D32-A065-E6E010D79314}" name="Column13"/>
    <tableColumn id="14" xr3:uid="{789ED946-03B7-4A0A-87B3-6B9A29E0D26A}" name="Column14"/>
  </tableColumns>
  <tableStyleInfo name="TableStyleMedium2" showFirstColumn="0" showLastColumn="0" showRowStripes="1" showColumnStripes="0"/>
</table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Ion Boardroom">
  <a:themeElements>
    <a:clrScheme name="Ion Boardroom">
      <a:dk1>
        <a:sysClr val="windowText" lastClr="000000"/>
      </a:dk1>
      <a:lt1>
        <a:sysClr val="window" lastClr="FFFFFF"/>
      </a:lt1>
      <a:dk2>
        <a:srgbClr val="3B3059"/>
      </a:dk2>
      <a:lt2>
        <a:srgbClr val="EBEBEB"/>
      </a:lt2>
      <a:accent1>
        <a:srgbClr val="B31166"/>
      </a:accent1>
      <a:accent2>
        <a:srgbClr val="E33D6F"/>
      </a:accent2>
      <a:accent3>
        <a:srgbClr val="E45F3C"/>
      </a:accent3>
      <a:accent4>
        <a:srgbClr val="E9943A"/>
      </a:accent4>
      <a:accent5>
        <a:srgbClr val="9B6BF2"/>
      </a:accent5>
      <a:accent6>
        <a:srgbClr val="D53DD0"/>
      </a:accent6>
      <a:hlink>
        <a:srgbClr val="8F8F8F"/>
      </a:hlink>
      <a:folHlink>
        <a:srgbClr val="A5A5A5"/>
      </a:folHlink>
    </a:clrScheme>
    <a:fontScheme name="Ion Boardroom">
      <a:majorFont>
        <a:latin typeface="Century Gothic" panose="020B050202020202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Glossy">
      <a:fillStyleLst>
        <a:solidFill>
          <a:schemeClr val="phClr"/>
        </a:solidFill>
        <a:gradFill rotWithShape="1">
          <a:gsLst>
            <a:gs pos="0">
              <a:schemeClr val="phClr">
                <a:tint val="62000"/>
                <a:satMod val="180000"/>
              </a:schemeClr>
            </a:gs>
            <a:gs pos="65000">
              <a:schemeClr val="phClr">
                <a:tint val="32000"/>
                <a:satMod val="250000"/>
              </a:schemeClr>
            </a:gs>
            <a:gs pos="100000">
              <a:schemeClr val="phClr">
                <a:tint val="23000"/>
                <a:satMod val="300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shade val="15000"/>
                <a:satMod val="180000"/>
              </a:schemeClr>
            </a:gs>
            <a:gs pos="50000">
              <a:schemeClr val="phClr">
                <a:shade val="45000"/>
                <a:satMod val="170000"/>
              </a:schemeClr>
            </a:gs>
            <a:gs pos="70000">
              <a:schemeClr val="phClr">
                <a:tint val="99000"/>
                <a:shade val="65000"/>
                <a:satMod val="155000"/>
              </a:schemeClr>
            </a:gs>
            <a:gs pos="100000">
              <a:schemeClr val="phClr">
                <a:tint val="95500"/>
                <a:shade val="100000"/>
                <a:satMod val="155000"/>
              </a:schemeClr>
            </a:gs>
          </a:gsLst>
          <a:lin ang="16200000" scaled="0"/>
        </a:gradFill>
      </a:fillStyleLst>
      <a:lnStyleLst>
        <a:ln w="12700" cap="flat" cmpd="sng" algn="ctr">
          <a:solidFill>
            <a:schemeClr val="phClr">
              <a:tint val="95000"/>
              <a:shade val="95000"/>
              <a:satMod val="120000"/>
            </a:schemeClr>
          </a:solidFill>
          <a:prstDash val="solid"/>
        </a:ln>
        <a:ln w="55000" cap="flat" cmpd="thickThin" algn="ctr">
          <a:solidFill>
            <a:schemeClr val="phClr">
              <a:tint val="90000"/>
              <a:satMod val="130000"/>
            </a:schemeClr>
          </a:solidFill>
          <a:prstDash val="solid"/>
        </a:ln>
        <a:ln w="508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dist="381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50800" dist="381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63500" dist="381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glow" dir="t">
              <a:rot lat="0" lon="0" rev="6360000"/>
            </a:lightRig>
          </a:scene3d>
          <a:sp3d contourW="1000" prstMaterial="flat">
            <a:bevelT w="95250" h="101600"/>
            <a:contourClr>
              <a:schemeClr val="phClr">
                <a:satMod val="300000"/>
              </a:schemeClr>
            </a:contourClr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8000"/>
                <a:hueMod val="124000"/>
                <a:satMod val="148000"/>
                <a:lumMod val="124000"/>
              </a:schemeClr>
            </a:gs>
            <a:gs pos="100000">
              <a:schemeClr val="phClr">
                <a:shade val="76000"/>
                <a:hueMod val="89000"/>
                <a:satMod val="164000"/>
                <a:lumMod val="56000"/>
              </a:schemeClr>
            </a:gs>
          </a:gsLst>
          <a:path path="circle">
            <a:fillToRect l="45000" t="65000" r="125000" b="100000"/>
          </a:path>
        </a:gradFill>
        <a:blipFill rotWithShape="1">
          <a:blip xmlns:r="http://schemas.openxmlformats.org/officeDocument/2006/relationships" r:embed="rId1">
            <a:duotone>
              <a:schemeClr val="phClr">
                <a:shade val="69000"/>
                <a:hueMod val="91000"/>
                <a:satMod val="164000"/>
                <a:lumMod val="74000"/>
              </a:schemeClr>
              <a:schemeClr val="phClr">
                <a:hueMod val="124000"/>
                <a:satMod val="140000"/>
                <a:lumMod val="142000"/>
              </a:schemeClr>
            </a:duotone>
          </a:blip>
          <a:stretch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Ion Boardroom" id="{FC33163D-4339-46B1-8EED-24C834239D99}" vid="{B8502691-933B-45FE-8764-BA278511EF27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coutingInfo">
    <tabColor rgb="FFC00000"/>
  </sheetPr>
  <dimension ref="A1:Y343"/>
  <sheetViews>
    <sheetView zoomScale="88" zoomScaleNormal="55" workbookViewId="0">
      <selection activeCell="A2" sqref="A2"/>
    </sheetView>
  </sheetViews>
  <sheetFormatPr defaultRowHeight="14.25" x14ac:dyDescent="0.4"/>
  <cols>
    <col min="1" max="2" width="10.875" customWidth="1"/>
    <col min="3" max="3" width="11.5" customWidth="1"/>
    <col min="4" max="5" width="10.875" customWidth="1"/>
    <col min="6" max="6" width="15.125" customWidth="1"/>
    <col min="7" max="7" width="10.875" customWidth="1"/>
    <col min="8" max="8" width="20.75" customWidth="1"/>
    <col min="9" max="9" width="13.75" customWidth="1"/>
    <col min="10" max="10" width="17.125" customWidth="1"/>
    <col min="11" max="11" width="20.75" customWidth="1"/>
    <col min="12" max="12" width="23.875" customWidth="1"/>
    <col min="13" max="13" width="17.125" customWidth="1"/>
    <col min="14" max="14" width="14" customWidth="1"/>
    <col min="15" max="15" width="13.375" customWidth="1"/>
    <col min="16" max="16" width="12.625" customWidth="1"/>
    <col min="17" max="17" width="13.625" customWidth="1"/>
    <col min="18" max="18" width="12.25" customWidth="1"/>
    <col min="19" max="19" width="16.5" customWidth="1"/>
    <col min="20" max="20" width="15" customWidth="1"/>
    <col min="21" max="21" width="19.375" customWidth="1"/>
    <col min="22" max="22" width="10.875" customWidth="1"/>
    <col min="23" max="23" width="20.75" customWidth="1"/>
    <col min="24" max="24" width="24.25" customWidth="1"/>
    <col min="25" max="25" width="12.625" customWidth="1"/>
    <col min="26" max="26" width="12.75" customWidth="1"/>
    <col min="27" max="27" width="15.625" customWidth="1"/>
    <col min="28" max="28" width="16.75" customWidth="1"/>
    <col min="29" max="29" width="10.375" customWidth="1"/>
  </cols>
  <sheetData>
    <row r="1" spans="1:25" x14ac:dyDescent="0.4">
      <c r="A1" t="s">
        <v>180</v>
      </c>
      <c r="B1" t="s">
        <v>44</v>
      </c>
      <c r="C1" t="s">
        <v>181</v>
      </c>
      <c r="D1" t="s">
        <v>182</v>
      </c>
      <c r="E1" t="s">
        <v>183</v>
      </c>
      <c r="F1" t="s">
        <v>43</v>
      </c>
      <c r="G1" t="s">
        <v>42</v>
      </c>
      <c r="H1" t="s">
        <v>53</v>
      </c>
      <c r="I1" t="s">
        <v>56</v>
      </c>
      <c r="J1" t="s">
        <v>57</v>
      </c>
      <c r="K1" t="s">
        <v>58</v>
      </c>
      <c r="L1" t="s">
        <v>59</v>
      </c>
      <c r="M1" t="s">
        <v>184</v>
      </c>
      <c r="N1" t="s">
        <v>54</v>
      </c>
      <c r="O1" t="s">
        <v>185</v>
      </c>
      <c r="P1" t="s">
        <v>186</v>
      </c>
      <c r="Q1" t="s">
        <v>64</v>
      </c>
      <c r="R1" t="s">
        <v>187</v>
      </c>
      <c r="S1" t="s">
        <v>188</v>
      </c>
      <c r="T1" t="s">
        <v>189</v>
      </c>
      <c r="U1" t="s">
        <v>190</v>
      </c>
      <c r="V1" t="s">
        <v>191</v>
      </c>
      <c r="W1" t="s">
        <v>192</v>
      </c>
      <c r="X1" t="s">
        <v>193</v>
      </c>
      <c r="Y1" t="s">
        <v>4</v>
      </c>
    </row>
    <row r="2" spans="1:25" x14ac:dyDescent="0.4">
      <c r="A2" t="s">
        <v>293</v>
      </c>
      <c r="B2" t="s">
        <v>254</v>
      </c>
      <c r="C2" t="s">
        <v>255</v>
      </c>
      <c r="D2">
        <v>9</v>
      </c>
      <c r="E2" t="s">
        <v>268</v>
      </c>
      <c r="F2">
        <v>876</v>
      </c>
      <c r="G2" t="s">
        <v>257</v>
      </c>
      <c r="H2">
        <v>0</v>
      </c>
      <c r="I2">
        <v>0</v>
      </c>
      <c r="J2">
        <v>2</v>
      </c>
      <c r="K2">
        <v>0</v>
      </c>
      <c r="L2">
        <v>8</v>
      </c>
      <c r="M2">
        <v>0</v>
      </c>
      <c r="N2" t="s">
        <v>278</v>
      </c>
      <c r="O2">
        <v>0</v>
      </c>
      <c r="P2" t="s">
        <v>275</v>
      </c>
      <c r="Q2">
        <v>0</v>
      </c>
      <c r="R2">
        <v>2</v>
      </c>
      <c r="S2" t="s">
        <v>259</v>
      </c>
      <c r="T2">
        <v>4</v>
      </c>
      <c r="U2">
        <v>0</v>
      </c>
      <c r="V2">
        <v>0</v>
      </c>
      <c r="W2">
        <v>0</v>
      </c>
      <c r="X2">
        <v>1</v>
      </c>
    </row>
    <row r="3" spans="1:25" x14ac:dyDescent="0.4">
      <c r="A3" t="s">
        <v>339</v>
      </c>
      <c r="B3" t="s">
        <v>254</v>
      </c>
      <c r="C3" t="s">
        <v>337</v>
      </c>
      <c r="D3">
        <v>18</v>
      </c>
      <c r="E3" t="s">
        <v>297</v>
      </c>
      <c r="F3">
        <v>876</v>
      </c>
      <c r="G3" t="s">
        <v>257</v>
      </c>
      <c r="H3">
        <v>1</v>
      </c>
      <c r="I3">
        <v>0</v>
      </c>
      <c r="J3">
        <v>3</v>
      </c>
      <c r="K3">
        <v>7</v>
      </c>
      <c r="L3">
        <v>3</v>
      </c>
      <c r="M3">
        <v>3</v>
      </c>
      <c r="N3" t="s">
        <v>258</v>
      </c>
      <c r="O3">
        <v>1.2</v>
      </c>
      <c r="P3" t="s">
        <v>261</v>
      </c>
      <c r="Q3">
        <v>0</v>
      </c>
      <c r="R3">
        <v>3</v>
      </c>
      <c r="S3" t="s">
        <v>259</v>
      </c>
      <c r="T3">
        <v>5</v>
      </c>
      <c r="U3">
        <v>0</v>
      </c>
      <c r="V3">
        <v>0</v>
      </c>
      <c r="W3">
        <v>0</v>
      </c>
      <c r="X3">
        <v>1</v>
      </c>
      <c r="Y3" t="s">
        <v>358</v>
      </c>
    </row>
    <row r="4" spans="1:25" x14ac:dyDescent="0.4">
      <c r="A4" t="s">
        <v>339</v>
      </c>
      <c r="B4" t="s">
        <v>254</v>
      </c>
      <c r="C4" t="s">
        <v>337</v>
      </c>
      <c r="D4">
        <v>27</v>
      </c>
      <c r="E4" t="s">
        <v>297</v>
      </c>
      <c r="F4">
        <v>876</v>
      </c>
      <c r="G4" t="s">
        <v>257</v>
      </c>
      <c r="H4">
        <v>1</v>
      </c>
      <c r="I4">
        <v>0</v>
      </c>
      <c r="J4">
        <v>2</v>
      </c>
      <c r="K4">
        <v>3</v>
      </c>
      <c r="L4">
        <v>4</v>
      </c>
      <c r="M4">
        <v>2</v>
      </c>
      <c r="N4" t="s">
        <v>258</v>
      </c>
      <c r="O4">
        <v>6.6</v>
      </c>
      <c r="P4" t="s">
        <v>261</v>
      </c>
      <c r="Q4">
        <v>0</v>
      </c>
      <c r="R4" t="s">
        <v>259</v>
      </c>
      <c r="S4" t="s">
        <v>259</v>
      </c>
      <c r="T4">
        <v>4</v>
      </c>
      <c r="U4">
        <v>0</v>
      </c>
      <c r="V4">
        <v>0</v>
      </c>
      <c r="W4">
        <v>0</v>
      </c>
      <c r="X4">
        <v>1</v>
      </c>
      <c r="Y4" t="s">
        <v>383</v>
      </c>
    </row>
    <row r="5" spans="1:25" x14ac:dyDescent="0.4">
      <c r="A5" t="s">
        <v>330</v>
      </c>
      <c r="B5" t="s">
        <v>254</v>
      </c>
      <c r="C5" t="s">
        <v>337</v>
      </c>
      <c r="D5">
        <v>3</v>
      </c>
      <c r="E5" t="s">
        <v>268</v>
      </c>
      <c r="F5">
        <v>876</v>
      </c>
      <c r="G5" t="s">
        <v>295</v>
      </c>
      <c r="H5">
        <v>1</v>
      </c>
      <c r="I5">
        <v>0</v>
      </c>
      <c r="J5">
        <v>1</v>
      </c>
      <c r="K5">
        <v>2</v>
      </c>
      <c r="L5">
        <v>7</v>
      </c>
      <c r="M5">
        <v>0</v>
      </c>
      <c r="N5" t="s">
        <v>258</v>
      </c>
      <c r="O5">
        <v>0.9</v>
      </c>
      <c r="P5" t="s">
        <v>261</v>
      </c>
      <c r="Q5">
        <v>0</v>
      </c>
      <c r="R5">
        <v>3</v>
      </c>
      <c r="S5">
        <v>3</v>
      </c>
      <c r="T5">
        <v>4</v>
      </c>
      <c r="U5">
        <v>0</v>
      </c>
      <c r="V5">
        <v>0</v>
      </c>
      <c r="W5">
        <v>0</v>
      </c>
      <c r="X5">
        <v>1</v>
      </c>
    </row>
    <row r="6" spans="1:25" x14ac:dyDescent="0.4">
      <c r="A6" t="s">
        <v>330</v>
      </c>
      <c r="B6" t="s">
        <v>254</v>
      </c>
      <c r="C6" t="s">
        <v>337</v>
      </c>
      <c r="D6">
        <v>47</v>
      </c>
      <c r="E6" t="s">
        <v>268</v>
      </c>
      <c r="F6">
        <v>876</v>
      </c>
      <c r="G6" t="s">
        <v>265</v>
      </c>
      <c r="H6">
        <v>0</v>
      </c>
      <c r="I6">
        <v>0</v>
      </c>
      <c r="J6">
        <v>0</v>
      </c>
      <c r="K6">
        <v>1</v>
      </c>
      <c r="L6">
        <v>3</v>
      </c>
      <c r="M6">
        <v>0</v>
      </c>
      <c r="N6" t="s">
        <v>258</v>
      </c>
      <c r="O6">
        <v>0</v>
      </c>
      <c r="P6" t="s">
        <v>264</v>
      </c>
      <c r="Q6">
        <v>0</v>
      </c>
      <c r="R6">
        <v>3</v>
      </c>
      <c r="S6" t="s">
        <v>259</v>
      </c>
      <c r="T6">
        <v>5</v>
      </c>
      <c r="U6">
        <v>0</v>
      </c>
      <c r="V6">
        <v>0</v>
      </c>
      <c r="W6">
        <v>0</v>
      </c>
      <c r="X6">
        <v>1</v>
      </c>
    </row>
    <row r="7" spans="1:25" x14ac:dyDescent="0.4">
      <c r="A7" t="s">
        <v>293</v>
      </c>
      <c r="B7" t="s">
        <v>254</v>
      </c>
      <c r="C7" t="s">
        <v>337</v>
      </c>
      <c r="D7">
        <v>21</v>
      </c>
      <c r="E7" t="s">
        <v>317</v>
      </c>
      <c r="F7">
        <v>877</v>
      </c>
      <c r="G7" t="s">
        <v>260</v>
      </c>
      <c r="H7">
        <v>1</v>
      </c>
      <c r="I7">
        <v>0</v>
      </c>
      <c r="J7">
        <v>0</v>
      </c>
      <c r="K7">
        <v>0</v>
      </c>
      <c r="L7">
        <v>1</v>
      </c>
      <c r="M7">
        <v>0</v>
      </c>
      <c r="N7" t="s">
        <v>259</v>
      </c>
      <c r="O7">
        <v>0</v>
      </c>
      <c r="P7" t="s">
        <v>259</v>
      </c>
      <c r="Q7">
        <v>0</v>
      </c>
      <c r="R7">
        <v>2</v>
      </c>
      <c r="S7">
        <v>2</v>
      </c>
      <c r="T7">
        <v>2</v>
      </c>
      <c r="U7">
        <v>0</v>
      </c>
      <c r="V7">
        <v>0</v>
      </c>
      <c r="W7">
        <v>0</v>
      </c>
      <c r="X7">
        <v>0</v>
      </c>
    </row>
    <row r="8" spans="1:25" ht="15.75" customHeight="1" x14ac:dyDescent="0.4">
      <c r="A8" t="s">
        <v>271</v>
      </c>
      <c r="B8" t="s">
        <v>254</v>
      </c>
      <c r="C8" t="s">
        <v>337</v>
      </c>
      <c r="D8">
        <v>4</v>
      </c>
      <c r="E8" t="s">
        <v>256</v>
      </c>
      <c r="F8">
        <v>877</v>
      </c>
      <c r="G8" t="s">
        <v>269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 t="s">
        <v>259</v>
      </c>
      <c r="O8">
        <v>0</v>
      </c>
      <c r="P8" t="s">
        <v>259</v>
      </c>
      <c r="Q8">
        <v>0</v>
      </c>
      <c r="R8">
        <v>1</v>
      </c>
      <c r="S8">
        <v>1</v>
      </c>
      <c r="T8">
        <v>2</v>
      </c>
      <c r="U8">
        <v>0</v>
      </c>
      <c r="V8">
        <v>0</v>
      </c>
      <c r="W8">
        <v>0</v>
      </c>
      <c r="X8">
        <v>0</v>
      </c>
    </row>
    <row r="9" spans="1:25" x14ac:dyDescent="0.4">
      <c r="A9" t="s">
        <v>329</v>
      </c>
      <c r="B9" t="s">
        <v>254</v>
      </c>
      <c r="C9" t="s">
        <v>337</v>
      </c>
      <c r="D9">
        <v>37</v>
      </c>
      <c r="E9" t="s">
        <v>256</v>
      </c>
      <c r="F9">
        <v>877</v>
      </c>
      <c r="G9" t="s">
        <v>277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 t="s">
        <v>258</v>
      </c>
      <c r="O9">
        <v>0</v>
      </c>
      <c r="P9" t="s">
        <v>275</v>
      </c>
      <c r="Q9">
        <v>0</v>
      </c>
      <c r="R9">
        <v>1</v>
      </c>
      <c r="S9">
        <v>2</v>
      </c>
      <c r="T9">
        <v>2</v>
      </c>
      <c r="U9">
        <v>0</v>
      </c>
      <c r="V9">
        <v>0</v>
      </c>
      <c r="W9">
        <v>0</v>
      </c>
      <c r="X9">
        <v>0</v>
      </c>
    </row>
    <row r="10" spans="1:25" x14ac:dyDescent="0.4">
      <c r="A10" t="s">
        <v>330</v>
      </c>
      <c r="B10" t="s">
        <v>254</v>
      </c>
      <c r="C10" t="s">
        <v>337</v>
      </c>
      <c r="D10">
        <v>12</v>
      </c>
      <c r="E10" t="s">
        <v>268</v>
      </c>
      <c r="F10">
        <v>877</v>
      </c>
      <c r="G10" t="s">
        <v>262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 t="s">
        <v>259</v>
      </c>
      <c r="O10">
        <v>0</v>
      </c>
      <c r="P10" t="s">
        <v>255</v>
      </c>
      <c r="Q10">
        <v>0</v>
      </c>
      <c r="R10">
        <v>1</v>
      </c>
      <c r="S10">
        <v>4</v>
      </c>
      <c r="T10">
        <v>1</v>
      </c>
      <c r="U10">
        <v>0</v>
      </c>
      <c r="V10">
        <v>0</v>
      </c>
      <c r="W10">
        <v>1</v>
      </c>
      <c r="X10">
        <v>0</v>
      </c>
      <c r="Y10" t="s">
        <v>419</v>
      </c>
    </row>
    <row r="11" spans="1:25" x14ac:dyDescent="0.4">
      <c r="A11" t="s">
        <v>296</v>
      </c>
      <c r="B11" t="s">
        <v>254</v>
      </c>
      <c r="C11" t="s">
        <v>337</v>
      </c>
      <c r="D11">
        <v>44</v>
      </c>
      <c r="E11" t="s">
        <v>332</v>
      </c>
      <c r="F11">
        <v>877</v>
      </c>
      <c r="G11" t="s">
        <v>273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 t="s">
        <v>259</v>
      </c>
      <c r="O11">
        <v>0</v>
      </c>
      <c r="P11" t="s">
        <v>255</v>
      </c>
      <c r="Q11">
        <v>0</v>
      </c>
      <c r="R11">
        <v>3</v>
      </c>
      <c r="S11">
        <v>3</v>
      </c>
      <c r="T11">
        <v>3</v>
      </c>
      <c r="U11">
        <v>0</v>
      </c>
      <c r="V11">
        <v>0</v>
      </c>
      <c r="W11">
        <v>0</v>
      </c>
      <c r="X11">
        <v>1</v>
      </c>
      <c r="Y11" t="s">
        <v>440</v>
      </c>
    </row>
    <row r="12" spans="1:25" x14ac:dyDescent="0.4">
      <c r="A12" t="s">
        <v>339</v>
      </c>
      <c r="B12" t="s">
        <v>254</v>
      </c>
      <c r="C12" t="s">
        <v>337</v>
      </c>
      <c r="D12">
        <v>54</v>
      </c>
      <c r="E12" t="s">
        <v>297</v>
      </c>
      <c r="F12">
        <v>877</v>
      </c>
      <c r="G12" t="s">
        <v>263</v>
      </c>
      <c r="H12">
        <v>1</v>
      </c>
      <c r="I12">
        <v>0</v>
      </c>
      <c r="J12">
        <v>0</v>
      </c>
      <c r="K12">
        <v>0</v>
      </c>
      <c r="L12">
        <v>0</v>
      </c>
      <c r="M12">
        <v>0</v>
      </c>
      <c r="N12" t="s">
        <v>259</v>
      </c>
      <c r="O12">
        <v>0</v>
      </c>
      <c r="P12" t="s">
        <v>255</v>
      </c>
      <c r="Q12">
        <v>0</v>
      </c>
      <c r="R12">
        <v>1</v>
      </c>
      <c r="S12">
        <v>2</v>
      </c>
      <c r="T12">
        <v>3</v>
      </c>
      <c r="U12">
        <v>0</v>
      </c>
      <c r="V12">
        <v>0</v>
      </c>
      <c r="W12">
        <v>0</v>
      </c>
      <c r="X12">
        <v>0</v>
      </c>
      <c r="Y12" t="s">
        <v>456</v>
      </c>
    </row>
    <row r="13" spans="1:25" x14ac:dyDescent="0.4">
      <c r="A13" t="s">
        <v>316</v>
      </c>
      <c r="B13" t="s">
        <v>254</v>
      </c>
      <c r="C13" t="s">
        <v>255</v>
      </c>
      <c r="D13">
        <v>12</v>
      </c>
      <c r="E13" t="s">
        <v>317</v>
      </c>
      <c r="F13">
        <v>2177</v>
      </c>
      <c r="G13" t="s">
        <v>277</v>
      </c>
      <c r="H13">
        <v>0</v>
      </c>
      <c r="I13">
        <v>0</v>
      </c>
      <c r="J13">
        <v>0</v>
      </c>
      <c r="K13">
        <v>0</v>
      </c>
      <c r="L13">
        <v>2</v>
      </c>
      <c r="M13">
        <v>0</v>
      </c>
      <c r="N13" t="s">
        <v>259</v>
      </c>
      <c r="O13">
        <v>12.5</v>
      </c>
      <c r="P13" t="s">
        <v>275</v>
      </c>
      <c r="Q13">
        <v>0</v>
      </c>
      <c r="R13">
        <v>1</v>
      </c>
      <c r="S13">
        <v>1</v>
      </c>
      <c r="T13">
        <v>2</v>
      </c>
      <c r="U13">
        <v>0</v>
      </c>
      <c r="V13">
        <v>0</v>
      </c>
      <c r="W13">
        <v>0</v>
      </c>
      <c r="X13">
        <v>0</v>
      </c>
      <c r="Y13" t="s">
        <v>325</v>
      </c>
    </row>
    <row r="14" spans="1:25" x14ac:dyDescent="0.4">
      <c r="A14" t="s">
        <v>271</v>
      </c>
      <c r="B14" t="s">
        <v>254</v>
      </c>
      <c r="C14" t="s">
        <v>255</v>
      </c>
      <c r="D14">
        <v>19</v>
      </c>
      <c r="E14" t="s">
        <v>256</v>
      </c>
      <c r="F14">
        <v>2177</v>
      </c>
      <c r="G14" t="s">
        <v>277</v>
      </c>
      <c r="H14">
        <v>1</v>
      </c>
      <c r="I14">
        <v>0</v>
      </c>
      <c r="J14">
        <v>1</v>
      </c>
      <c r="K14">
        <v>0</v>
      </c>
      <c r="L14">
        <v>3</v>
      </c>
      <c r="M14">
        <v>1</v>
      </c>
      <c r="N14" t="s">
        <v>258</v>
      </c>
      <c r="O14">
        <v>0</v>
      </c>
      <c r="P14" t="s">
        <v>275</v>
      </c>
      <c r="Q14">
        <v>0</v>
      </c>
      <c r="R14">
        <v>2</v>
      </c>
      <c r="S14" t="s">
        <v>259</v>
      </c>
      <c r="T14">
        <v>3</v>
      </c>
      <c r="U14">
        <v>0</v>
      </c>
      <c r="V14">
        <v>0</v>
      </c>
      <c r="W14">
        <v>0</v>
      </c>
      <c r="X14">
        <v>0</v>
      </c>
    </row>
    <row r="15" spans="1:25" x14ac:dyDescent="0.4">
      <c r="A15" t="s">
        <v>271</v>
      </c>
      <c r="B15" t="s">
        <v>254</v>
      </c>
      <c r="C15" t="s">
        <v>337</v>
      </c>
      <c r="D15">
        <v>11</v>
      </c>
      <c r="E15" t="s">
        <v>256</v>
      </c>
      <c r="F15">
        <v>2177</v>
      </c>
      <c r="G15" t="s">
        <v>277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 t="s">
        <v>259</v>
      </c>
      <c r="O15">
        <v>0</v>
      </c>
      <c r="P15" t="s">
        <v>259</v>
      </c>
      <c r="Q15">
        <v>0</v>
      </c>
      <c r="R15" t="s">
        <v>259</v>
      </c>
      <c r="S15" t="s">
        <v>259</v>
      </c>
      <c r="T15">
        <v>1</v>
      </c>
      <c r="U15">
        <v>1</v>
      </c>
      <c r="V15">
        <v>0</v>
      </c>
      <c r="W15">
        <v>0</v>
      </c>
      <c r="X15">
        <v>0</v>
      </c>
      <c r="Y15" t="s">
        <v>403</v>
      </c>
    </row>
    <row r="16" spans="1:25" x14ac:dyDescent="0.4">
      <c r="A16" t="s">
        <v>271</v>
      </c>
      <c r="B16" t="s">
        <v>254</v>
      </c>
      <c r="C16" t="s">
        <v>337</v>
      </c>
      <c r="D16">
        <v>5</v>
      </c>
      <c r="E16" t="s">
        <v>256</v>
      </c>
      <c r="F16">
        <v>2177</v>
      </c>
      <c r="G16" t="s">
        <v>277</v>
      </c>
      <c r="H16">
        <v>1</v>
      </c>
      <c r="I16">
        <v>0</v>
      </c>
      <c r="J16">
        <v>0</v>
      </c>
      <c r="K16">
        <v>0</v>
      </c>
      <c r="L16">
        <v>1</v>
      </c>
      <c r="M16">
        <v>0</v>
      </c>
      <c r="N16" t="s">
        <v>259</v>
      </c>
      <c r="O16">
        <v>11.1</v>
      </c>
      <c r="P16" t="s">
        <v>261</v>
      </c>
      <c r="Q16">
        <v>0</v>
      </c>
      <c r="R16" t="s">
        <v>259</v>
      </c>
      <c r="S16" t="s">
        <v>259</v>
      </c>
      <c r="T16">
        <v>3</v>
      </c>
      <c r="U16">
        <v>1</v>
      </c>
      <c r="V16">
        <v>0</v>
      </c>
      <c r="W16">
        <v>1</v>
      </c>
      <c r="X16">
        <v>0</v>
      </c>
      <c r="Y16" t="s">
        <v>404</v>
      </c>
    </row>
    <row r="17" spans="1:25" x14ac:dyDescent="0.4">
      <c r="A17" t="s">
        <v>296</v>
      </c>
      <c r="B17" t="s">
        <v>254</v>
      </c>
      <c r="C17" t="s">
        <v>337</v>
      </c>
      <c r="D17">
        <v>56</v>
      </c>
      <c r="E17" t="s">
        <v>332</v>
      </c>
      <c r="F17">
        <v>2177</v>
      </c>
      <c r="G17" t="s">
        <v>277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 t="s">
        <v>258</v>
      </c>
      <c r="O17">
        <v>2.5</v>
      </c>
      <c r="P17" t="s">
        <v>261</v>
      </c>
      <c r="Q17">
        <v>0</v>
      </c>
      <c r="R17">
        <v>2</v>
      </c>
      <c r="S17" t="s">
        <v>259</v>
      </c>
      <c r="T17">
        <v>4</v>
      </c>
      <c r="U17">
        <v>0</v>
      </c>
      <c r="V17">
        <v>0</v>
      </c>
      <c r="W17">
        <v>1</v>
      </c>
      <c r="X17">
        <v>0</v>
      </c>
      <c r="Y17" t="s">
        <v>430</v>
      </c>
    </row>
    <row r="18" spans="1:25" x14ac:dyDescent="0.4">
      <c r="A18" t="s">
        <v>316</v>
      </c>
      <c r="B18" t="s">
        <v>254</v>
      </c>
      <c r="C18" t="s">
        <v>337</v>
      </c>
      <c r="D18">
        <v>46</v>
      </c>
      <c r="E18" t="s">
        <v>317</v>
      </c>
      <c r="F18">
        <v>2177</v>
      </c>
      <c r="G18" t="s">
        <v>277</v>
      </c>
      <c r="H18">
        <v>1</v>
      </c>
      <c r="I18">
        <v>0</v>
      </c>
      <c r="J18">
        <v>0</v>
      </c>
      <c r="K18">
        <v>0</v>
      </c>
      <c r="L18">
        <v>4</v>
      </c>
      <c r="M18">
        <v>0</v>
      </c>
      <c r="N18" t="s">
        <v>259</v>
      </c>
      <c r="O18">
        <v>3.5</v>
      </c>
      <c r="P18" t="s">
        <v>261</v>
      </c>
      <c r="Q18">
        <v>0</v>
      </c>
      <c r="R18">
        <v>3</v>
      </c>
      <c r="S18" t="s">
        <v>259</v>
      </c>
      <c r="T18">
        <v>5</v>
      </c>
      <c r="U18">
        <v>0</v>
      </c>
      <c r="V18">
        <v>0</v>
      </c>
      <c r="W18">
        <v>0</v>
      </c>
      <c r="X18">
        <v>1</v>
      </c>
    </row>
    <row r="19" spans="1:25" x14ac:dyDescent="0.4">
      <c r="A19" t="s">
        <v>296</v>
      </c>
      <c r="B19" t="s">
        <v>254</v>
      </c>
      <c r="C19" t="s">
        <v>255</v>
      </c>
      <c r="D19">
        <v>18</v>
      </c>
      <c r="E19" t="s">
        <v>297</v>
      </c>
      <c r="F19">
        <v>2450</v>
      </c>
      <c r="G19" t="s">
        <v>277</v>
      </c>
      <c r="H19">
        <v>0</v>
      </c>
      <c r="I19">
        <v>0</v>
      </c>
      <c r="J19">
        <v>1</v>
      </c>
      <c r="K19">
        <v>2</v>
      </c>
      <c r="L19">
        <v>0</v>
      </c>
      <c r="M19">
        <v>0</v>
      </c>
      <c r="N19" t="s">
        <v>264</v>
      </c>
      <c r="O19">
        <v>0</v>
      </c>
      <c r="P19" t="s">
        <v>259</v>
      </c>
      <c r="Q19">
        <v>0</v>
      </c>
      <c r="R19">
        <v>1</v>
      </c>
      <c r="S19" t="s">
        <v>259</v>
      </c>
      <c r="T19">
        <v>4</v>
      </c>
      <c r="U19">
        <v>0</v>
      </c>
      <c r="V19">
        <v>0</v>
      </c>
      <c r="W19">
        <v>0</v>
      </c>
      <c r="X19">
        <v>0</v>
      </c>
      <c r="Y19" t="s">
        <v>305</v>
      </c>
    </row>
    <row r="20" spans="1:25" x14ac:dyDescent="0.4">
      <c r="A20" t="s">
        <v>339</v>
      </c>
      <c r="B20" t="s">
        <v>254</v>
      </c>
      <c r="C20" t="s">
        <v>337</v>
      </c>
      <c r="D20">
        <v>35</v>
      </c>
      <c r="E20" t="s">
        <v>297</v>
      </c>
      <c r="F20">
        <v>2450</v>
      </c>
      <c r="G20" t="s">
        <v>265</v>
      </c>
      <c r="H20">
        <v>0</v>
      </c>
      <c r="I20">
        <v>0</v>
      </c>
      <c r="J20">
        <v>1</v>
      </c>
      <c r="K20">
        <v>0</v>
      </c>
      <c r="L20">
        <v>1</v>
      </c>
      <c r="M20">
        <v>0</v>
      </c>
      <c r="N20" t="s">
        <v>264</v>
      </c>
      <c r="O20">
        <v>0</v>
      </c>
      <c r="P20" t="s">
        <v>255</v>
      </c>
      <c r="Q20">
        <v>0</v>
      </c>
      <c r="R20">
        <v>2</v>
      </c>
      <c r="S20" t="s">
        <v>259</v>
      </c>
      <c r="T20">
        <v>3</v>
      </c>
      <c r="U20">
        <v>1</v>
      </c>
      <c r="V20">
        <v>0</v>
      </c>
      <c r="W20">
        <v>0</v>
      </c>
      <c r="X20">
        <v>0</v>
      </c>
      <c r="Y20" t="s">
        <v>389</v>
      </c>
    </row>
    <row r="21" spans="1:25" x14ac:dyDescent="0.4">
      <c r="A21" t="s">
        <v>316</v>
      </c>
      <c r="B21" t="s">
        <v>254</v>
      </c>
      <c r="C21" t="s">
        <v>337</v>
      </c>
      <c r="D21">
        <v>28</v>
      </c>
      <c r="E21" t="s">
        <v>317</v>
      </c>
      <c r="F21">
        <v>2450</v>
      </c>
      <c r="G21" t="s">
        <v>277</v>
      </c>
      <c r="H21">
        <v>0</v>
      </c>
      <c r="I21">
        <v>0</v>
      </c>
      <c r="J21">
        <v>1</v>
      </c>
      <c r="K21">
        <v>1</v>
      </c>
      <c r="L21">
        <v>2</v>
      </c>
      <c r="M21">
        <v>0</v>
      </c>
      <c r="N21" t="s">
        <v>264</v>
      </c>
      <c r="O21">
        <v>0</v>
      </c>
      <c r="P21" t="s">
        <v>255</v>
      </c>
      <c r="Q21">
        <v>0</v>
      </c>
      <c r="R21">
        <v>2</v>
      </c>
      <c r="S21" t="s">
        <v>259</v>
      </c>
      <c r="T21">
        <v>3</v>
      </c>
      <c r="U21">
        <v>0</v>
      </c>
      <c r="V21">
        <v>0</v>
      </c>
      <c r="W21">
        <v>1</v>
      </c>
      <c r="X21">
        <v>0</v>
      </c>
    </row>
    <row r="22" spans="1:25" x14ac:dyDescent="0.4">
      <c r="A22" t="s">
        <v>296</v>
      </c>
      <c r="B22" t="s">
        <v>254</v>
      </c>
      <c r="C22" t="s">
        <v>337</v>
      </c>
      <c r="D22">
        <v>55</v>
      </c>
      <c r="E22" t="s">
        <v>332</v>
      </c>
      <c r="F22">
        <v>2450</v>
      </c>
      <c r="G22" t="s">
        <v>260</v>
      </c>
      <c r="H22">
        <v>1</v>
      </c>
      <c r="I22">
        <v>0</v>
      </c>
      <c r="J22">
        <v>0</v>
      </c>
      <c r="K22">
        <v>4</v>
      </c>
      <c r="L22">
        <v>0</v>
      </c>
      <c r="M22">
        <v>0</v>
      </c>
      <c r="N22" t="s">
        <v>264</v>
      </c>
      <c r="O22">
        <v>0</v>
      </c>
      <c r="P22" t="s">
        <v>255</v>
      </c>
      <c r="Q22">
        <v>0</v>
      </c>
      <c r="R22" t="s">
        <v>259</v>
      </c>
      <c r="S22" t="s">
        <v>259</v>
      </c>
      <c r="T22">
        <v>4</v>
      </c>
      <c r="U22">
        <v>0</v>
      </c>
      <c r="V22">
        <v>0</v>
      </c>
      <c r="W22">
        <v>0</v>
      </c>
      <c r="X22">
        <v>1</v>
      </c>
      <c r="Y22" t="s">
        <v>431</v>
      </c>
    </row>
    <row r="23" spans="1:25" x14ac:dyDescent="0.4">
      <c r="A23" t="s">
        <v>293</v>
      </c>
      <c r="B23" t="s">
        <v>254</v>
      </c>
      <c r="C23" t="s">
        <v>337</v>
      </c>
      <c r="D23">
        <v>45</v>
      </c>
      <c r="E23" t="s">
        <v>256</v>
      </c>
      <c r="F23">
        <v>2450</v>
      </c>
      <c r="G23" t="s">
        <v>260</v>
      </c>
      <c r="H23">
        <v>1</v>
      </c>
      <c r="I23">
        <v>0</v>
      </c>
      <c r="J23">
        <v>0</v>
      </c>
      <c r="K23">
        <v>1</v>
      </c>
      <c r="L23">
        <v>4</v>
      </c>
      <c r="M23">
        <v>0</v>
      </c>
      <c r="N23" t="s">
        <v>259</v>
      </c>
      <c r="O23">
        <v>0</v>
      </c>
      <c r="P23" t="s">
        <v>259</v>
      </c>
      <c r="Q23">
        <v>0</v>
      </c>
      <c r="R23">
        <v>2</v>
      </c>
      <c r="S23" t="s">
        <v>259</v>
      </c>
      <c r="T23">
        <v>3</v>
      </c>
      <c r="U23">
        <v>0</v>
      </c>
      <c r="V23">
        <v>0</v>
      </c>
      <c r="W23">
        <v>0</v>
      </c>
      <c r="X23">
        <v>0</v>
      </c>
    </row>
    <row r="24" spans="1:25" x14ac:dyDescent="0.4">
      <c r="A24" t="s">
        <v>316</v>
      </c>
      <c r="B24" t="s">
        <v>254</v>
      </c>
      <c r="C24" t="s">
        <v>255</v>
      </c>
      <c r="D24">
        <v>9</v>
      </c>
      <c r="E24" t="s">
        <v>317</v>
      </c>
      <c r="F24">
        <v>2500</v>
      </c>
      <c r="G24" t="s">
        <v>274</v>
      </c>
      <c r="H24">
        <v>1</v>
      </c>
      <c r="I24">
        <v>0</v>
      </c>
      <c r="J24">
        <v>1</v>
      </c>
      <c r="K24">
        <v>0</v>
      </c>
      <c r="L24">
        <v>3</v>
      </c>
      <c r="M24">
        <v>0</v>
      </c>
      <c r="N24" t="s">
        <v>264</v>
      </c>
      <c r="O24">
        <v>0</v>
      </c>
      <c r="P24" t="s">
        <v>259</v>
      </c>
      <c r="Q24">
        <v>0</v>
      </c>
      <c r="R24">
        <v>2</v>
      </c>
      <c r="S24" t="s">
        <v>259</v>
      </c>
      <c r="T24">
        <v>3</v>
      </c>
      <c r="U24">
        <v>0</v>
      </c>
      <c r="V24">
        <v>0</v>
      </c>
      <c r="W24">
        <v>0</v>
      </c>
      <c r="X24">
        <v>0</v>
      </c>
    </row>
    <row r="25" spans="1:25" x14ac:dyDescent="0.4">
      <c r="A25" t="s">
        <v>329</v>
      </c>
      <c r="B25" t="s">
        <v>254</v>
      </c>
      <c r="C25" t="s">
        <v>255</v>
      </c>
      <c r="D25">
        <v>22</v>
      </c>
      <c r="E25" t="s">
        <v>256</v>
      </c>
      <c r="F25">
        <v>2500</v>
      </c>
      <c r="G25" t="s">
        <v>277</v>
      </c>
      <c r="H25">
        <v>1</v>
      </c>
      <c r="I25">
        <v>0</v>
      </c>
      <c r="J25">
        <v>0</v>
      </c>
      <c r="K25">
        <v>0</v>
      </c>
      <c r="L25">
        <v>4</v>
      </c>
      <c r="M25">
        <v>0</v>
      </c>
      <c r="N25" t="s">
        <v>264</v>
      </c>
      <c r="O25">
        <v>3.4</v>
      </c>
      <c r="P25" t="s">
        <v>261</v>
      </c>
      <c r="Q25">
        <v>0</v>
      </c>
      <c r="R25">
        <v>2</v>
      </c>
      <c r="S25" t="s">
        <v>259</v>
      </c>
      <c r="T25">
        <v>3</v>
      </c>
      <c r="U25">
        <v>0</v>
      </c>
      <c r="V25">
        <v>0</v>
      </c>
      <c r="W25">
        <v>0</v>
      </c>
      <c r="X25">
        <v>0</v>
      </c>
    </row>
    <row r="26" spans="1:25" x14ac:dyDescent="0.4">
      <c r="A26" t="s">
        <v>271</v>
      </c>
      <c r="B26" t="s">
        <v>254</v>
      </c>
      <c r="C26" t="s">
        <v>255</v>
      </c>
      <c r="D26">
        <v>24</v>
      </c>
      <c r="E26" t="s">
        <v>256</v>
      </c>
      <c r="F26">
        <v>2500</v>
      </c>
      <c r="G26" t="s">
        <v>277</v>
      </c>
      <c r="H26">
        <v>1</v>
      </c>
      <c r="I26">
        <v>0</v>
      </c>
      <c r="J26">
        <v>1</v>
      </c>
      <c r="K26">
        <v>0</v>
      </c>
      <c r="L26">
        <v>2</v>
      </c>
      <c r="M26">
        <v>0</v>
      </c>
      <c r="N26" t="s">
        <v>264</v>
      </c>
      <c r="O26">
        <v>0</v>
      </c>
      <c r="P26" t="s">
        <v>259</v>
      </c>
      <c r="Q26">
        <v>0</v>
      </c>
      <c r="R26" t="s">
        <v>259</v>
      </c>
      <c r="S26" t="s">
        <v>259</v>
      </c>
      <c r="T26">
        <v>2</v>
      </c>
      <c r="U26">
        <v>0</v>
      </c>
      <c r="V26">
        <v>0</v>
      </c>
      <c r="W26">
        <v>1</v>
      </c>
      <c r="X26">
        <v>0</v>
      </c>
    </row>
    <row r="27" spans="1:25" x14ac:dyDescent="0.4">
      <c r="A27" t="s">
        <v>296</v>
      </c>
      <c r="B27" t="s">
        <v>254</v>
      </c>
      <c r="C27" t="s">
        <v>337</v>
      </c>
      <c r="D27">
        <v>43</v>
      </c>
      <c r="E27" t="s">
        <v>332</v>
      </c>
      <c r="F27">
        <v>2500</v>
      </c>
      <c r="G27" t="s">
        <v>269</v>
      </c>
      <c r="H27">
        <v>1</v>
      </c>
      <c r="I27">
        <v>0</v>
      </c>
      <c r="J27">
        <v>0</v>
      </c>
      <c r="K27">
        <v>0</v>
      </c>
      <c r="L27">
        <v>3</v>
      </c>
      <c r="M27">
        <v>0</v>
      </c>
      <c r="N27" t="s">
        <v>264</v>
      </c>
      <c r="O27">
        <v>0</v>
      </c>
      <c r="P27" t="s">
        <v>259</v>
      </c>
      <c r="Q27">
        <v>0</v>
      </c>
      <c r="R27">
        <v>2</v>
      </c>
      <c r="S27" t="s">
        <v>259</v>
      </c>
      <c r="T27">
        <v>4</v>
      </c>
      <c r="U27">
        <v>0</v>
      </c>
      <c r="V27">
        <v>0</v>
      </c>
      <c r="W27">
        <v>0</v>
      </c>
      <c r="X27">
        <v>0</v>
      </c>
      <c r="Y27" t="s">
        <v>441</v>
      </c>
    </row>
    <row r="28" spans="1:25" x14ac:dyDescent="0.4">
      <c r="A28" t="s">
        <v>316</v>
      </c>
      <c r="B28" t="s">
        <v>254</v>
      </c>
      <c r="C28" t="s">
        <v>337</v>
      </c>
      <c r="D28">
        <v>60</v>
      </c>
      <c r="E28" t="s">
        <v>268</v>
      </c>
      <c r="F28">
        <v>2508</v>
      </c>
      <c r="G28" t="s">
        <v>265</v>
      </c>
      <c r="H28">
        <v>1</v>
      </c>
      <c r="I28">
        <v>0</v>
      </c>
      <c r="J28">
        <v>2</v>
      </c>
      <c r="K28">
        <v>2</v>
      </c>
      <c r="L28">
        <v>0</v>
      </c>
      <c r="M28">
        <v>0</v>
      </c>
      <c r="N28" t="s">
        <v>258</v>
      </c>
      <c r="O28">
        <v>0</v>
      </c>
      <c r="P28" t="s">
        <v>259</v>
      </c>
      <c r="Q28">
        <v>0</v>
      </c>
      <c r="R28">
        <v>3</v>
      </c>
      <c r="S28" t="s">
        <v>259</v>
      </c>
      <c r="T28">
        <v>3</v>
      </c>
      <c r="U28">
        <v>1</v>
      </c>
      <c r="V28">
        <v>0</v>
      </c>
      <c r="W28">
        <v>0</v>
      </c>
      <c r="X28">
        <v>1</v>
      </c>
    </row>
    <row r="29" spans="1:25" x14ac:dyDescent="0.4">
      <c r="A29" t="s">
        <v>296</v>
      </c>
      <c r="B29" t="s">
        <v>254</v>
      </c>
      <c r="C29" t="s">
        <v>255</v>
      </c>
      <c r="D29">
        <v>7</v>
      </c>
      <c r="E29" t="s">
        <v>297</v>
      </c>
      <c r="F29">
        <v>2530</v>
      </c>
      <c r="G29" t="s">
        <v>273</v>
      </c>
      <c r="H29">
        <v>1</v>
      </c>
      <c r="I29">
        <v>0</v>
      </c>
      <c r="J29">
        <v>4</v>
      </c>
      <c r="K29">
        <v>3</v>
      </c>
      <c r="L29">
        <v>3</v>
      </c>
      <c r="M29">
        <v>0</v>
      </c>
      <c r="N29" t="s">
        <v>259</v>
      </c>
      <c r="O29">
        <v>0</v>
      </c>
      <c r="P29" t="s">
        <v>259</v>
      </c>
      <c r="Q29">
        <v>0</v>
      </c>
      <c r="R29">
        <v>3</v>
      </c>
      <c r="S29" t="s">
        <v>259</v>
      </c>
      <c r="T29">
        <v>4</v>
      </c>
      <c r="U29">
        <v>0</v>
      </c>
      <c r="V29">
        <v>0</v>
      </c>
      <c r="W29">
        <v>0</v>
      </c>
      <c r="X29">
        <v>1</v>
      </c>
      <c r="Y29" t="s">
        <v>313</v>
      </c>
    </row>
    <row r="30" spans="1:25" x14ac:dyDescent="0.4">
      <c r="A30" t="s">
        <v>316</v>
      </c>
      <c r="B30" t="s">
        <v>254</v>
      </c>
      <c r="C30" t="s">
        <v>337</v>
      </c>
      <c r="D30">
        <v>15</v>
      </c>
      <c r="E30" t="s">
        <v>272</v>
      </c>
      <c r="F30">
        <v>2530</v>
      </c>
      <c r="G30" t="s">
        <v>277</v>
      </c>
      <c r="H30">
        <v>1</v>
      </c>
      <c r="I30">
        <v>0</v>
      </c>
      <c r="J30">
        <v>3</v>
      </c>
      <c r="K30">
        <v>4</v>
      </c>
      <c r="L30">
        <v>1</v>
      </c>
      <c r="M30">
        <v>0</v>
      </c>
      <c r="N30" t="s">
        <v>258</v>
      </c>
      <c r="O30">
        <v>15.3</v>
      </c>
      <c r="P30" t="s">
        <v>275</v>
      </c>
      <c r="Q30">
        <v>0</v>
      </c>
      <c r="R30">
        <v>3</v>
      </c>
      <c r="S30" t="s">
        <v>259</v>
      </c>
      <c r="T30">
        <v>4</v>
      </c>
      <c r="U30">
        <v>0</v>
      </c>
      <c r="V30">
        <v>0</v>
      </c>
      <c r="W30">
        <v>0</v>
      </c>
      <c r="X30">
        <v>1</v>
      </c>
    </row>
    <row r="31" spans="1:25" x14ac:dyDescent="0.4">
      <c r="A31" t="s">
        <v>329</v>
      </c>
      <c r="B31" t="s">
        <v>254</v>
      </c>
      <c r="C31" t="s">
        <v>337</v>
      </c>
      <c r="D31">
        <v>22</v>
      </c>
      <c r="E31" t="s">
        <v>256</v>
      </c>
      <c r="F31">
        <v>2530</v>
      </c>
      <c r="G31" t="s">
        <v>260</v>
      </c>
      <c r="H31">
        <v>1</v>
      </c>
      <c r="I31">
        <v>0</v>
      </c>
      <c r="J31">
        <v>0</v>
      </c>
      <c r="K31">
        <v>0</v>
      </c>
      <c r="L31">
        <v>9</v>
      </c>
      <c r="M31">
        <v>0</v>
      </c>
      <c r="N31" t="s">
        <v>258</v>
      </c>
      <c r="O31">
        <v>7.3</v>
      </c>
      <c r="P31" t="s">
        <v>261</v>
      </c>
      <c r="Q31">
        <v>0</v>
      </c>
      <c r="R31">
        <v>2</v>
      </c>
      <c r="S31" t="s">
        <v>259</v>
      </c>
      <c r="T31">
        <v>3</v>
      </c>
      <c r="U31">
        <v>0</v>
      </c>
      <c r="V31">
        <v>0</v>
      </c>
      <c r="W31">
        <v>0</v>
      </c>
      <c r="X31">
        <v>1</v>
      </c>
      <c r="Y31" t="s">
        <v>363</v>
      </c>
    </row>
    <row r="32" spans="1:25" x14ac:dyDescent="0.4">
      <c r="A32" t="s">
        <v>271</v>
      </c>
      <c r="B32" t="s">
        <v>254</v>
      </c>
      <c r="C32" t="s">
        <v>255</v>
      </c>
      <c r="D32">
        <v>22</v>
      </c>
      <c r="E32" t="s">
        <v>256</v>
      </c>
      <c r="F32">
        <v>2530</v>
      </c>
      <c r="G32" t="s">
        <v>262</v>
      </c>
      <c r="H32">
        <v>0</v>
      </c>
      <c r="I32">
        <v>0</v>
      </c>
      <c r="J32">
        <v>1</v>
      </c>
      <c r="K32">
        <v>0</v>
      </c>
      <c r="L32">
        <v>10</v>
      </c>
      <c r="M32">
        <v>0</v>
      </c>
      <c r="N32" t="s">
        <v>259</v>
      </c>
      <c r="O32">
        <v>16.100000000000001</v>
      </c>
      <c r="P32" t="s">
        <v>261</v>
      </c>
      <c r="Q32">
        <v>0</v>
      </c>
      <c r="R32">
        <v>3</v>
      </c>
      <c r="S32" t="s">
        <v>259</v>
      </c>
      <c r="T32">
        <v>4</v>
      </c>
      <c r="U32">
        <v>0</v>
      </c>
      <c r="V32">
        <v>0</v>
      </c>
      <c r="W32">
        <v>0</v>
      </c>
      <c r="X32">
        <v>1</v>
      </c>
      <c r="Y32" t="s">
        <v>399</v>
      </c>
    </row>
    <row r="33" spans="1:25" x14ac:dyDescent="0.4">
      <c r="A33" t="s">
        <v>330</v>
      </c>
      <c r="B33" t="s">
        <v>254</v>
      </c>
      <c r="C33" t="s">
        <v>337</v>
      </c>
      <c r="D33">
        <v>8</v>
      </c>
      <c r="E33" t="s">
        <v>268</v>
      </c>
      <c r="F33">
        <v>2530</v>
      </c>
      <c r="G33" t="s">
        <v>262</v>
      </c>
      <c r="H33">
        <v>1</v>
      </c>
      <c r="I33">
        <v>0</v>
      </c>
      <c r="J33">
        <v>1</v>
      </c>
      <c r="K33">
        <v>4</v>
      </c>
      <c r="L33">
        <v>2</v>
      </c>
      <c r="M33">
        <v>0</v>
      </c>
      <c r="N33" t="s">
        <v>259</v>
      </c>
      <c r="O33">
        <v>2.7</v>
      </c>
      <c r="P33" t="s">
        <v>261</v>
      </c>
      <c r="Q33">
        <v>0</v>
      </c>
      <c r="R33">
        <v>3</v>
      </c>
      <c r="S33">
        <v>3</v>
      </c>
      <c r="T33">
        <v>4</v>
      </c>
      <c r="U33">
        <v>0</v>
      </c>
      <c r="V33">
        <v>0</v>
      </c>
      <c r="W33">
        <v>0</v>
      </c>
      <c r="X33">
        <v>1</v>
      </c>
    </row>
    <row r="34" spans="1:25" x14ac:dyDescent="0.4">
      <c r="A34" t="s">
        <v>316</v>
      </c>
      <c r="B34" t="s">
        <v>254</v>
      </c>
      <c r="C34" t="s">
        <v>337</v>
      </c>
      <c r="D34">
        <v>32</v>
      </c>
      <c r="E34" t="s">
        <v>317</v>
      </c>
      <c r="F34">
        <v>2530</v>
      </c>
      <c r="G34" t="s">
        <v>274</v>
      </c>
      <c r="H34">
        <v>1</v>
      </c>
      <c r="I34">
        <v>0</v>
      </c>
      <c r="J34">
        <v>2</v>
      </c>
      <c r="K34">
        <v>0</v>
      </c>
      <c r="L34">
        <v>5</v>
      </c>
      <c r="M34">
        <v>0</v>
      </c>
      <c r="N34" t="s">
        <v>259</v>
      </c>
      <c r="O34">
        <v>10.5</v>
      </c>
      <c r="P34" t="s">
        <v>283</v>
      </c>
      <c r="Q34">
        <v>0</v>
      </c>
      <c r="R34">
        <v>3</v>
      </c>
      <c r="S34" t="s">
        <v>259</v>
      </c>
      <c r="T34">
        <v>4</v>
      </c>
      <c r="U34">
        <v>0</v>
      </c>
      <c r="V34">
        <v>0</v>
      </c>
      <c r="W34">
        <v>0</v>
      </c>
      <c r="X34">
        <v>1</v>
      </c>
    </row>
    <row r="35" spans="1:25" x14ac:dyDescent="0.4">
      <c r="A35" t="s">
        <v>271</v>
      </c>
      <c r="B35" t="s">
        <v>254</v>
      </c>
      <c r="C35" t="s">
        <v>337</v>
      </c>
      <c r="D35">
        <v>49</v>
      </c>
      <c r="E35" t="s">
        <v>272</v>
      </c>
      <c r="F35">
        <v>2530</v>
      </c>
      <c r="G35" t="s">
        <v>277</v>
      </c>
      <c r="H35">
        <v>1</v>
      </c>
      <c r="I35">
        <v>0</v>
      </c>
      <c r="J35">
        <v>2</v>
      </c>
      <c r="K35">
        <v>5</v>
      </c>
      <c r="L35">
        <v>1</v>
      </c>
      <c r="M35">
        <v>0</v>
      </c>
      <c r="N35" t="s">
        <v>278</v>
      </c>
      <c r="O35">
        <v>15.2</v>
      </c>
      <c r="P35" t="s">
        <v>264</v>
      </c>
      <c r="Q35">
        <v>0</v>
      </c>
      <c r="R35">
        <v>3</v>
      </c>
      <c r="S35" t="s">
        <v>259</v>
      </c>
      <c r="T35">
        <v>4</v>
      </c>
      <c r="U35">
        <v>0</v>
      </c>
      <c r="V35">
        <v>0</v>
      </c>
      <c r="W35">
        <v>0</v>
      </c>
      <c r="X35">
        <v>1</v>
      </c>
    </row>
    <row r="36" spans="1:25" x14ac:dyDescent="0.4">
      <c r="A36" t="s">
        <v>339</v>
      </c>
      <c r="B36" t="s">
        <v>254</v>
      </c>
      <c r="C36" t="s">
        <v>337</v>
      </c>
      <c r="D36">
        <v>41</v>
      </c>
      <c r="E36" t="s">
        <v>297</v>
      </c>
      <c r="F36">
        <v>2530</v>
      </c>
      <c r="G36" t="s">
        <v>277</v>
      </c>
      <c r="H36">
        <v>1</v>
      </c>
      <c r="I36">
        <v>0</v>
      </c>
      <c r="J36">
        <v>1</v>
      </c>
      <c r="K36">
        <v>0</v>
      </c>
      <c r="L36">
        <v>3</v>
      </c>
      <c r="M36">
        <v>0</v>
      </c>
      <c r="N36" t="s">
        <v>278</v>
      </c>
      <c r="O36">
        <v>2.8</v>
      </c>
      <c r="P36" t="s">
        <v>283</v>
      </c>
      <c r="Q36">
        <v>0</v>
      </c>
      <c r="R36">
        <v>3</v>
      </c>
      <c r="S36" t="s">
        <v>259</v>
      </c>
      <c r="T36">
        <v>5</v>
      </c>
      <c r="U36">
        <v>0</v>
      </c>
      <c r="V36">
        <v>0</v>
      </c>
      <c r="W36">
        <v>0</v>
      </c>
      <c r="X36">
        <v>1</v>
      </c>
      <c r="Y36" t="s">
        <v>452</v>
      </c>
    </row>
    <row r="37" spans="1:25" x14ac:dyDescent="0.4">
      <c r="A37" t="s">
        <v>316</v>
      </c>
      <c r="B37" t="s">
        <v>254</v>
      </c>
      <c r="C37" t="s">
        <v>255</v>
      </c>
      <c r="D37">
        <v>10</v>
      </c>
      <c r="E37" t="s">
        <v>317</v>
      </c>
      <c r="F37">
        <v>2549</v>
      </c>
      <c r="G37" t="s">
        <v>277</v>
      </c>
      <c r="H37">
        <v>0</v>
      </c>
      <c r="I37">
        <v>0</v>
      </c>
      <c r="J37">
        <v>0</v>
      </c>
      <c r="K37">
        <v>1</v>
      </c>
      <c r="L37">
        <v>0</v>
      </c>
      <c r="M37">
        <v>0</v>
      </c>
      <c r="N37" t="s">
        <v>258</v>
      </c>
      <c r="O37">
        <v>0</v>
      </c>
      <c r="P37" t="s">
        <v>259</v>
      </c>
      <c r="Q37">
        <v>0</v>
      </c>
      <c r="R37">
        <v>2</v>
      </c>
      <c r="S37" t="s">
        <v>259</v>
      </c>
      <c r="T37">
        <v>2</v>
      </c>
      <c r="U37">
        <v>0</v>
      </c>
      <c r="V37">
        <v>0</v>
      </c>
      <c r="W37">
        <v>0</v>
      </c>
      <c r="X37">
        <v>0</v>
      </c>
    </row>
    <row r="38" spans="1:25" x14ac:dyDescent="0.4">
      <c r="A38" t="s">
        <v>339</v>
      </c>
      <c r="B38" t="s">
        <v>254</v>
      </c>
      <c r="C38" t="s">
        <v>337</v>
      </c>
      <c r="D38">
        <v>23</v>
      </c>
      <c r="E38" t="s">
        <v>297</v>
      </c>
      <c r="F38">
        <v>2549</v>
      </c>
      <c r="G38" t="s">
        <v>262</v>
      </c>
      <c r="H38">
        <v>0</v>
      </c>
      <c r="I38">
        <v>0</v>
      </c>
      <c r="J38">
        <v>1</v>
      </c>
      <c r="K38">
        <v>0</v>
      </c>
      <c r="L38">
        <v>4</v>
      </c>
      <c r="M38">
        <v>1</v>
      </c>
      <c r="N38" t="s">
        <v>258</v>
      </c>
      <c r="O38">
        <v>0</v>
      </c>
      <c r="P38" t="s">
        <v>255</v>
      </c>
      <c r="Q38">
        <v>0</v>
      </c>
      <c r="R38">
        <v>2</v>
      </c>
      <c r="S38" t="s">
        <v>259</v>
      </c>
      <c r="T38">
        <v>4</v>
      </c>
      <c r="U38">
        <v>0</v>
      </c>
      <c r="V38">
        <v>0</v>
      </c>
      <c r="W38">
        <v>1</v>
      </c>
      <c r="X38">
        <v>1</v>
      </c>
      <c r="Y38" t="s">
        <v>368</v>
      </c>
    </row>
    <row r="39" spans="1:25" x14ac:dyDescent="0.4">
      <c r="A39" t="s">
        <v>293</v>
      </c>
      <c r="B39" t="s">
        <v>254</v>
      </c>
      <c r="C39" t="s">
        <v>337</v>
      </c>
      <c r="D39">
        <v>16</v>
      </c>
      <c r="E39" t="s">
        <v>317</v>
      </c>
      <c r="F39">
        <v>2549</v>
      </c>
      <c r="G39" t="s">
        <v>277</v>
      </c>
      <c r="H39">
        <v>0</v>
      </c>
      <c r="I39">
        <v>0</v>
      </c>
      <c r="J39">
        <v>1</v>
      </c>
      <c r="K39">
        <v>0</v>
      </c>
      <c r="L39">
        <v>0</v>
      </c>
      <c r="M39">
        <v>0</v>
      </c>
      <c r="N39" t="s">
        <v>259</v>
      </c>
      <c r="O39">
        <v>0</v>
      </c>
      <c r="P39" t="s">
        <v>275</v>
      </c>
      <c r="Q39">
        <v>0</v>
      </c>
      <c r="R39">
        <v>2</v>
      </c>
      <c r="S39">
        <v>3</v>
      </c>
      <c r="T39">
        <v>4</v>
      </c>
      <c r="U39">
        <v>0</v>
      </c>
      <c r="V39">
        <v>0</v>
      </c>
      <c r="W39">
        <v>0</v>
      </c>
      <c r="X39">
        <v>0</v>
      </c>
    </row>
    <row r="40" spans="1:25" x14ac:dyDescent="0.4">
      <c r="A40" t="s">
        <v>330</v>
      </c>
      <c r="B40" t="s">
        <v>254</v>
      </c>
      <c r="C40" t="s">
        <v>337</v>
      </c>
      <c r="D40">
        <v>5</v>
      </c>
      <c r="E40" t="s">
        <v>268</v>
      </c>
      <c r="F40">
        <v>2549</v>
      </c>
      <c r="G40" t="s">
        <v>262</v>
      </c>
      <c r="H40">
        <v>0</v>
      </c>
      <c r="I40">
        <v>0</v>
      </c>
      <c r="J40">
        <v>0</v>
      </c>
      <c r="K40">
        <v>0</v>
      </c>
      <c r="L40">
        <v>2</v>
      </c>
      <c r="M40">
        <v>0</v>
      </c>
      <c r="N40" t="s">
        <v>259</v>
      </c>
      <c r="O40">
        <v>0</v>
      </c>
      <c r="P40" t="s">
        <v>255</v>
      </c>
      <c r="Q40">
        <v>0</v>
      </c>
      <c r="R40">
        <v>1</v>
      </c>
      <c r="S40">
        <v>1</v>
      </c>
      <c r="T40">
        <v>2</v>
      </c>
      <c r="U40">
        <v>0</v>
      </c>
      <c r="V40">
        <v>0</v>
      </c>
      <c r="W40">
        <v>1</v>
      </c>
      <c r="X40">
        <v>0</v>
      </c>
    </row>
    <row r="41" spans="1:25" x14ac:dyDescent="0.4">
      <c r="A41" t="s">
        <v>271</v>
      </c>
      <c r="B41" t="s">
        <v>254</v>
      </c>
      <c r="C41" t="s">
        <v>255</v>
      </c>
      <c r="D41">
        <v>38</v>
      </c>
      <c r="E41" t="s">
        <v>272</v>
      </c>
      <c r="F41">
        <v>2549</v>
      </c>
      <c r="G41" t="s">
        <v>274</v>
      </c>
      <c r="H41">
        <v>1</v>
      </c>
      <c r="I41">
        <v>0</v>
      </c>
      <c r="J41">
        <v>1</v>
      </c>
      <c r="K41">
        <v>0</v>
      </c>
      <c r="L41">
        <v>9</v>
      </c>
      <c r="M41">
        <v>0</v>
      </c>
      <c r="N41" t="s">
        <v>258</v>
      </c>
      <c r="O41">
        <v>0</v>
      </c>
      <c r="P41" t="s">
        <v>255</v>
      </c>
      <c r="Q41">
        <v>0</v>
      </c>
      <c r="R41">
        <v>3</v>
      </c>
      <c r="S41" t="s">
        <v>259</v>
      </c>
      <c r="T41">
        <v>4</v>
      </c>
      <c r="U41">
        <v>0</v>
      </c>
      <c r="V41">
        <v>0</v>
      </c>
      <c r="W41">
        <v>0</v>
      </c>
      <c r="X41">
        <v>1</v>
      </c>
    </row>
    <row r="42" spans="1:25" x14ac:dyDescent="0.4">
      <c r="A42" t="s">
        <v>296</v>
      </c>
      <c r="B42" t="s">
        <v>254</v>
      </c>
      <c r="C42" t="s">
        <v>255</v>
      </c>
      <c r="D42">
        <v>15</v>
      </c>
      <c r="E42" t="s">
        <v>297</v>
      </c>
      <c r="F42">
        <v>2652</v>
      </c>
      <c r="G42" t="s">
        <v>263</v>
      </c>
      <c r="H42">
        <v>0</v>
      </c>
      <c r="I42">
        <v>0</v>
      </c>
      <c r="J42">
        <v>0</v>
      </c>
      <c r="K42">
        <v>0</v>
      </c>
      <c r="L42">
        <v>3</v>
      </c>
      <c r="M42">
        <v>0</v>
      </c>
      <c r="N42" t="s">
        <v>278</v>
      </c>
      <c r="O42">
        <v>2.6</v>
      </c>
      <c r="P42" t="s">
        <v>261</v>
      </c>
      <c r="Q42">
        <v>0</v>
      </c>
      <c r="R42">
        <v>2</v>
      </c>
      <c r="S42" t="s">
        <v>259</v>
      </c>
      <c r="T42">
        <v>3</v>
      </c>
      <c r="U42">
        <v>0</v>
      </c>
      <c r="V42">
        <v>0</v>
      </c>
      <c r="W42">
        <v>0</v>
      </c>
      <c r="X42">
        <v>1</v>
      </c>
    </row>
    <row r="43" spans="1:25" x14ac:dyDescent="0.4">
      <c r="A43" t="s">
        <v>316</v>
      </c>
      <c r="B43" t="s">
        <v>254</v>
      </c>
      <c r="C43" t="s">
        <v>337</v>
      </c>
      <c r="D43">
        <v>13</v>
      </c>
      <c r="E43" t="s">
        <v>272</v>
      </c>
      <c r="F43">
        <v>2654</v>
      </c>
      <c r="G43" t="s">
        <v>260</v>
      </c>
      <c r="H43">
        <v>1</v>
      </c>
      <c r="I43">
        <v>0</v>
      </c>
      <c r="J43">
        <v>0</v>
      </c>
      <c r="K43">
        <v>1</v>
      </c>
      <c r="L43">
        <v>4</v>
      </c>
      <c r="M43">
        <v>0</v>
      </c>
      <c r="N43" t="s">
        <v>259</v>
      </c>
      <c r="O43">
        <v>14</v>
      </c>
      <c r="P43" t="s">
        <v>261</v>
      </c>
      <c r="Q43">
        <v>0</v>
      </c>
      <c r="R43">
        <v>3</v>
      </c>
      <c r="S43" t="s">
        <v>259</v>
      </c>
      <c r="T43">
        <v>5</v>
      </c>
      <c r="U43">
        <v>0</v>
      </c>
      <c r="V43">
        <v>0</v>
      </c>
      <c r="W43">
        <v>0</v>
      </c>
      <c r="X43">
        <v>1</v>
      </c>
    </row>
    <row r="44" spans="1:25" x14ac:dyDescent="0.4">
      <c r="A44" t="s">
        <v>339</v>
      </c>
      <c r="B44" t="s">
        <v>254</v>
      </c>
      <c r="C44" t="s">
        <v>337</v>
      </c>
      <c r="D44">
        <v>22</v>
      </c>
      <c r="E44" t="s">
        <v>297</v>
      </c>
      <c r="F44">
        <v>2654</v>
      </c>
      <c r="G44" t="s">
        <v>290</v>
      </c>
      <c r="H44">
        <v>1</v>
      </c>
      <c r="I44">
        <v>0</v>
      </c>
      <c r="J44">
        <v>0</v>
      </c>
      <c r="K44">
        <v>0</v>
      </c>
      <c r="L44">
        <v>8</v>
      </c>
      <c r="M44">
        <v>0</v>
      </c>
      <c r="N44" t="s">
        <v>258</v>
      </c>
      <c r="O44">
        <v>7.9</v>
      </c>
      <c r="P44" t="s">
        <v>275</v>
      </c>
      <c r="Q44">
        <v>0</v>
      </c>
      <c r="R44">
        <v>3</v>
      </c>
      <c r="S44" t="s">
        <v>259</v>
      </c>
      <c r="T44">
        <v>4</v>
      </c>
      <c r="U44">
        <v>0</v>
      </c>
      <c r="V44">
        <v>0</v>
      </c>
      <c r="W44">
        <v>0</v>
      </c>
      <c r="X44">
        <v>1</v>
      </c>
      <c r="Y44" t="s">
        <v>367</v>
      </c>
    </row>
    <row r="45" spans="1:25" x14ac:dyDescent="0.4">
      <c r="A45" t="s">
        <v>330</v>
      </c>
      <c r="B45" t="s">
        <v>254</v>
      </c>
      <c r="C45" t="s">
        <v>337</v>
      </c>
      <c r="D45">
        <v>4</v>
      </c>
      <c r="E45" t="s">
        <v>268</v>
      </c>
      <c r="F45">
        <v>2654</v>
      </c>
      <c r="G45" t="s">
        <v>260</v>
      </c>
      <c r="H45">
        <v>1</v>
      </c>
      <c r="I45">
        <v>0</v>
      </c>
      <c r="J45">
        <v>0</v>
      </c>
      <c r="K45">
        <v>1</v>
      </c>
      <c r="L45">
        <v>2</v>
      </c>
      <c r="M45">
        <v>0</v>
      </c>
      <c r="N45" t="s">
        <v>258</v>
      </c>
      <c r="O45">
        <v>2.2000000000000002</v>
      </c>
      <c r="P45" t="s">
        <v>261</v>
      </c>
      <c r="Q45">
        <v>0</v>
      </c>
      <c r="R45">
        <v>2</v>
      </c>
      <c r="S45">
        <v>2</v>
      </c>
      <c r="T45">
        <v>3</v>
      </c>
      <c r="U45">
        <v>1</v>
      </c>
      <c r="V45">
        <v>0</v>
      </c>
      <c r="W45">
        <v>0</v>
      </c>
      <c r="X45">
        <v>0</v>
      </c>
      <c r="Y45" t="s">
        <v>424</v>
      </c>
    </row>
    <row r="46" spans="1:25" x14ac:dyDescent="0.4">
      <c r="A46" t="s">
        <v>253</v>
      </c>
      <c r="B46" t="s">
        <v>254</v>
      </c>
      <c r="C46" t="s">
        <v>337</v>
      </c>
      <c r="D46">
        <v>55</v>
      </c>
      <c r="E46" t="s">
        <v>268</v>
      </c>
      <c r="F46">
        <v>2654</v>
      </c>
      <c r="G46" t="s">
        <v>290</v>
      </c>
      <c r="H46">
        <v>1</v>
      </c>
      <c r="I46">
        <v>0</v>
      </c>
      <c r="J46">
        <v>0</v>
      </c>
      <c r="K46">
        <v>0</v>
      </c>
      <c r="L46">
        <v>8</v>
      </c>
      <c r="M46">
        <v>0</v>
      </c>
      <c r="N46" t="s">
        <v>259</v>
      </c>
      <c r="O46">
        <v>0</v>
      </c>
      <c r="P46" t="s">
        <v>255</v>
      </c>
      <c r="Q46">
        <v>0</v>
      </c>
      <c r="R46">
        <v>3</v>
      </c>
      <c r="S46" t="s">
        <v>259</v>
      </c>
      <c r="T46">
        <v>4</v>
      </c>
      <c r="U46">
        <v>0</v>
      </c>
      <c r="V46">
        <v>0</v>
      </c>
      <c r="W46">
        <v>0</v>
      </c>
      <c r="X46">
        <v>0</v>
      </c>
    </row>
    <row r="47" spans="1:25" x14ac:dyDescent="0.4">
      <c r="A47" t="s">
        <v>296</v>
      </c>
      <c r="B47" t="s">
        <v>254</v>
      </c>
      <c r="C47" t="s">
        <v>255</v>
      </c>
      <c r="D47">
        <v>12</v>
      </c>
      <c r="E47" t="s">
        <v>297</v>
      </c>
      <c r="F47">
        <v>2883</v>
      </c>
      <c r="G47" t="s">
        <v>262</v>
      </c>
      <c r="H47">
        <v>1</v>
      </c>
      <c r="I47">
        <v>0</v>
      </c>
      <c r="J47">
        <v>2</v>
      </c>
      <c r="K47">
        <v>1</v>
      </c>
      <c r="L47">
        <v>6</v>
      </c>
      <c r="M47">
        <v>0</v>
      </c>
      <c r="N47" t="s">
        <v>258</v>
      </c>
      <c r="O47">
        <v>0</v>
      </c>
      <c r="P47" t="s">
        <v>275</v>
      </c>
      <c r="Q47">
        <v>0</v>
      </c>
      <c r="R47">
        <v>2</v>
      </c>
      <c r="S47" t="s">
        <v>259</v>
      </c>
      <c r="T47">
        <v>4</v>
      </c>
      <c r="U47">
        <v>0</v>
      </c>
      <c r="V47">
        <v>0</v>
      </c>
      <c r="W47">
        <v>0</v>
      </c>
      <c r="X47">
        <v>1</v>
      </c>
      <c r="Y47" t="s">
        <v>309</v>
      </c>
    </row>
    <row r="48" spans="1:25" x14ac:dyDescent="0.4">
      <c r="A48" t="s">
        <v>267</v>
      </c>
      <c r="B48" t="s">
        <v>254</v>
      </c>
      <c r="C48" t="s">
        <v>337</v>
      </c>
      <c r="D48">
        <v>30</v>
      </c>
      <c r="E48" t="s">
        <v>256</v>
      </c>
      <c r="F48">
        <v>2883</v>
      </c>
      <c r="G48" t="s">
        <v>262</v>
      </c>
      <c r="H48">
        <v>1</v>
      </c>
      <c r="I48">
        <v>0</v>
      </c>
      <c r="J48">
        <v>2</v>
      </c>
      <c r="K48">
        <v>1</v>
      </c>
      <c r="L48">
        <v>5</v>
      </c>
      <c r="M48">
        <v>0</v>
      </c>
      <c r="N48" t="s">
        <v>278</v>
      </c>
      <c r="O48">
        <v>0</v>
      </c>
      <c r="P48" t="s">
        <v>275</v>
      </c>
      <c r="Q48">
        <v>0</v>
      </c>
      <c r="R48">
        <v>3</v>
      </c>
      <c r="S48" t="s">
        <v>259</v>
      </c>
      <c r="T48">
        <v>5</v>
      </c>
      <c r="U48">
        <v>0</v>
      </c>
      <c r="V48">
        <v>0</v>
      </c>
      <c r="W48">
        <v>0</v>
      </c>
      <c r="X48">
        <v>1</v>
      </c>
      <c r="Y48" t="s">
        <v>392</v>
      </c>
    </row>
    <row r="49" spans="1:25" x14ac:dyDescent="0.4">
      <c r="A49" t="s">
        <v>296</v>
      </c>
      <c r="B49" t="s">
        <v>254</v>
      </c>
      <c r="C49" t="s">
        <v>337</v>
      </c>
      <c r="D49">
        <v>41</v>
      </c>
      <c r="E49" t="s">
        <v>332</v>
      </c>
      <c r="F49">
        <v>2883</v>
      </c>
      <c r="G49" t="s">
        <v>290</v>
      </c>
      <c r="H49">
        <v>1</v>
      </c>
      <c r="I49">
        <v>0</v>
      </c>
      <c r="J49">
        <v>0</v>
      </c>
      <c r="K49">
        <v>0</v>
      </c>
      <c r="L49">
        <v>0</v>
      </c>
      <c r="M49">
        <v>0</v>
      </c>
      <c r="N49" t="s">
        <v>259</v>
      </c>
      <c r="O49">
        <v>0</v>
      </c>
      <c r="P49" t="s">
        <v>283</v>
      </c>
      <c r="Q49">
        <v>0</v>
      </c>
      <c r="R49">
        <v>2</v>
      </c>
      <c r="S49">
        <v>2</v>
      </c>
      <c r="T49">
        <v>3</v>
      </c>
      <c r="U49">
        <v>0</v>
      </c>
      <c r="V49">
        <v>0</v>
      </c>
      <c r="W49">
        <v>0</v>
      </c>
      <c r="X49">
        <v>0</v>
      </c>
      <c r="Y49" t="s">
        <v>443</v>
      </c>
    </row>
    <row r="50" spans="1:25" x14ac:dyDescent="0.4">
      <c r="A50" t="s">
        <v>316</v>
      </c>
      <c r="B50" t="s">
        <v>254</v>
      </c>
      <c r="C50" t="s">
        <v>337</v>
      </c>
      <c r="D50">
        <v>49</v>
      </c>
      <c r="E50" t="s">
        <v>317</v>
      </c>
      <c r="F50">
        <v>2883</v>
      </c>
      <c r="G50" t="s">
        <v>467</v>
      </c>
      <c r="H50">
        <v>1</v>
      </c>
      <c r="I50">
        <v>0</v>
      </c>
      <c r="J50">
        <v>0</v>
      </c>
      <c r="K50">
        <v>0</v>
      </c>
      <c r="L50">
        <v>3</v>
      </c>
      <c r="M50">
        <v>0</v>
      </c>
      <c r="N50" t="s">
        <v>258</v>
      </c>
      <c r="O50">
        <v>6.5</v>
      </c>
      <c r="P50" t="s">
        <v>283</v>
      </c>
      <c r="Q50">
        <v>0</v>
      </c>
      <c r="R50">
        <v>3</v>
      </c>
      <c r="S50" t="s">
        <v>259</v>
      </c>
      <c r="T50">
        <v>3</v>
      </c>
      <c r="U50">
        <v>0</v>
      </c>
      <c r="V50">
        <v>0</v>
      </c>
      <c r="W50">
        <v>0</v>
      </c>
      <c r="X50">
        <v>0</v>
      </c>
    </row>
    <row r="51" spans="1:25" x14ac:dyDescent="0.4">
      <c r="A51" t="s">
        <v>316</v>
      </c>
      <c r="B51" t="s">
        <v>254</v>
      </c>
      <c r="C51" t="s">
        <v>255</v>
      </c>
      <c r="D51">
        <v>6</v>
      </c>
      <c r="E51" t="s">
        <v>317</v>
      </c>
      <c r="F51">
        <v>3026</v>
      </c>
      <c r="G51" t="s">
        <v>265</v>
      </c>
      <c r="H51">
        <v>0</v>
      </c>
      <c r="I51">
        <v>0</v>
      </c>
      <c r="J51">
        <v>1</v>
      </c>
      <c r="K51">
        <v>0</v>
      </c>
      <c r="L51">
        <v>0</v>
      </c>
      <c r="M51">
        <v>0</v>
      </c>
      <c r="N51" t="s">
        <v>258</v>
      </c>
      <c r="O51">
        <v>0</v>
      </c>
      <c r="P51" t="s">
        <v>261</v>
      </c>
      <c r="Q51">
        <v>0</v>
      </c>
      <c r="R51">
        <v>1</v>
      </c>
      <c r="S51">
        <v>1</v>
      </c>
      <c r="T51">
        <v>3</v>
      </c>
      <c r="U51">
        <v>0</v>
      </c>
      <c r="V51">
        <v>0</v>
      </c>
      <c r="W51">
        <v>1</v>
      </c>
      <c r="X51">
        <v>0</v>
      </c>
      <c r="Y51" t="s">
        <v>327</v>
      </c>
    </row>
    <row r="52" spans="1:25" x14ac:dyDescent="0.4">
      <c r="A52" t="s">
        <v>329</v>
      </c>
      <c r="B52" t="s">
        <v>254</v>
      </c>
      <c r="C52" t="s">
        <v>255</v>
      </c>
      <c r="D52">
        <v>17</v>
      </c>
      <c r="E52" t="s">
        <v>256</v>
      </c>
      <c r="F52">
        <v>3026</v>
      </c>
      <c r="G52" t="s">
        <v>257</v>
      </c>
      <c r="H52">
        <v>1</v>
      </c>
      <c r="I52">
        <v>0</v>
      </c>
      <c r="J52">
        <v>1</v>
      </c>
      <c r="K52">
        <v>0</v>
      </c>
      <c r="L52">
        <v>2</v>
      </c>
      <c r="M52">
        <v>0</v>
      </c>
      <c r="N52" t="s">
        <v>258</v>
      </c>
      <c r="O52">
        <v>14.9</v>
      </c>
      <c r="P52" t="s">
        <v>275</v>
      </c>
      <c r="Q52">
        <v>0</v>
      </c>
      <c r="R52">
        <v>2</v>
      </c>
      <c r="S52">
        <v>1</v>
      </c>
      <c r="T52">
        <v>3</v>
      </c>
      <c r="U52">
        <v>0</v>
      </c>
      <c r="V52">
        <v>0</v>
      </c>
      <c r="W52">
        <v>0</v>
      </c>
      <c r="X52">
        <v>0</v>
      </c>
    </row>
    <row r="53" spans="1:25" x14ac:dyDescent="0.4">
      <c r="A53" t="s">
        <v>339</v>
      </c>
      <c r="B53" t="s">
        <v>254</v>
      </c>
      <c r="C53" t="s">
        <v>337</v>
      </c>
      <c r="D53">
        <v>15</v>
      </c>
      <c r="E53" t="s">
        <v>297</v>
      </c>
      <c r="F53">
        <v>3026</v>
      </c>
      <c r="G53" t="s">
        <v>262</v>
      </c>
      <c r="H53">
        <v>0</v>
      </c>
      <c r="I53">
        <v>0</v>
      </c>
      <c r="J53">
        <v>0</v>
      </c>
      <c r="K53">
        <v>0</v>
      </c>
      <c r="L53">
        <v>2</v>
      </c>
      <c r="M53">
        <v>0</v>
      </c>
      <c r="N53" t="s">
        <v>258</v>
      </c>
      <c r="O53">
        <v>0</v>
      </c>
      <c r="P53" t="s">
        <v>275</v>
      </c>
      <c r="Q53">
        <v>0</v>
      </c>
      <c r="R53">
        <v>2</v>
      </c>
      <c r="S53" t="s">
        <v>259</v>
      </c>
      <c r="T53">
        <v>4</v>
      </c>
      <c r="U53">
        <v>1</v>
      </c>
      <c r="V53">
        <v>0</v>
      </c>
      <c r="W53">
        <v>0</v>
      </c>
      <c r="X53">
        <v>0</v>
      </c>
      <c r="Y53" t="s">
        <v>355</v>
      </c>
    </row>
    <row r="54" spans="1:25" x14ac:dyDescent="0.4">
      <c r="A54" t="s">
        <v>316</v>
      </c>
      <c r="B54" t="s">
        <v>254</v>
      </c>
      <c r="C54" t="s">
        <v>337</v>
      </c>
      <c r="D54">
        <v>9</v>
      </c>
      <c r="E54" t="s">
        <v>272</v>
      </c>
      <c r="F54">
        <v>3026</v>
      </c>
      <c r="G54" t="s">
        <v>273</v>
      </c>
      <c r="H54">
        <v>0</v>
      </c>
      <c r="I54">
        <v>0</v>
      </c>
      <c r="J54">
        <v>0</v>
      </c>
      <c r="K54">
        <v>0</v>
      </c>
      <c r="L54">
        <v>2</v>
      </c>
      <c r="M54">
        <v>0</v>
      </c>
      <c r="N54" t="s">
        <v>258</v>
      </c>
      <c r="O54">
        <v>16.600000000000001</v>
      </c>
      <c r="P54" t="s">
        <v>283</v>
      </c>
      <c r="Q54">
        <v>0</v>
      </c>
      <c r="R54">
        <v>2</v>
      </c>
      <c r="S54" t="s">
        <v>259</v>
      </c>
      <c r="T54">
        <v>3</v>
      </c>
      <c r="U54">
        <v>0</v>
      </c>
      <c r="V54">
        <v>0</v>
      </c>
      <c r="W54">
        <v>1</v>
      </c>
      <c r="X54">
        <v>0</v>
      </c>
    </row>
    <row r="55" spans="1:25" x14ac:dyDescent="0.4">
      <c r="A55" t="s">
        <v>339</v>
      </c>
      <c r="B55" t="s">
        <v>254</v>
      </c>
      <c r="C55" t="s">
        <v>337</v>
      </c>
      <c r="D55">
        <v>24</v>
      </c>
      <c r="E55" t="s">
        <v>297</v>
      </c>
      <c r="F55">
        <v>3026</v>
      </c>
      <c r="G55" t="s">
        <v>369</v>
      </c>
      <c r="H55">
        <v>0</v>
      </c>
      <c r="I55">
        <v>0</v>
      </c>
      <c r="J55">
        <v>0</v>
      </c>
      <c r="K55">
        <v>0</v>
      </c>
      <c r="L55">
        <v>4</v>
      </c>
      <c r="M55">
        <v>0</v>
      </c>
      <c r="N55" t="s">
        <v>258</v>
      </c>
      <c r="O55">
        <v>6.1</v>
      </c>
      <c r="P55" t="s">
        <v>261</v>
      </c>
      <c r="Q55">
        <v>0</v>
      </c>
      <c r="R55">
        <v>3</v>
      </c>
      <c r="S55" t="s">
        <v>259</v>
      </c>
      <c r="T55">
        <v>3</v>
      </c>
      <c r="U55">
        <v>0</v>
      </c>
      <c r="V55">
        <v>0</v>
      </c>
      <c r="W55">
        <v>0</v>
      </c>
      <c r="X55">
        <v>0</v>
      </c>
      <c r="Y55" t="s">
        <v>370</v>
      </c>
    </row>
    <row r="56" spans="1:25" x14ac:dyDescent="0.4">
      <c r="A56" t="s">
        <v>271</v>
      </c>
      <c r="B56" t="s">
        <v>254</v>
      </c>
      <c r="C56" t="s">
        <v>337</v>
      </c>
      <c r="D56">
        <v>50</v>
      </c>
      <c r="E56" t="s">
        <v>272</v>
      </c>
      <c r="F56">
        <v>3026</v>
      </c>
      <c r="G56" t="s">
        <v>445</v>
      </c>
      <c r="H56">
        <v>1</v>
      </c>
      <c r="I56">
        <v>0</v>
      </c>
      <c r="J56">
        <v>0</v>
      </c>
      <c r="K56">
        <v>0</v>
      </c>
      <c r="L56">
        <v>0</v>
      </c>
      <c r="M56">
        <v>0</v>
      </c>
      <c r="N56" t="s">
        <v>259</v>
      </c>
      <c r="O56">
        <v>30.4</v>
      </c>
      <c r="P56" t="s">
        <v>261</v>
      </c>
      <c r="Q56">
        <v>0</v>
      </c>
      <c r="R56" t="s">
        <v>259</v>
      </c>
      <c r="S56" t="s">
        <v>259</v>
      </c>
      <c r="T56">
        <v>3</v>
      </c>
      <c r="U56">
        <v>0</v>
      </c>
      <c r="V56">
        <v>0</v>
      </c>
      <c r="W56">
        <v>0</v>
      </c>
      <c r="X56">
        <v>0</v>
      </c>
      <c r="Y56" t="s">
        <v>446</v>
      </c>
    </row>
    <row r="57" spans="1:25" x14ac:dyDescent="0.4">
      <c r="A57" t="s">
        <v>330</v>
      </c>
      <c r="B57" t="s">
        <v>254</v>
      </c>
      <c r="C57" t="s">
        <v>337</v>
      </c>
      <c r="D57">
        <v>42</v>
      </c>
      <c r="E57" t="s">
        <v>268</v>
      </c>
      <c r="F57">
        <v>3026</v>
      </c>
      <c r="G57" t="s">
        <v>265</v>
      </c>
      <c r="H57">
        <v>1</v>
      </c>
      <c r="I57">
        <v>0</v>
      </c>
      <c r="J57">
        <v>1</v>
      </c>
      <c r="K57">
        <v>2</v>
      </c>
      <c r="L57">
        <v>0</v>
      </c>
      <c r="M57">
        <v>0</v>
      </c>
      <c r="N57" t="s">
        <v>259</v>
      </c>
      <c r="O57">
        <v>2.2000000000000002</v>
      </c>
      <c r="P57" t="s">
        <v>283</v>
      </c>
      <c r="Q57">
        <v>0</v>
      </c>
      <c r="R57">
        <v>2</v>
      </c>
      <c r="S57" t="s">
        <v>259</v>
      </c>
      <c r="T57">
        <v>3</v>
      </c>
      <c r="U57">
        <v>0</v>
      </c>
      <c r="V57">
        <v>0</v>
      </c>
      <c r="W57">
        <v>0</v>
      </c>
      <c r="X57">
        <v>0</v>
      </c>
    </row>
    <row r="58" spans="1:25" x14ac:dyDescent="0.4">
      <c r="A58" t="s">
        <v>253</v>
      </c>
      <c r="B58" t="s">
        <v>254</v>
      </c>
      <c r="C58" t="s">
        <v>337</v>
      </c>
      <c r="D58">
        <v>59</v>
      </c>
      <c r="E58" t="s">
        <v>268</v>
      </c>
      <c r="F58">
        <v>3026</v>
      </c>
      <c r="G58" t="s">
        <v>263</v>
      </c>
      <c r="H58">
        <v>0</v>
      </c>
      <c r="I58">
        <v>0</v>
      </c>
      <c r="J58">
        <v>0</v>
      </c>
      <c r="K58">
        <v>0</v>
      </c>
      <c r="L58">
        <v>3</v>
      </c>
      <c r="M58">
        <v>0</v>
      </c>
      <c r="N58" t="s">
        <v>259</v>
      </c>
      <c r="O58">
        <v>30.2</v>
      </c>
      <c r="P58" t="s">
        <v>261</v>
      </c>
      <c r="Q58">
        <v>0</v>
      </c>
      <c r="R58">
        <v>2</v>
      </c>
      <c r="S58" t="s">
        <v>259</v>
      </c>
      <c r="T58">
        <v>4</v>
      </c>
      <c r="U58">
        <v>0</v>
      </c>
      <c r="V58">
        <v>0</v>
      </c>
      <c r="W58">
        <v>0</v>
      </c>
      <c r="X58">
        <v>0</v>
      </c>
    </row>
    <row r="59" spans="1:25" x14ac:dyDescent="0.4">
      <c r="A59" t="s">
        <v>267</v>
      </c>
      <c r="B59" t="s">
        <v>254</v>
      </c>
      <c r="C59" t="s">
        <v>255</v>
      </c>
      <c r="D59">
        <v>15</v>
      </c>
      <c r="E59" t="s">
        <v>268</v>
      </c>
      <c r="F59">
        <v>3042</v>
      </c>
      <c r="G59" t="s">
        <v>269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 t="s">
        <v>258</v>
      </c>
      <c r="O59">
        <v>0</v>
      </c>
      <c r="P59" t="s">
        <v>259</v>
      </c>
      <c r="Q59">
        <v>0</v>
      </c>
      <c r="R59">
        <v>1</v>
      </c>
      <c r="S59" t="s">
        <v>259</v>
      </c>
      <c r="T59">
        <v>3</v>
      </c>
      <c r="U59">
        <v>0</v>
      </c>
      <c r="V59">
        <v>0</v>
      </c>
      <c r="W59">
        <v>0</v>
      </c>
      <c r="X59">
        <v>0</v>
      </c>
      <c r="Y59" t="s">
        <v>270</v>
      </c>
    </row>
    <row r="60" spans="1:25" x14ac:dyDescent="0.4">
      <c r="A60" t="s">
        <v>271</v>
      </c>
      <c r="B60" t="s">
        <v>254</v>
      </c>
      <c r="C60" t="s">
        <v>255</v>
      </c>
      <c r="D60">
        <v>8</v>
      </c>
      <c r="E60" t="s">
        <v>272</v>
      </c>
      <c r="F60">
        <v>3042</v>
      </c>
      <c r="G60" t="s">
        <v>288</v>
      </c>
      <c r="H60">
        <v>0</v>
      </c>
      <c r="I60">
        <v>0</v>
      </c>
      <c r="J60">
        <v>0</v>
      </c>
      <c r="K60">
        <v>0</v>
      </c>
      <c r="L60">
        <v>1</v>
      </c>
      <c r="M60">
        <v>0</v>
      </c>
      <c r="N60" t="s">
        <v>258</v>
      </c>
      <c r="O60">
        <v>0</v>
      </c>
      <c r="P60" t="s">
        <v>259</v>
      </c>
      <c r="Q60">
        <v>0</v>
      </c>
      <c r="R60">
        <v>2</v>
      </c>
      <c r="S60">
        <v>2</v>
      </c>
      <c r="T60">
        <v>3</v>
      </c>
      <c r="U60">
        <v>0</v>
      </c>
      <c r="V60">
        <v>0</v>
      </c>
      <c r="W60">
        <v>0</v>
      </c>
      <c r="X60">
        <v>0</v>
      </c>
      <c r="Y60" t="s">
        <v>289</v>
      </c>
    </row>
    <row r="61" spans="1:25" x14ac:dyDescent="0.4">
      <c r="A61" t="s">
        <v>339</v>
      </c>
      <c r="B61" t="s">
        <v>254</v>
      </c>
      <c r="C61" t="s">
        <v>337</v>
      </c>
      <c r="D61">
        <v>5</v>
      </c>
      <c r="E61" t="s">
        <v>297</v>
      </c>
      <c r="F61">
        <v>3042</v>
      </c>
      <c r="G61" t="s">
        <v>344</v>
      </c>
      <c r="H61">
        <v>0</v>
      </c>
      <c r="I61">
        <v>0</v>
      </c>
      <c r="J61">
        <v>0</v>
      </c>
      <c r="K61">
        <v>0</v>
      </c>
      <c r="L61">
        <v>1</v>
      </c>
      <c r="M61">
        <v>0</v>
      </c>
      <c r="N61" t="s">
        <v>259</v>
      </c>
      <c r="O61">
        <v>0</v>
      </c>
      <c r="P61" t="s">
        <v>275</v>
      </c>
      <c r="Q61">
        <v>0</v>
      </c>
      <c r="R61">
        <v>2</v>
      </c>
      <c r="S61">
        <v>4</v>
      </c>
      <c r="T61">
        <v>3</v>
      </c>
      <c r="U61">
        <v>0</v>
      </c>
      <c r="V61">
        <v>0</v>
      </c>
      <c r="W61">
        <v>0</v>
      </c>
      <c r="X61">
        <v>0</v>
      </c>
      <c r="Y61" t="s">
        <v>345</v>
      </c>
    </row>
    <row r="62" spans="1:25" x14ac:dyDescent="0.4">
      <c r="A62" t="s">
        <v>316</v>
      </c>
      <c r="B62" t="s">
        <v>254</v>
      </c>
      <c r="C62" t="s">
        <v>337</v>
      </c>
      <c r="D62">
        <v>12</v>
      </c>
      <c r="E62" t="s">
        <v>272</v>
      </c>
      <c r="F62">
        <v>3042</v>
      </c>
      <c r="G62" t="s">
        <v>263</v>
      </c>
      <c r="H62">
        <v>0</v>
      </c>
      <c r="I62">
        <v>0</v>
      </c>
      <c r="J62">
        <v>0</v>
      </c>
      <c r="K62">
        <v>0</v>
      </c>
      <c r="L62">
        <v>1</v>
      </c>
      <c r="M62">
        <v>0</v>
      </c>
      <c r="N62" t="s">
        <v>258</v>
      </c>
      <c r="O62">
        <v>3.8</v>
      </c>
      <c r="P62" t="s">
        <v>275</v>
      </c>
      <c r="Q62">
        <v>0</v>
      </c>
      <c r="R62">
        <v>2</v>
      </c>
      <c r="S62">
        <v>2</v>
      </c>
      <c r="T62">
        <v>2</v>
      </c>
      <c r="U62">
        <v>0</v>
      </c>
      <c r="V62">
        <v>0</v>
      </c>
      <c r="W62">
        <v>0</v>
      </c>
      <c r="X62">
        <v>0</v>
      </c>
      <c r="Y62" t="s">
        <v>361</v>
      </c>
    </row>
    <row r="63" spans="1:25" x14ac:dyDescent="0.4">
      <c r="A63" t="s">
        <v>331</v>
      </c>
      <c r="B63" t="s">
        <v>254</v>
      </c>
      <c r="C63" t="s">
        <v>337</v>
      </c>
      <c r="D63">
        <v>20</v>
      </c>
      <c r="E63" t="s">
        <v>332</v>
      </c>
      <c r="F63">
        <v>3042</v>
      </c>
      <c r="G63" t="s">
        <v>263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 t="s">
        <v>259</v>
      </c>
      <c r="O63">
        <v>0</v>
      </c>
      <c r="P63" t="s">
        <v>259</v>
      </c>
      <c r="Q63">
        <v>0</v>
      </c>
      <c r="R63" t="s">
        <v>259</v>
      </c>
      <c r="S63" t="s">
        <v>259</v>
      </c>
      <c r="T63">
        <v>1</v>
      </c>
      <c r="U63">
        <v>1</v>
      </c>
      <c r="V63">
        <v>0</v>
      </c>
      <c r="W63">
        <v>0</v>
      </c>
      <c r="X63">
        <v>0</v>
      </c>
      <c r="Y63" t="s">
        <v>409</v>
      </c>
    </row>
    <row r="64" spans="1:25" x14ac:dyDescent="0.4">
      <c r="A64" t="s">
        <v>330</v>
      </c>
      <c r="B64" t="s">
        <v>254</v>
      </c>
      <c r="C64" t="s">
        <v>337</v>
      </c>
      <c r="D64">
        <v>29</v>
      </c>
      <c r="E64" t="s">
        <v>268</v>
      </c>
      <c r="F64">
        <v>3042</v>
      </c>
      <c r="G64" t="s">
        <v>260</v>
      </c>
      <c r="H64">
        <v>0</v>
      </c>
      <c r="I64">
        <v>0</v>
      </c>
      <c r="J64">
        <v>0</v>
      </c>
      <c r="K64">
        <v>0</v>
      </c>
      <c r="L64">
        <v>3</v>
      </c>
      <c r="M64">
        <v>0</v>
      </c>
      <c r="N64" t="s">
        <v>278</v>
      </c>
      <c r="O64">
        <v>0</v>
      </c>
      <c r="P64" t="s">
        <v>255</v>
      </c>
      <c r="Q64">
        <v>0</v>
      </c>
      <c r="R64">
        <v>2</v>
      </c>
      <c r="S64">
        <v>3</v>
      </c>
      <c r="T64">
        <v>3</v>
      </c>
      <c r="U64">
        <v>0</v>
      </c>
      <c r="V64">
        <v>1</v>
      </c>
      <c r="W64">
        <v>0</v>
      </c>
      <c r="X64">
        <v>1</v>
      </c>
    </row>
    <row r="65" spans="1:25" x14ac:dyDescent="0.4">
      <c r="A65" t="s">
        <v>330</v>
      </c>
      <c r="B65" t="s">
        <v>254</v>
      </c>
      <c r="C65" t="s">
        <v>337</v>
      </c>
      <c r="D65">
        <v>41</v>
      </c>
      <c r="E65" t="s">
        <v>268</v>
      </c>
      <c r="F65">
        <v>3042</v>
      </c>
      <c r="G65" t="s">
        <v>269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 t="s">
        <v>259</v>
      </c>
      <c r="O65">
        <v>0</v>
      </c>
      <c r="P65" t="s">
        <v>259</v>
      </c>
      <c r="Q65">
        <v>0</v>
      </c>
      <c r="R65" t="s">
        <v>259</v>
      </c>
      <c r="S65" t="s">
        <v>259</v>
      </c>
      <c r="T65">
        <v>3</v>
      </c>
      <c r="U65">
        <v>1</v>
      </c>
      <c r="V65">
        <v>0</v>
      </c>
      <c r="W65">
        <v>0</v>
      </c>
      <c r="X65">
        <v>0</v>
      </c>
      <c r="Y65" t="s">
        <v>472</v>
      </c>
    </row>
    <row r="66" spans="1:25" x14ac:dyDescent="0.4">
      <c r="A66" t="s">
        <v>329</v>
      </c>
      <c r="B66" t="s">
        <v>254</v>
      </c>
      <c r="C66" t="s">
        <v>255</v>
      </c>
      <c r="D66">
        <v>19</v>
      </c>
      <c r="E66" t="s">
        <v>256</v>
      </c>
      <c r="F66">
        <v>3058</v>
      </c>
      <c r="G66" t="s">
        <v>257</v>
      </c>
      <c r="H66">
        <v>0</v>
      </c>
      <c r="I66">
        <v>0</v>
      </c>
      <c r="J66">
        <v>2</v>
      </c>
      <c r="K66">
        <v>0</v>
      </c>
      <c r="L66">
        <v>4</v>
      </c>
      <c r="M66">
        <v>0</v>
      </c>
      <c r="N66" t="s">
        <v>258</v>
      </c>
      <c r="O66">
        <v>5.9</v>
      </c>
      <c r="P66" t="s">
        <v>261</v>
      </c>
      <c r="Q66">
        <v>0</v>
      </c>
      <c r="R66">
        <v>3</v>
      </c>
      <c r="S66">
        <v>1</v>
      </c>
      <c r="T66">
        <v>4</v>
      </c>
      <c r="U66">
        <v>0</v>
      </c>
      <c r="V66">
        <v>0</v>
      </c>
      <c r="W66">
        <v>0</v>
      </c>
      <c r="X66">
        <v>1</v>
      </c>
    </row>
    <row r="67" spans="1:25" x14ac:dyDescent="0.4">
      <c r="A67" t="s">
        <v>339</v>
      </c>
      <c r="B67" t="s">
        <v>254</v>
      </c>
      <c r="C67" t="s">
        <v>337</v>
      </c>
      <c r="D67">
        <v>21</v>
      </c>
      <c r="E67" t="s">
        <v>297</v>
      </c>
      <c r="F67">
        <v>3058</v>
      </c>
      <c r="G67" t="s">
        <v>257</v>
      </c>
      <c r="H67">
        <v>1</v>
      </c>
      <c r="I67">
        <v>0</v>
      </c>
      <c r="J67">
        <v>2</v>
      </c>
      <c r="K67">
        <v>0</v>
      </c>
      <c r="L67">
        <v>5</v>
      </c>
      <c r="M67">
        <v>0</v>
      </c>
      <c r="N67" t="s">
        <v>259</v>
      </c>
      <c r="O67">
        <v>5.3</v>
      </c>
      <c r="P67" t="s">
        <v>261</v>
      </c>
      <c r="Q67">
        <v>0</v>
      </c>
      <c r="R67">
        <v>2</v>
      </c>
      <c r="S67" t="s">
        <v>259</v>
      </c>
      <c r="T67">
        <v>4</v>
      </c>
      <c r="U67">
        <v>0</v>
      </c>
      <c r="V67">
        <v>0</v>
      </c>
      <c r="W67">
        <v>0</v>
      </c>
      <c r="X67">
        <v>1</v>
      </c>
      <c r="Y67" t="s">
        <v>366</v>
      </c>
    </row>
    <row r="68" spans="1:25" x14ac:dyDescent="0.4">
      <c r="A68" t="s">
        <v>339</v>
      </c>
      <c r="B68" t="s">
        <v>254</v>
      </c>
      <c r="C68" t="s">
        <v>337</v>
      </c>
      <c r="D68">
        <v>29</v>
      </c>
      <c r="E68" t="s">
        <v>297</v>
      </c>
      <c r="F68">
        <v>3058</v>
      </c>
      <c r="G68" t="s">
        <v>277</v>
      </c>
      <c r="H68">
        <v>1</v>
      </c>
      <c r="I68">
        <v>0</v>
      </c>
      <c r="J68">
        <v>1</v>
      </c>
      <c r="K68">
        <v>0</v>
      </c>
      <c r="L68">
        <v>5</v>
      </c>
      <c r="M68">
        <v>1</v>
      </c>
      <c r="N68" t="s">
        <v>258</v>
      </c>
      <c r="O68">
        <v>6.1</v>
      </c>
      <c r="P68" t="s">
        <v>261</v>
      </c>
      <c r="Q68">
        <v>0</v>
      </c>
      <c r="R68" t="s">
        <v>259</v>
      </c>
      <c r="S68" t="s">
        <v>259</v>
      </c>
      <c r="T68">
        <v>4</v>
      </c>
      <c r="U68">
        <v>0</v>
      </c>
      <c r="V68">
        <v>0</v>
      </c>
      <c r="W68">
        <v>0</v>
      </c>
      <c r="X68">
        <v>1</v>
      </c>
    </row>
    <row r="69" spans="1:25" x14ac:dyDescent="0.4">
      <c r="A69" t="s">
        <v>271</v>
      </c>
      <c r="B69" t="s">
        <v>254</v>
      </c>
      <c r="C69" t="s">
        <v>337</v>
      </c>
      <c r="D69">
        <v>1</v>
      </c>
      <c r="E69" t="s">
        <v>256</v>
      </c>
      <c r="F69">
        <v>3058</v>
      </c>
      <c r="G69" t="s">
        <v>277</v>
      </c>
      <c r="H69">
        <v>0</v>
      </c>
      <c r="I69">
        <v>0</v>
      </c>
      <c r="J69">
        <v>1</v>
      </c>
      <c r="K69">
        <v>0</v>
      </c>
      <c r="L69">
        <v>0</v>
      </c>
      <c r="M69">
        <v>0</v>
      </c>
      <c r="N69" t="s">
        <v>259</v>
      </c>
      <c r="O69">
        <v>6.6</v>
      </c>
      <c r="P69" t="s">
        <v>261</v>
      </c>
      <c r="Q69">
        <v>0</v>
      </c>
      <c r="R69">
        <v>2</v>
      </c>
      <c r="S69">
        <v>3</v>
      </c>
      <c r="T69">
        <v>3</v>
      </c>
      <c r="U69">
        <v>0</v>
      </c>
      <c r="V69">
        <v>0</v>
      </c>
      <c r="W69">
        <v>0</v>
      </c>
      <c r="X69">
        <v>0</v>
      </c>
      <c r="Y69" t="s">
        <v>407</v>
      </c>
    </row>
    <row r="70" spans="1:25" x14ac:dyDescent="0.4">
      <c r="A70" t="s">
        <v>330</v>
      </c>
      <c r="B70" t="s">
        <v>254</v>
      </c>
      <c r="C70" t="s">
        <v>337</v>
      </c>
      <c r="D70">
        <v>10</v>
      </c>
      <c r="E70" t="s">
        <v>268</v>
      </c>
      <c r="F70">
        <v>3058</v>
      </c>
      <c r="G70" t="s">
        <v>274</v>
      </c>
      <c r="H70">
        <v>1</v>
      </c>
      <c r="I70">
        <v>0</v>
      </c>
      <c r="J70">
        <v>2</v>
      </c>
      <c r="K70">
        <v>0</v>
      </c>
      <c r="L70">
        <v>6</v>
      </c>
      <c r="M70">
        <v>0</v>
      </c>
      <c r="N70" t="s">
        <v>278</v>
      </c>
      <c r="O70">
        <v>1</v>
      </c>
      <c r="P70" t="s">
        <v>283</v>
      </c>
      <c r="Q70">
        <v>0</v>
      </c>
      <c r="R70">
        <v>3</v>
      </c>
      <c r="S70">
        <v>2</v>
      </c>
      <c r="T70">
        <v>5</v>
      </c>
      <c r="U70">
        <v>0</v>
      </c>
      <c r="V70">
        <v>0</v>
      </c>
      <c r="W70">
        <v>0</v>
      </c>
      <c r="X70">
        <v>1</v>
      </c>
      <c r="Y70" t="s">
        <v>421</v>
      </c>
    </row>
    <row r="71" spans="1:25" x14ac:dyDescent="0.4">
      <c r="A71" t="s">
        <v>296</v>
      </c>
      <c r="B71" t="s">
        <v>254</v>
      </c>
      <c r="C71" t="s">
        <v>337</v>
      </c>
      <c r="D71">
        <v>40</v>
      </c>
      <c r="E71" t="s">
        <v>332</v>
      </c>
      <c r="F71">
        <v>3058</v>
      </c>
      <c r="G71" t="s">
        <v>265</v>
      </c>
      <c r="H71">
        <v>1</v>
      </c>
      <c r="I71">
        <v>0</v>
      </c>
      <c r="J71">
        <v>1</v>
      </c>
      <c r="K71">
        <v>0</v>
      </c>
      <c r="L71">
        <v>5</v>
      </c>
      <c r="M71">
        <v>0</v>
      </c>
      <c r="N71" t="s">
        <v>278</v>
      </c>
      <c r="O71">
        <v>3.6</v>
      </c>
      <c r="P71" t="s">
        <v>261</v>
      </c>
      <c r="Q71">
        <v>0</v>
      </c>
      <c r="R71">
        <v>3</v>
      </c>
      <c r="S71" t="s">
        <v>259</v>
      </c>
      <c r="T71">
        <v>5</v>
      </c>
      <c r="U71">
        <v>0</v>
      </c>
      <c r="V71">
        <v>0</v>
      </c>
      <c r="W71">
        <v>0</v>
      </c>
      <c r="X71">
        <v>1</v>
      </c>
      <c r="Y71" t="s">
        <v>444</v>
      </c>
    </row>
    <row r="72" spans="1:25" x14ac:dyDescent="0.4">
      <c r="A72" t="s">
        <v>293</v>
      </c>
      <c r="B72" t="s">
        <v>254</v>
      </c>
      <c r="C72" t="s">
        <v>255</v>
      </c>
      <c r="D72">
        <v>6</v>
      </c>
      <c r="E72" t="s">
        <v>268</v>
      </c>
      <c r="F72">
        <v>3134</v>
      </c>
      <c r="G72" t="s">
        <v>257</v>
      </c>
      <c r="H72">
        <v>0</v>
      </c>
      <c r="I72">
        <v>1</v>
      </c>
      <c r="J72">
        <v>0</v>
      </c>
      <c r="K72">
        <v>0</v>
      </c>
      <c r="L72">
        <v>0</v>
      </c>
      <c r="M72">
        <v>0</v>
      </c>
      <c r="N72" t="s">
        <v>278</v>
      </c>
      <c r="O72">
        <v>0</v>
      </c>
      <c r="P72" t="s">
        <v>259</v>
      </c>
      <c r="Q72">
        <v>0</v>
      </c>
      <c r="R72">
        <v>2</v>
      </c>
      <c r="S72" t="s">
        <v>259</v>
      </c>
      <c r="T72">
        <v>4</v>
      </c>
      <c r="U72">
        <v>0</v>
      </c>
      <c r="V72">
        <v>0</v>
      </c>
      <c r="W72">
        <v>0</v>
      </c>
      <c r="X72">
        <v>0</v>
      </c>
    </row>
    <row r="73" spans="1:25" x14ac:dyDescent="0.4">
      <c r="A73" t="s">
        <v>296</v>
      </c>
      <c r="B73" t="s">
        <v>254</v>
      </c>
      <c r="C73" t="s">
        <v>255</v>
      </c>
      <c r="D73">
        <v>25</v>
      </c>
      <c r="E73" t="s">
        <v>297</v>
      </c>
      <c r="F73">
        <v>3134</v>
      </c>
      <c r="G73" t="s">
        <v>265</v>
      </c>
      <c r="H73">
        <v>1</v>
      </c>
      <c r="I73">
        <v>0</v>
      </c>
      <c r="J73">
        <v>0</v>
      </c>
      <c r="K73">
        <v>0</v>
      </c>
      <c r="L73">
        <v>6</v>
      </c>
      <c r="M73">
        <v>0</v>
      </c>
      <c r="N73" t="s">
        <v>278</v>
      </c>
      <c r="O73">
        <v>0</v>
      </c>
      <c r="P73" t="s">
        <v>259</v>
      </c>
      <c r="Q73">
        <v>0</v>
      </c>
      <c r="R73">
        <v>3</v>
      </c>
      <c r="S73" t="s">
        <v>259</v>
      </c>
      <c r="T73">
        <v>5</v>
      </c>
      <c r="U73">
        <v>0</v>
      </c>
      <c r="V73">
        <v>0</v>
      </c>
      <c r="W73">
        <v>0</v>
      </c>
      <c r="X73">
        <v>1</v>
      </c>
      <c r="Y73" t="s">
        <v>300</v>
      </c>
    </row>
    <row r="74" spans="1:25" x14ac:dyDescent="0.4">
      <c r="A74" t="s">
        <v>316</v>
      </c>
      <c r="B74" t="s">
        <v>254</v>
      </c>
      <c r="C74" t="s">
        <v>255</v>
      </c>
      <c r="D74">
        <v>17</v>
      </c>
      <c r="E74" t="s">
        <v>317</v>
      </c>
      <c r="F74">
        <v>3134</v>
      </c>
      <c r="G74" t="s">
        <v>265</v>
      </c>
      <c r="H74">
        <v>0</v>
      </c>
      <c r="I74">
        <v>0</v>
      </c>
      <c r="J74">
        <v>2</v>
      </c>
      <c r="K74">
        <v>0</v>
      </c>
      <c r="L74">
        <v>5</v>
      </c>
      <c r="M74">
        <v>1</v>
      </c>
      <c r="N74" t="s">
        <v>258</v>
      </c>
      <c r="O74">
        <v>9.3000000000000007</v>
      </c>
      <c r="P74" t="s">
        <v>275</v>
      </c>
      <c r="Q74">
        <v>0</v>
      </c>
      <c r="R74">
        <v>3</v>
      </c>
      <c r="S74" t="s">
        <v>259</v>
      </c>
      <c r="T74">
        <v>3</v>
      </c>
      <c r="U74">
        <v>0</v>
      </c>
      <c r="V74">
        <v>0</v>
      </c>
      <c r="W74">
        <v>0</v>
      </c>
      <c r="X74">
        <v>0</v>
      </c>
    </row>
    <row r="75" spans="1:25" x14ac:dyDescent="0.4">
      <c r="A75" t="s">
        <v>316</v>
      </c>
      <c r="B75" t="s">
        <v>254</v>
      </c>
      <c r="C75" t="s">
        <v>337</v>
      </c>
      <c r="D75">
        <v>10</v>
      </c>
      <c r="E75" t="s">
        <v>272</v>
      </c>
      <c r="F75">
        <v>3134</v>
      </c>
      <c r="G75" t="s">
        <v>265</v>
      </c>
      <c r="H75">
        <v>1</v>
      </c>
      <c r="I75">
        <v>0</v>
      </c>
      <c r="J75">
        <v>2</v>
      </c>
      <c r="K75">
        <v>0</v>
      </c>
      <c r="L75">
        <v>8</v>
      </c>
      <c r="M75">
        <v>0</v>
      </c>
      <c r="N75" t="s">
        <v>258</v>
      </c>
      <c r="O75">
        <v>0</v>
      </c>
      <c r="P75" t="s">
        <v>259</v>
      </c>
      <c r="Q75">
        <v>0</v>
      </c>
      <c r="R75">
        <v>3</v>
      </c>
      <c r="S75" t="s">
        <v>259</v>
      </c>
      <c r="T75">
        <v>4</v>
      </c>
      <c r="U75">
        <v>0</v>
      </c>
      <c r="V75">
        <v>0</v>
      </c>
      <c r="W75">
        <v>0</v>
      </c>
      <c r="X75">
        <v>1</v>
      </c>
    </row>
    <row r="76" spans="1:25" x14ac:dyDescent="0.4">
      <c r="A76" t="s">
        <v>339</v>
      </c>
      <c r="B76" t="s">
        <v>254</v>
      </c>
      <c r="C76" t="s">
        <v>337</v>
      </c>
      <c r="D76">
        <v>26</v>
      </c>
      <c r="E76" t="s">
        <v>297</v>
      </c>
      <c r="F76">
        <v>3134</v>
      </c>
      <c r="G76" t="s">
        <v>295</v>
      </c>
      <c r="H76">
        <v>1</v>
      </c>
      <c r="I76">
        <v>0</v>
      </c>
      <c r="J76">
        <v>4</v>
      </c>
      <c r="K76">
        <v>0</v>
      </c>
      <c r="L76">
        <v>4</v>
      </c>
      <c r="M76">
        <v>1</v>
      </c>
      <c r="N76" t="s">
        <v>258</v>
      </c>
      <c r="O76">
        <v>0</v>
      </c>
      <c r="P76" t="s">
        <v>259</v>
      </c>
      <c r="Q76">
        <v>0</v>
      </c>
      <c r="R76">
        <v>2</v>
      </c>
      <c r="S76" t="s">
        <v>259</v>
      </c>
      <c r="T76">
        <v>5</v>
      </c>
      <c r="U76">
        <v>0</v>
      </c>
      <c r="V76">
        <v>0</v>
      </c>
      <c r="W76">
        <v>0</v>
      </c>
      <c r="X76">
        <v>1</v>
      </c>
      <c r="Y76" t="s">
        <v>382</v>
      </c>
    </row>
    <row r="77" spans="1:25" x14ac:dyDescent="0.4">
      <c r="A77" t="s">
        <v>330</v>
      </c>
      <c r="B77" t="s">
        <v>254</v>
      </c>
      <c r="C77" t="s">
        <v>337</v>
      </c>
      <c r="D77">
        <v>1</v>
      </c>
      <c r="E77" t="s">
        <v>268</v>
      </c>
      <c r="F77">
        <v>3134</v>
      </c>
      <c r="G77" t="s">
        <v>274</v>
      </c>
      <c r="H77">
        <v>1</v>
      </c>
      <c r="I77">
        <v>0</v>
      </c>
      <c r="J77">
        <v>2</v>
      </c>
      <c r="K77">
        <v>2</v>
      </c>
      <c r="L77">
        <v>1</v>
      </c>
      <c r="M77">
        <v>0</v>
      </c>
      <c r="N77" t="s">
        <v>258</v>
      </c>
      <c r="O77">
        <v>0</v>
      </c>
      <c r="P77" t="s">
        <v>255</v>
      </c>
      <c r="Q77">
        <v>0</v>
      </c>
      <c r="R77">
        <v>3</v>
      </c>
      <c r="S77">
        <v>2</v>
      </c>
      <c r="T77">
        <v>4</v>
      </c>
      <c r="U77">
        <v>0</v>
      </c>
      <c r="V77">
        <v>0</v>
      </c>
      <c r="W77">
        <v>0</v>
      </c>
      <c r="X77">
        <v>1</v>
      </c>
    </row>
    <row r="78" spans="1:25" x14ac:dyDescent="0.4">
      <c r="A78" t="s">
        <v>271</v>
      </c>
      <c r="B78" t="s">
        <v>254</v>
      </c>
      <c r="C78" t="s">
        <v>337</v>
      </c>
      <c r="D78">
        <v>41</v>
      </c>
      <c r="E78" t="s">
        <v>272</v>
      </c>
      <c r="F78">
        <v>3134</v>
      </c>
      <c r="G78" t="s">
        <v>265</v>
      </c>
      <c r="H78">
        <v>1</v>
      </c>
      <c r="I78">
        <v>0</v>
      </c>
      <c r="J78">
        <v>4</v>
      </c>
      <c r="K78">
        <v>0</v>
      </c>
      <c r="L78">
        <v>2</v>
      </c>
      <c r="M78">
        <v>0</v>
      </c>
      <c r="N78" t="s">
        <v>258</v>
      </c>
      <c r="O78">
        <v>0</v>
      </c>
      <c r="P78" t="s">
        <v>255</v>
      </c>
      <c r="Q78">
        <v>0</v>
      </c>
      <c r="R78" t="s">
        <v>259</v>
      </c>
      <c r="S78" t="s">
        <v>259</v>
      </c>
      <c r="T78">
        <v>5</v>
      </c>
      <c r="U78">
        <v>1</v>
      </c>
      <c r="V78">
        <v>0</v>
      </c>
      <c r="W78">
        <v>0</v>
      </c>
      <c r="X78">
        <v>0</v>
      </c>
      <c r="Y78" t="s">
        <v>449</v>
      </c>
    </row>
    <row r="79" spans="1:25" x14ac:dyDescent="0.4">
      <c r="A79" t="s">
        <v>253</v>
      </c>
      <c r="B79" t="s">
        <v>254</v>
      </c>
      <c r="C79" t="s">
        <v>255</v>
      </c>
      <c r="D79">
        <v>9</v>
      </c>
      <c r="E79" t="s">
        <v>256</v>
      </c>
      <c r="F79">
        <v>3275</v>
      </c>
      <c r="G79" t="s">
        <v>260</v>
      </c>
      <c r="H79">
        <v>1</v>
      </c>
      <c r="I79">
        <v>0</v>
      </c>
      <c r="J79">
        <v>1</v>
      </c>
      <c r="K79">
        <v>0</v>
      </c>
      <c r="L79">
        <v>4</v>
      </c>
      <c r="M79">
        <v>0</v>
      </c>
      <c r="N79" t="s">
        <v>258</v>
      </c>
      <c r="O79">
        <v>2.2000000000000002</v>
      </c>
      <c r="P79" t="s">
        <v>261</v>
      </c>
      <c r="Q79">
        <v>0</v>
      </c>
      <c r="R79">
        <v>2</v>
      </c>
      <c r="S79">
        <v>2</v>
      </c>
      <c r="T79">
        <v>4</v>
      </c>
      <c r="U79">
        <v>0</v>
      </c>
      <c r="V79">
        <v>0</v>
      </c>
      <c r="W79">
        <v>0</v>
      </c>
      <c r="X79">
        <v>0</v>
      </c>
    </row>
    <row r="80" spans="1:25" x14ac:dyDescent="0.4">
      <c r="A80" t="s">
        <v>329</v>
      </c>
      <c r="B80" t="s">
        <v>254</v>
      </c>
      <c r="C80" t="s">
        <v>337</v>
      </c>
      <c r="D80">
        <v>18</v>
      </c>
      <c r="E80" t="s">
        <v>256</v>
      </c>
      <c r="F80">
        <v>3275</v>
      </c>
      <c r="G80" t="s">
        <v>262</v>
      </c>
      <c r="H80">
        <v>0</v>
      </c>
      <c r="I80">
        <v>0</v>
      </c>
      <c r="J80">
        <v>2</v>
      </c>
      <c r="K80">
        <v>0</v>
      </c>
      <c r="L80">
        <v>2</v>
      </c>
      <c r="M80">
        <v>0</v>
      </c>
      <c r="N80" t="s">
        <v>258</v>
      </c>
      <c r="O80">
        <v>0</v>
      </c>
      <c r="P80" t="s">
        <v>255</v>
      </c>
      <c r="Q80">
        <v>0</v>
      </c>
      <c r="R80">
        <v>2</v>
      </c>
      <c r="S80" t="s">
        <v>259</v>
      </c>
      <c r="T80">
        <v>4</v>
      </c>
      <c r="U80">
        <v>1</v>
      </c>
      <c r="V80">
        <v>0</v>
      </c>
      <c r="W80">
        <v>0</v>
      </c>
      <c r="X80">
        <v>1</v>
      </c>
      <c r="Y80" t="s">
        <v>338</v>
      </c>
    </row>
    <row r="81" spans="1:25" x14ac:dyDescent="0.4">
      <c r="A81" t="s">
        <v>271</v>
      </c>
      <c r="B81" t="s">
        <v>254</v>
      </c>
      <c r="C81" t="s">
        <v>255</v>
      </c>
      <c r="D81">
        <v>18</v>
      </c>
      <c r="E81" t="s">
        <v>256</v>
      </c>
      <c r="F81">
        <v>3275</v>
      </c>
      <c r="G81" t="s">
        <v>262</v>
      </c>
      <c r="H81">
        <v>1</v>
      </c>
      <c r="I81">
        <v>0</v>
      </c>
      <c r="J81">
        <v>1</v>
      </c>
      <c r="K81">
        <v>0</v>
      </c>
      <c r="L81">
        <v>1</v>
      </c>
      <c r="M81">
        <v>0</v>
      </c>
      <c r="N81" t="s">
        <v>258</v>
      </c>
      <c r="O81">
        <v>0</v>
      </c>
      <c r="P81" t="s">
        <v>259</v>
      </c>
      <c r="Q81">
        <v>0</v>
      </c>
      <c r="R81" t="s">
        <v>259</v>
      </c>
      <c r="S81" t="s">
        <v>259</v>
      </c>
      <c r="T81">
        <v>3</v>
      </c>
      <c r="U81">
        <v>1</v>
      </c>
      <c r="V81">
        <v>0</v>
      </c>
      <c r="W81">
        <v>0</v>
      </c>
      <c r="X81">
        <v>0</v>
      </c>
      <c r="Y81" t="s">
        <v>400</v>
      </c>
    </row>
    <row r="82" spans="1:25" x14ac:dyDescent="0.4">
      <c r="A82" t="s">
        <v>330</v>
      </c>
      <c r="B82" t="s">
        <v>254</v>
      </c>
      <c r="C82" t="s">
        <v>337</v>
      </c>
      <c r="D82">
        <v>2</v>
      </c>
      <c r="E82" t="s">
        <v>268</v>
      </c>
      <c r="F82">
        <v>3275</v>
      </c>
      <c r="G82" t="s">
        <v>262</v>
      </c>
      <c r="H82">
        <v>1</v>
      </c>
      <c r="I82">
        <v>0</v>
      </c>
      <c r="J82">
        <v>1</v>
      </c>
      <c r="K82">
        <v>0</v>
      </c>
      <c r="L82">
        <v>6</v>
      </c>
      <c r="M82">
        <v>0</v>
      </c>
      <c r="N82" t="s">
        <v>258</v>
      </c>
      <c r="O82">
        <v>0</v>
      </c>
      <c r="P82" t="s">
        <v>255</v>
      </c>
      <c r="Q82">
        <v>0</v>
      </c>
      <c r="R82">
        <v>3</v>
      </c>
      <c r="S82">
        <v>2</v>
      </c>
      <c r="T82">
        <v>4</v>
      </c>
      <c r="U82">
        <v>0</v>
      </c>
      <c r="V82">
        <v>0</v>
      </c>
      <c r="W82">
        <v>0</v>
      </c>
      <c r="X82">
        <v>1</v>
      </c>
      <c r="Y82" t="s">
        <v>423</v>
      </c>
    </row>
    <row r="83" spans="1:25" x14ac:dyDescent="0.4">
      <c r="A83" t="s">
        <v>316</v>
      </c>
      <c r="B83" t="s">
        <v>254</v>
      </c>
      <c r="C83" t="s">
        <v>337</v>
      </c>
      <c r="D83">
        <v>35</v>
      </c>
      <c r="E83" t="s">
        <v>317</v>
      </c>
      <c r="F83">
        <v>3275</v>
      </c>
      <c r="G83" t="s">
        <v>262</v>
      </c>
      <c r="H83">
        <v>0</v>
      </c>
      <c r="I83">
        <v>0</v>
      </c>
      <c r="J83">
        <v>2</v>
      </c>
      <c r="K83">
        <v>0</v>
      </c>
      <c r="L83">
        <v>4</v>
      </c>
      <c r="M83">
        <v>0</v>
      </c>
      <c r="N83" t="s">
        <v>258</v>
      </c>
      <c r="O83">
        <v>9.1</v>
      </c>
      <c r="P83" t="s">
        <v>259</v>
      </c>
      <c r="Q83">
        <v>0</v>
      </c>
      <c r="R83">
        <v>3</v>
      </c>
      <c r="S83" t="s">
        <v>259</v>
      </c>
      <c r="T83">
        <v>3</v>
      </c>
      <c r="U83">
        <v>0</v>
      </c>
      <c r="V83">
        <v>0</v>
      </c>
      <c r="W83">
        <v>0</v>
      </c>
      <c r="X83">
        <v>1</v>
      </c>
    </row>
    <row r="84" spans="1:25" x14ac:dyDescent="0.4">
      <c r="A84" t="s">
        <v>296</v>
      </c>
      <c r="B84" t="s">
        <v>254</v>
      </c>
      <c r="C84" t="s">
        <v>337</v>
      </c>
      <c r="D84">
        <v>26</v>
      </c>
      <c r="E84" t="s">
        <v>332</v>
      </c>
      <c r="F84">
        <v>3275</v>
      </c>
      <c r="G84" t="s">
        <v>262</v>
      </c>
      <c r="H84">
        <v>1</v>
      </c>
      <c r="I84">
        <v>1</v>
      </c>
      <c r="J84">
        <v>0</v>
      </c>
      <c r="K84">
        <v>0</v>
      </c>
      <c r="L84">
        <v>7</v>
      </c>
      <c r="M84">
        <v>0</v>
      </c>
      <c r="N84" t="s">
        <v>258</v>
      </c>
      <c r="O84">
        <v>3.2</v>
      </c>
      <c r="P84" t="s">
        <v>261</v>
      </c>
      <c r="Q84">
        <v>0</v>
      </c>
      <c r="R84">
        <v>2</v>
      </c>
      <c r="S84" t="s">
        <v>259</v>
      </c>
      <c r="T84">
        <v>3</v>
      </c>
      <c r="U84">
        <v>0</v>
      </c>
      <c r="V84">
        <v>0</v>
      </c>
      <c r="W84">
        <v>1</v>
      </c>
      <c r="X84">
        <v>0</v>
      </c>
      <c r="Y84" t="s">
        <v>426</v>
      </c>
    </row>
    <row r="85" spans="1:25" x14ac:dyDescent="0.4">
      <c r="A85" t="s">
        <v>271</v>
      </c>
      <c r="B85" t="s">
        <v>254</v>
      </c>
      <c r="C85" t="s">
        <v>337</v>
      </c>
      <c r="D85">
        <v>43</v>
      </c>
      <c r="E85" t="s">
        <v>272</v>
      </c>
      <c r="F85">
        <v>3275</v>
      </c>
      <c r="G85" t="s">
        <v>262</v>
      </c>
      <c r="H85">
        <v>1</v>
      </c>
      <c r="I85">
        <v>0</v>
      </c>
      <c r="J85">
        <v>1</v>
      </c>
      <c r="K85">
        <v>0</v>
      </c>
      <c r="L85">
        <v>7</v>
      </c>
      <c r="M85">
        <v>0</v>
      </c>
      <c r="N85" t="s">
        <v>258</v>
      </c>
      <c r="O85">
        <v>10</v>
      </c>
      <c r="P85" t="s">
        <v>261</v>
      </c>
      <c r="Q85">
        <v>0</v>
      </c>
      <c r="R85">
        <v>2</v>
      </c>
      <c r="S85" t="s">
        <v>259</v>
      </c>
      <c r="T85">
        <v>4</v>
      </c>
      <c r="U85">
        <v>0</v>
      </c>
      <c r="V85">
        <v>0</v>
      </c>
      <c r="W85">
        <v>0</v>
      </c>
      <c r="X85">
        <v>1</v>
      </c>
    </row>
    <row r="86" spans="1:25" x14ac:dyDescent="0.4">
      <c r="A86" t="s">
        <v>339</v>
      </c>
      <c r="B86" t="s">
        <v>254</v>
      </c>
      <c r="C86" t="s">
        <v>337</v>
      </c>
      <c r="D86">
        <v>50</v>
      </c>
      <c r="E86" t="s">
        <v>297</v>
      </c>
      <c r="F86">
        <v>3275</v>
      </c>
      <c r="G86" t="s">
        <v>262</v>
      </c>
      <c r="H86">
        <v>0</v>
      </c>
      <c r="I86">
        <v>0</v>
      </c>
      <c r="J86">
        <v>1</v>
      </c>
      <c r="K86">
        <v>0</v>
      </c>
      <c r="L86">
        <v>6</v>
      </c>
      <c r="M86">
        <v>0</v>
      </c>
      <c r="N86" t="s">
        <v>258</v>
      </c>
      <c r="O86">
        <v>0</v>
      </c>
      <c r="P86" t="s">
        <v>275</v>
      </c>
      <c r="Q86">
        <v>0</v>
      </c>
      <c r="R86">
        <v>2</v>
      </c>
      <c r="S86" t="s">
        <v>259</v>
      </c>
      <c r="T86">
        <v>3</v>
      </c>
      <c r="U86">
        <v>0</v>
      </c>
      <c r="V86">
        <v>0</v>
      </c>
      <c r="W86">
        <v>0</v>
      </c>
      <c r="X86">
        <v>0</v>
      </c>
      <c r="Y86" t="s">
        <v>478</v>
      </c>
    </row>
    <row r="87" spans="1:25" x14ac:dyDescent="0.4">
      <c r="A87" t="s">
        <v>271</v>
      </c>
      <c r="B87" t="s">
        <v>254</v>
      </c>
      <c r="C87" t="s">
        <v>255</v>
      </c>
      <c r="D87">
        <v>14</v>
      </c>
      <c r="E87" t="s">
        <v>272</v>
      </c>
      <c r="F87">
        <v>3276</v>
      </c>
      <c r="G87" t="s">
        <v>277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 t="s">
        <v>259</v>
      </c>
      <c r="O87">
        <v>0</v>
      </c>
      <c r="P87" t="s">
        <v>259</v>
      </c>
      <c r="Q87">
        <v>0</v>
      </c>
      <c r="R87" t="s">
        <v>259</v>
      </c>
      <c r="S87" t="s">
        <v>259</v>
      </c>
      <c r="T87">
        <v>1</v>
      </c>
      <c r="U87">
        <v>1</v>
      </c>
      <c r="V87">
        <v>0</v>
      </c>
      <c r="W87">
        <v>0</v>
      </c>
      <c r="X87">
        <v>0</v>
      </c>
      <c r="Y87" t="s">
        <v>286</v>
      </c>
    </row>
    <row r="88" spans="1:25" x14ac:dyDescent="0.4">
      <c r="A88" t="s">
        <v>296</v>
      </c>
      <c r="B88" t="s">
        <v>254</v>
      </c>
      <c r="C88" t="s">
        <v>255</v>
      </c>
      <c r="D88">
        <v>22</v>
      </c>
      <c r="E88" t="s">
        <v>297</v>
      </c>
      <c r="F88">
        <v>3276</v>
      </c>
      <c r="G88" t="s">
        <v>262</v>
      </c>
      <c r="H88">
        <v>1</v>
      </c>
      <c r="I88">
        <v>0</v>
      </c>
      <c r="J88">
        <v>0</v>
      </c>
      <c r="K88">
        <v>2</v>
      </c>
      <c r="L88">
        <v>6</v>
      </c>
      <c r="M88">
        <v>0</v>
      </c>
      <c r="N88" t="s">
        <v>278</v>
      </c>
      <c r="O88">
        <v>0</v>
      </c>
      <c r="P88" t="s">
        <v>275</v>
      </c>
      <c r="Q88">
        <v>0</v>
      </c>
      <c r="R88">
        <v>3</v>
      </c>
      <c r="S88" t="s">
        <v>259</v>
      </c>
      <c r="T88">
        <v>5</v>
      </c>
      <c r="U88">
        <v>0</v>
      </c>
      <c r="V88">
        <v>0</v>
      </c>
      <c r="W88">
        <v>0</v>
      </c>
      <c r="X88">
        <v>1</v>
      </c>
      <c r="Y88" t="s">
        <v>302</v>
      </c>
    </row>
    <row r="89" spans="1:25" x14ac:dyDescent="0.4">
      <c r="A89" t="s">
        <v>296</v>
      </c>
      <c r="B89" t="s">
        <v>254</v>
      </c>
      <c r="C89" t="s">
        <v>255</v>
      </c>
      <c r="D89">
        <v>6</v>
      </c>
      <c r="E89" t="s">
        <v>297</v>
      </c>
      <c r="F89">
        <v>3276</v>
      </c>
      <c r="G89" t="s">
        <v>277</v>
      </c>
      <c r="H89">
        <v>0</v>
      </c>
      <c r="I89">
        <v>0</v>
      </c>
      <c r="J89">
        <v>1</v>
      </c>
      <c r="K89">
        <v>3</v>
      </c>
      <c r="L89">
        <v>8</v>
      </c>
      <c r="M89">
        <v>0</v>
      </c>
      <c r="N89" t="s">
        <v>259</v>
      </c>
      <c r="O89">
        <v>0</v>
      </c>
      <c r="P89" t="s">
        <v>261</v>
      </c>
      <c r="Q89">
        <v>0</v>
      </c>
      <c r="R89">
        <v>2</v>
      </c>
      <c r="S89" t="s">
        <v>259</v>
      </c>
      <c r="T89">
        <v>5</v>
      </c>
      <c r="U89">
        <v>0</v>
      </c>
      <c r="V89">
        <v>0</v>
      </c>
      <c r="W89">
        <v>0</v>
      </c>
      <c r="X89">
        <v>1</v>
      </c>
      <c r="Y89" t="s">
        <v>314</v>
      </c>
    </row>
    <row r="90" spans="1:25" x14ac:dyDescent="0.4">
      <c r="A90" t="s">
        <v>339</v>
      </c>
      <c r="B90" t="s">
        <v>254</v>
      </c>
      <c r="C90" t="s">
        <v>337</v>
      </c>
      <c r="D90">
        <v>3</v>
      </c>
      <c r="E90" t="s">
        <v>297</v>
      </c>
      <c r="F90">
        <v>3276</v>
      </c>
      <c r="G90" t="s">
        <v>265</v>
      </c>
      <c r="H90">
        <v>1</v>
      </c>
      <c r="I90">
        <v>0</v>
      </c>
      <c r="J90">
        <v>3</v>
      </c>
      <c r="K90">
        <v>6</v>
      </c>
      <c r="L90">
        <v>7</v>
      </c>
      <c r="M90">
        <v>2</v>
      </c>
      <c r="N90" t="s">
        <v>258</v>
      </c>
      <c r="O90">
        <v>0</v>
      </c>
      <c r="P90" t="s">
        <v>255</v>
      </c>
      <c r="Q90">
        <v>0</v>
      </c>
      <c r="R90">
        <v>3</v>
      </c>
      <c r="S90" t="s">
        <v>259</v>
      </c>
      <c r="T90">
        <v>5</v>
      </c>
      <c r="U90">
        <v>0</v>
      </c>
      <c r="V90">
        <v>0</v>
      </c>
      <c r="W90">
        <v>0</v>
      </c>
      <c r="X90">
        <v>1</v>
      </c>
      <c r="Y90" t="s">
        <v>342</v>
      </c>
    </row>
    <row r="91" spans="1:25" x14ac:dyDescent="0.4">
      <c r="A91" t="s">
        <v>316</v>
      </c>
      <c r="B91" t="s">
        <v>254</v>
      </c>
      <c r="C91" t="s">
        <v>337</v>
      </c>
      <c r="D91">
        <v>11</v>
      </c>
      <c r="E91" t="s">
        <v>272</v>
      </c>
      <c r="F91">
        <v>3276</v>
      </c>
      <c r="G91" t="s">
        <v>265</v>
      </c>
      <c r="H91">
        <v>1</v>
      </c>
      <c r="I91">
        <v>0</v>
      </c>
      <c r="J91">
        <v>3</v>
      </c>
      <c r="K91">
        <v>3</v>
      </c>
      <c r="L91">
        <v>2</v>
      </c>
      <c r="M91">
        <v>0</v>
      </c>
      <c r="N91" t="s">
        <v>258</v>
      </c>
      <c r="O91">
        <v>15.9</v>
      </c>
      <c r="P91" t="s">
        <v>275</v>
      </c>
      <c r="Q91">
        <v>0</v>
      </c>
      <c r="R91">
        <v>3</v>
      </c>
      <c r="S91" t="s">
        <v>259</v>
      </c>
      <c r="T91">
        <v>5</v>
      </c>
      <c r="U91">
        <v>0</v>
      </c>
      <c r="V91">
        <v>0</v>
      </c>
      <c r="W91">
        <v>0</v>
      </c>
      <c r="X91">
        <v>1</v>
      </c>
      <c r="Y91" t="s">
        <v>362</v>
      </c>
    </row>
    <row r="92" spans="1:25" x14ac:dyDescent="0.4">
      <c r="A92" t="s">
        <v>330</v>
      </c>
      <c r="B92" t="s">
        <v>254</v>
      </c>
      <c r="C92" t="s">
        <v>337</v>
      </c>
      <c r="D92">
        <v>37</v>
      </c>
      <c r="E92" t="s">
        <v>268</v>
      </c>
      <c r="F92">
        <v>3276</v>
      </c>
      <c r="G92" t="s">
        <v>277</v>
      </c>
      <c r="H92">
        <v>1</v>
      </c>
      <c r="I92">
        <v>0</v>
      </c>
      <c r="J92">
        <v>1</v>
      </c>
      <c r="K92">
        <v>1</v>
      </c>
      <c r="L92">
        <v>8</v>
      </c>
      <c r="M92">
        <v>0</v>
      </c>
      <c r="N92" t="s">
        <v>258</v>
      </c>
      <c r="O92">
        <v>0</v>
      </c>
      <c r="P92" t="s">
        <v>275</v>
      </c>
      <c r="Q92">
        <v>0</v>
      </c>
      <c r="R92">
        <v>3</v>
      </c>
      <c r="S92" t="s">
        <v>259</v>
      </c>
      <c r="T92">
        <v>5</v>
      </c>
      <c r="U92">
        <v>0</v>
      </c>
      <c r="V92">
        <v>0</v>
      </c>
      <c r="W92">
        <v>0</v>
      </c>
      <c r="X92">
        <v>1</v>
      </c>
      <c r="Y92" t="s">
        <v>416</v>
      </c>
    </row>
    <row r="93" spans="1:25" x14ac:dyDescent="0.4">
      <c r="A93" t="s">
        <v>296</v>
      </c>
      <c r="B93" t="s">
        <v>254</v>
      </c>
      <c r="C93" t="s">
        <v>337</v>
      </c>
      <c r="D93">
        <v>57</v>
      </c>
      <c r="E93" t="s">
        <v>332</v>
      </c>
      <c r="F93">
        <v>3276</v>
      </c>
      <c r="G93" t="s">
        <v>265</v>
      </c>
      <c r="H93">
        <v>1</v>
      </c>
      <c r="I93">
        <v>0</v>
      </c>
      <c r="J93">
        <v>2</v>
      </c>
      <c r="K93">
        <v>3</v>
      </c>
      <c r="L93">
        <v>3</v>
      </c>
      <c r="M93">
        <v>0</v>
      </c>
      <c r="N93" t="s">
        <v>278</v>
      </c>
      <c r="O93">
        <v>3.6</v>
      </c>
      <c r="P93" t="s">
        <v>261</v>
      </c>
      <c r="Q93">
        <v>0</v>
      </c>
      <c r="R93">
        <v>3</v>
      </c>
      <c r="S93" t="s">
        <v>259</v>
      </c>
      <c r="T93">
        <v>5</v>
      </c>
      <c r="U93">
        <v>0</v>
      </c>
      <c r="V93">
        <v>0</v>
      </c>
      <c r="W93">
        <v>0</v>
      </c>
      <c r="X93">
        <v>1</v>
      </c>
      <c r="Y93" t="s">
        <v>429</v>
      </c>
    </row>
    <row r="94" spans="1:25" x14ac:dyDescent="0.4">
      <c r="A94" t="s">
        <v>296</v>
      </c>
      <c r="B94" t="s">
        <v>254</v>
      </c>
      <c r="C94" t="s">
        <v>337</v>
      </c>
      <c r="D94">
        <v>51</v>
      </c>
      <c r="E94" t="s">
        <v>332</v>
      </c>
      <c r="F94">
        <v>3276</v>
      </c>
      <c r="G94" t="s">
        <v>265</v>
      </c>
      <c r="H94">
        <v>1</v>
      </c>
      <c r="I94">
        <v>0</v>
      </c>
      <c r="J94">
        <v>3</v>
      </c>
      <c r="K94">
        <v>3</v>
      </c>
      <c r="L94">
        <v>2</v>
      </c>
      <c r="M94">
        <v>0</v>
      </c>
      <c r="N94" t="s">
        <v>278</v>
      </c>
      <c r="O94">
        <v>0</v>
      </c>
      <c r="P94" t="s">
        <v>259</v>
      </c>
      <c r="Q94">
        <v>0</v>
      </c>
      <c r="R94">
        <v>3</v>
      </c>
      <c r="S94" t="s">
        <v>259</v>
      </c>
      <c r="T94">
        <v>4</v>
      </c>
      <c r="U94">
        <v>0</v>
      </c>
      <c r="V94">
        <v>0</v>
      </c>
      <c r="W94">
        <v>0</v>
      </c>
      <c r="X94">
        <v>1</v>
      </c>
      <c r="Y94" t="s">
        <v>434</v>
      </c>
    </row>
    <row r="95" spans="1:25" x14ac:dyDescent="0.4">
      <c r="A95" t="s">
        <v>293</v>
      </c>
      <c r="B95" t="s">
        <v>254</v>
      </c>
      <c r="C95" t="s">
        <v>337</v>
      </c>
      <c r="D95">
        <v>43</v>
      </c>
      <c r="E95" t="s">
        <v>256</v>
      </c>
      <c r="F95">
        <v>3276</v>
      </c>
      <c r="G95" t="s">
        <v>257</v>
      </c>
      <c r="H95">
        <v>1</v>
      </c>
      <c r="I95">
        <v>0</v>
      </c>
      <c r="J95">
        <v>3</v>
      </c>
      <c r="K95">
        <v>3</v>
      </c>
      <c r="L95">
        <v>3</v>
      </c>
      <c r="M95">
        <v>0</v>
      </c>
      <c r="N95" t="s">
        <v>278</v>
      </c>
      <c r="O95">
        <v>0</v>
      </c>
      <c r="P95" t="s">
        <v>259</v>
      </c>
      <c r="Q95">
        <v>0</v>
      </c>
      <c r="R95">
        <v>3</v>
      </c>
      <c r="S95" t="s">
        <v>259</v>
      </c>
      <c r="T95">
        <v>5</v>
      </c>
      <c r="U95">
        <v>0</v>
      </c>
      <c r="V95">
        <v>0</v>
      </c>
      <c r="W95">
        <v>0</v>
      </c>
      <c r="X95">
        <v>1</v>
      </c>
      <c r="Y95" t="s">
        <v>431</v>
      </c>
    </row>
    <row r="96" spans="1:25" x14ac:dyDescent="0.4">
      <c r="A96" t="s">
        <v>253</v>
      </c>
      <c r="B96" t="s">
        <v>254</v>
      </c>
      <c r="C96" t="s">
        <v>255</v>
      </c>
      <c r="D96">
        <v>15</v>
      </c>
      <c r="E96" t="s">
        <v>256</v>
      </c>
      <c r="F96">
        <v>3277</v>
      </c>
      <c r="G96" t="s">
        <v>262</v>
      </c>
      <c r="H96">
        <v>0</v>
      </c>
      <c r="I96">
        <v>0</v>
      </c>
      <c r="J96">
        <v>0</v>
      </c>
      <c r="K96">
        <v>4</v>
      </c>
      <c r="L96">
        <v>1</v>
      </c>
      <c r="M96">
        <v>0</v>
      </c>
      <c r="N96" t="s">
        <v>259</v>
      </c>
      <c r="O96">
        <v>0</v>
      </c>
      <c r="P96" t="s">
        <v>259</v>
      </c>
      <c r="Q96">
        <v>0</v>
      </c>
      <c r="R96">
        <v>2</v>
      </c>
      <c r="S96" t="s">
        <v>259</v>
      </c>
      <c r="T96">
        <v>4</v>
      </c>
      <c r="U96">
        <v>0</v>
      </c>
      <c r="V96">
        <v>0</v>
      </c>
      <c r="W96">
        <v>0</v>
      </c>
      <c r="X96">
        <v>0</v>
      </c>
    </row>
    <row r="97" spans="1:25" x14ac:dyDescent="0.4">
      <c r="A97" t="s">
        <v>271</v>
      </c>
      <c r="B97" t="s">
        <v>254</v>
      </c>
      <c r="C97" t="s">
        <v>255</v>
      </c>
      <c r="D97">
        <v>25</v>
      </c>
      <c r="E97" t="s">
        <v>272</v>
      </c>
      <c r="F97">
        <v>3277</v>
      </c>
      <c r="G97" t="s">
        <v>277</v>
      </c>
      <c r="H97">
        <v>1</v>
      </c>
      <c r="I97">
        <v>0</v>
      </c>
      <c r="J97">
        <v>0</v>
      </c>
      <c r="K97">
        <v>4</v>
      </c>
      <c r="L97">
        <v>1</v>
      </c>
      <c r="M97">
        <v>0</v>
      </c>
      <c r="N97" t="s">
        <v>278</v>
      </c>
      <c r="O97">
        <v>0</v>
      </c>
      <c r="P97" t="s">
        <v>259</v>
      </c>
      <c r="Q97">
        <v>0</v>
      </c>
      <c r="R97">
        <v>3</v>
      </c>
      <c r="S97" t="s">
        <v>259</v>
      </c>
      <c r="T97">
        <v>4</v>
      </c>
      <c r="U97">
        <v>0</v>
      </c>
      <c r="V97">
        <v>0</v>
      </c>
      <c r="W97">
        <v>0</v>
      </c>
      <c r="X97">
        <v>1</v>
      </c>
    </row>
    <row r="98" spans="1:25" x14ac:dyDescent="0.4">
      <c r="A98" t="s">
        <v>331</v>
      </c>
      <c r="B98" t="s">
        <v>254</v>
      </c>
      <c r="C98" t="s">
        <v>255</v>
      </c>
      <c r="D98">
        <v>16</v>
      </c>
      <c r="E98" t="s">
        <v>332</v>
      </c>
      <c r="F98">
        <v>3277</v>
      </c>
      <c r="G98" t="s">
        <v>265</v>
      </c>
      <c r="H98">
        <v>0</v>
      </c>
      <c r="I98">
        <v>0</v>
      </c>
      <c r="J98">
        <v>2</v>
      </c>
      <c r="K98">
        <v>0</v>
      </c>
      <c r="L98">
        <v>5</v>
      </c>
      <c r="M98">
        <v>0</v>
      </c>
      <c r="N98" t="s">
        <v>258</v>
      </c>
      <c r="O98">
        <v>0</v>
      </c>
      <c r="P98" t="s">
        <v>255</v>
      </c>
      <c r="Q98">
        <v>0</v>
      </c>
      <c r="R98">
        <v>3</v>
      </c>
      <c r="S98">
        <v>2</v>
      </c>
      <c r="T98">
        <v>4</v>
      </c>
      <c r="U98">
        <v>1</v>
      </c>
      <c r="V98">
        <v>0</v>
      </c>
      <c r="W98">
        <v>0</v>
      </c>
      <c r="X98">
        <v>1</v>
      </c>
      <c r="Y98" t="s">
        <v>333</v>
      </c>
    </row>
    <row r="99" spans="1:25" x14ac:dyDescent="0.4">
      <c r="A99" t="s">
        <v>296</v>
      </c>
      <c r="B99" t="s">
        <v>254</v>
      </c>
      <c r="C99" t="s">
        <v>337</v>
      </c>
      <c r="D99">
        <v>9</v>
      </c>
      <c r="E99" t="s">
        <v>332</v>
      </c>
      <c r="F99">
        <v>3277</v>
      </c>
      <c r="G99" t="s">
        <v>277</v>
      </c>
      <c r="H99">
        <v>1</v>
      </c>
      <c r="I99">
        <v>0</v>
      </c>
      <c r="J99">
        <v>0</v>
      </c>
      <c r="K99">
        <v>0</v>
      </c>
      <c r="L99">
        <v>11</v>
      </c>
      <c r="M99">
        <v>0</v>
      </c>
      <c r="N99" t="s">
        <v>258</v>
      </c>
      <c r="O99">
        <v>0</v>
      </c>
      <c r="P99" t="s">
        <v>259</v>
      </c>
      <c r="Q99">
        <v>0</v>
      </c>
      <c r="R99">
        <v>3</v>
      </c>
      <c r="S99" t="s">
        <v>259</v>
      </c>
      <c r="T99">
        <v>4</v>
      </c>
      <c r="U99">
        <v>0</v>
      </c>
      <c r="V99">
        <v>0</v>
      </c>
      <c r="W99">
        <v>0</v>
      </c>
      <c r="X99">
        <v>1</v>
      </c>
      <c r="Y99" t="s">
        <v>376</v>
      </c>
    </row>
    <row r="100" spans="1:25" x14ac:dyDescent="0.4">
      <c r="A100" t="s">
        <v>339</v>
      </c>
      <c r="B100" t="s">
        <v>254</v>
      </c>
      <c r="C100" t="s">
        <v>337</v>
      </c>
      <c r="D100">
        <v>34</v>
      </c>
      <c r="E100" t="s">
        <v>297</v>
      </c>
      <c r="F100">
        <v>3277</v>
      </c>
      <c r="G100" t="s">
        <v>265</v>
      </c>
      <c r="H100">
        <v>1</v>
      </c>
      <c r="I100">
        <v>0</v>
      </c>
      <c r="J100">
        <v>3</v>
      </c>
      <c r="K100">
        <v>0</v>
      </c>
      <c r="L100">
        <v>6</v>
      </c>
      <c r="M100">
        <v>0</v>
      </c>
      <c r="N100" t="s">
        <v>258</v>
      </c>
      <c r="O100">
        <v>16.600000000000001</v>
      </c>
      <c r="P100" t="s">
        <v>261</v>
      </c>
      <c r="Q100">
        <v>0</v>
      </c>
      <c r="R100">
        <v>2</v>
      </c>
      <c r="S100" t="s">
        <v>259</v>
      </c>
      <c r="T100">
        <v>4</v>
      </c>
      <c r="U100">
        <v>0</v>
      </c>
      <c r="V100">
        <v>0</v>
      </c>
      <c r="W100">
        <v>1</v>
      </c>
      <c r="X100">
        <v>1</v>
      </c>
      <c r="Y100" t="s">
        <v>388</v>
      </c>
    </row>
    <row r="101" spans="1:25" x14ac:dyDescent="0.4">
      <c r="A101" t="s">
        <v>296</v>
      </c>
      <c r="B101" t="s">
        <v>254</v>
      </c>
      <c r="C101" t="s">
        <v>337</v>
      </c>
      <c r="D101">
        <v>25</v>
      </c>
      <c r="E101" t="s">
        <v>332</v>
      </c>
      <c r="F101">
        <v>3277</v>
      </c>
      <c r="G101" t="s">
        <v>265</v>
      </c>
      <c r="H101">
        <v>1</v>
      </c>
      <c r="I101">
        <v>0</v>
      </c>
      <c r="J101">
        <v>3</v>
      </c>
      <c r="K101">
        <v>0</v>
      </c>
      <c r="L101">
        <v>7</v>
      </c>
      <c r="M101">
        <v>0</v>
      </c>
      <c r="N101" t="s">
        <v>278</v>
      </c>
      <c r="O101">
        <v>3.6</v>
      </c>
      <c r="P101" t="s">
        <v>261</v>
      </c>
      <c r="Q101">
        <v>0</v>
      </c>
      <c r="R101">
        <v>3</v>
      </c>
      <c r="S101" t="s">
        <v>259</v>
      </c>
      <c r="T101">
        <v>4</v>
      </c>
      <c r="U101">
        <v>0</v>
      </c>
      <c r="V101">
        <v>0</v>
      </c>
      <c r="W101">
        <v>0</v>
      </c>
      <c r="X101">
        <v>1</v>
      </c>
      <c r="Y101" t="s">
        <v>427</v>
      </c>
    </row>
    <row r="102" spans="1:25" x14ac:dyDescent="0.4">
      <c r="A102" t="s">
        <v>339</v>
      </c>
      <c r="B102" t="s">
        <v>254</v>
      </c>
      <c r="C102" t="s">
        <v>337</v>
      </c>
      <c r="D102">
        <v>57</v>
      </c>
      <c r="E102" t="s">
        <v>297</v>
      </c>
      <c r="F102">
        <v>3277</v>
      </c>
      <c r="G102" t="s">
        <v>257</v>
      </c>
      <c r="H102">
        <v>1</v>
      </c>
      <c r="I102">
        <v>0</v>
      </c>
      <c r="J102">
        <v>4</v>
      </c>
      <c r="K102">
        <v>0</v>
      </c>
      <c r="L102">
        <v>4</v>
      </c>
      <c r="M102">
        <v>0</v>
      </c>
      <c r="N102" t="s">
        <v>258</v>
      </c>
      <c r="O102">
        <v>9.8000000000000007</v>
      </c>
      <c r="P102" t="s">
        <v>283</v>
      </c>
      <c r="Q102">
        <v>0</v>
      </c>
      <c r="R102">
        <v>3</v>
      </c>
      <c r="S102" t="s">
        <v>259</v>
      </c>
      <c r="T102">
        <v>5</v>
      </c>
      <c r="U102">
        <v>0</v>
      </c>
      <c r="V102">
        <v>0</v>
      </c>
      <c r="W102">
        <v>0</v>
      </c>
      <c r="X102">
        <v>1</v>
      </c>
      <c r="Y102" t="s">
        <v>459</v>
      </c>
    </row>
    <row r="103" spans="1:25" x14ac:dyDescent="0.4">
      <c r="A103" t="s">
        <v>316</v>
      </c>
      <c r="B103" t="s">
        <v>254</v>
      </c>
      <c r="C103" t="s">
        <v>337</v>
      </c>
      <c r="D103">
        <v>44</v>
      </c>
      <c r="E103" t="s">
        <v>317</v>
      </c>
      <c r="F103">
        <v>3277</v>
      </c>
      <c r="G103" t="s">
        <v>274</v>
      </c>
      <c r="H103">
        <v>1</v>
      </c>
      <c r="I103">
        <v>0</v>
      </c>
      <c r="J103">
        <v>4</v>
      </c>
      <c r="K103">
        <v>0</v>
      </c>
      <c r="L103">
        <v>8</v>
      </c>
      <c r="M103">
        <v>0</v>
      </c>
      <c r="N103" t="s">
        <v>259</v>
      </c>
      <c r="O103">
        <v>0</v>
      </c>
      <c r="P103" t="s">
        <v>259</v>
      </c>
      <c r="Q103">
        <v>0</v>
      </c>
      <c r="R103">
        <v>3</v>
      </c>
      <c r="S103" t="s">
        <v>259</v>
      </c>
      <c r="T103">
        <v>4</v>
      </c>
      <c r="U103">
        <v>0</v>
      </c>
      <c r="V103">
        <v>0</v>
      </c>
      <c r="W103">
        <v>0</v>
      </c>
      <c r="X103">
        <v>1</v>
      </c>
    </row>
    <row r="104" spans="1:25" x14ac:dyDescent="0.4">
      <c r="A104" t="s">
        <v>316</v>
      </c>
      <c r="B104" t="s">
        <v>254</v>
      </c>
      <c r="C104" t="s">
        <v>337</v>
      </c>
      <c r="D104">
        <v>50</v>
      </c>
      <c r="E104" t="s">
        <v>317</v>
      </c>
      <c r="F104">
        <v>3277</v>
      </c>
      <c r="G104" t="s">
        <v>265</v>
      </c>
      <c r="H104">
        <v>1</v>
      </c>
      <c r="I104">
        <v>0</v>
      </c>
      <c r="J104">
        <v>4</v>
      </c>
      <c r="K104">
        <v>1</v>
      </c>
      <c r="L104">
        <v>4</v>
      </c>
      <c r="M104">
        <v>0</v>
      </c>
      <c r="N104" t="s">
        <v>258</v>
      </c>
      <c r="O104">
        <v>17.3</v>
      </c>
      <c r="P104" t="s">
        <v>275</v>
      </c>
      <c r="Q104">
        <v>0</v>
      </c>
      <c r="R104">
        <v>3</v>
      </c>
      <c r="S104" t="s">
        <v>259</v>
      </c>
      <c r="T104">
        <v>4</v>
      </c>
      <c r="U104">
        <v>0</v>
      </c>
      <c r="V104">
        <v>0</v>
      </c>
      <c r="W104">
        <v>0</v>
      </c>
      <c r="X104">
        <v>1</v>
      </c>
    </row>
    <row r="105" spans="1:25" x14ac:dyDescent="0.4">
      <c r="A105" t="s">
        <v>271</v>
      </c>
      <c r="B105" t="s">
        <v>254</v>
      </c>
      <c r="C105" t="s">
        <v>255</v>
      </c>
      <c r="D105">
        <v>11</v>
      </c>
      <c r="E105" t="s">
        <v>272</v>
      </c>
      <c r="F105">
        <v>3278</v>
      </c>
      <c r="G105" t="s">
        <v>263</v>
      </c>
      <c r="H105">
        <v>0</v>
      </c>
      <c r="I105">
        <v>0</v>
      </c>
      <c r="J105">
        <v>0</v>
      </c>
      <c r="K105">
        <v>0</v>
      </c>
      <c r="L105">
        <v>2</v>
      </c>
      <c r="M105">
        <v>0</v>
      </c>
      <c r="N105" t="s">
        <v>278</v>
      </c>
      <c r="O105">
        <v>0</v>
      </c>
      <c r="P105" t="s">
        <v>255</v>
      </c>
      <c r="Q105">
        <v>0</v>
      </c>
      <c r="R105">
        <v>2</v>
      </c>
      <c r="S105" t="s">
        <v>259</v>
      </c>
      <c r="T105">
        <v>2</v>
      </c>
      <c r="U105">
        <v>0</v>
      </c>
      <c r="V105">
        <v>0</v>
      </c>
      <c r="W105">
        <v>0</v>
      </c>
      <c r="X105">
        <v>0</v>
      </c>
    </row>
    <row r="106" spans="1:25" x14ac:dyDescent="0.4">
      <c r="A106" t="s">
        <v>293</v>
      </c>
      <c r="B106" t="s">
        <v>254</v>
      </c>
      <c r="C106" t="s">
        <v>255</v>
      </c>
      <c r="D106">
        <v>5</v>
      </c>
      <c r="E106" t="s">
        <v>268</v>
      </c>
      <c r="F106">
        <v>3278</v>
      </c>
      <c r="G106" t="s">
        <v>260</v>
      </c>
      <c r="H106">
        <v>1</v>
      </c>
      <c r="I106">
        <v>0</v>
      </c>
      <c r="J106">
        <v>0</v>
      </c>
      <c r="K106">
        <v>0</v>
      </c>
      <c r="L106">
        <v>0</v>
      </c>
      <c r="M106">
        <v>0</v>
      </c>
      <c r="N106" t="s">
        <v>264</v>
      </c>
      <c r="O106">
        <v>0</v>
      </c>
      <c r="P106" t="s">
        <v>259</v>
      </c>
      <c r="Q106">
        <v>0</v>
      </c>
      <c r="R106">
        <v>1</v>
      </c>
      <c r="S106" t="s">
        <v>259</v>
      </c>
      <c r="T106">
        <v>2</v>
      </c>
      <c r="U106">
        <v>0</v>
      </c>
      <c r="V106">
        <v>0</v>
      </c>
      <c r="W106">
        <v>0</v>
      </c>
      <c r="X106">
        <v>0</v>
      </c>
      <c r="Y106" t="s">
        <v>294</v>
      </c>
    </row>
    <row r="107" spans="1:25" x14ac:dyDescent="0.4">
      <c r="A107" t="s">
        <v>296</v>
      </c>
      <c r="B107" t="s">
        <v>254</v>
      </c>
      <c r="C107" t="s">
        <v>255</v>
      </c>
      <c r="D107">
        <v>21</v>
      </c>
      <c r="E107" t="s">
        <v>297</v>
      </c>
      <c r="F107">
        <v>3278</v>
      </c>
      <c r="G107" t="s">
        <v>260</v>
      </c>
      <c r="H107">
        <v>0</v>
      </c>
      <c r="I107">
        <v>0</v>
      </c>
      <c r="J107">
        <v>0</v>
      </c>
      <c r="K107">
        <v>0</v>
      </c>
      <c r="L107">
        <v>3</v>
      </c>
      <c r="M107">
        <v>0</v>
      </c>
      <c r="N107" t="s">
        <v>258</v>
      </c>
      <c r="O107">
        <v>0</v>
      </c>
      <c r="P107" t="s">
        <v>259</v>
      </c>
      <c r="Q107">
        <v>0</v>
      </c>
      <c r="R107">
        <v>1</v>
      </c>
      <c r="S107" t="s">
        <v>259</v>
      </c>
      <c r="T107">
        <v>3</v>
      </c>
      <c r="U107">
        <v>0</v>
      </c>
      <c r="V107">
        <v>0</v>
      </c>
      <c r="W107">
        <v>0</v>
      </c>
      <c r="X107">
        <v>0</v>
      </c>
    </row>
    <row r="108" spans="1:25" x14ac:dyDescent="0.4">
      <c r="A108" t="s">
        <v>296</v>
      </c>
      <c r="B108" t="s">
        <v>254</v>
      </c>
      <c r="C108" t="s">
        <v>255</v>
      </c>
      <c r="D108">
        <v>20</v>
      </c>
      <c r="E108" t="s">
        <v>297</v>
      </c>
      <c r="F108">
        <v>3278</v>
      </c>
      <c r="G108" t="s">
        <v>262</v>
      </c>
      <c r="H108">
        <v>0</v>
      </c>
      <c r="I108">
        <v>0</v>
      </c>
      <c r="J108">
        <v>0</v>
      </c>
      <c r="K108">
        <v>0</v>
      </c>
      <c r="L108">
        <v>4</v>
      </c>
      <c r="M108">
        <v>0</v>
      </c>
      <c r="N108" t="s">
        <v>258</v>
      </c>
      <c r="O108">
        <v>0</v>
      </c>
      <c r="P108" t="s">
        <v>275</v>
      </c>
      <c r="Q108">
        <v>0</v>
      </c>
      <c r="R108">
        <v>2</v>
      </c>
      <c r="S108" t="s">
        <v>259</v>
      </c>
      <c r="T108">
        <v>3</v>
      </c>
      <c r="U108">
        <v>0</v>
      </c>
      <c r="V108">
        <v>0</v>
      </c>
      <c r="W108">
        <v>0</v>
      </c>
      <c r="X108">
        <v>1</v>
      </c>
      <c r="Y108" t="s">
        <v>303</v>
      </c>
    </row>
    <row r="109" spans="1:25" x14ac:dyDescent="0.4">
      <c r="A109" t="s">
        <v>296</v>
      </c>
      <c r="B109" t="s">
        <v>254</v>
      </c>
      <c r="C109" t="s">
        <v>337</v>
      </c>
      <c r="D109">
        <v>2</v>
      </c>
      <c r="E109" t="s">
        <v>332</v>
      </c>
      <c r="F109">
        <v>3278</v>
      </c>
      <c r="G109" t="s">
        <v>265</v>
      </c>
      <c r="H109">
        <v>1</v>
      </c>
      <c r="I109">
        <v>0</v>
      </c>
      <c r="J109">
        <v>0</v>
      </c>
      <c r="K109">
        <v>0</v>
      </c>
      <c r="L109">
        <v>3</v>
      </c>
      <c r="M109">
        <v>0</v>
      </c>
      <c r="N109" t="s">
        <v>278</v>
      </c>
      <c r="O109">
        <v>0</v>
      </c>
      <c r="P109" t="s">
        <v>275</v>
      </c>
      <c r="Q109">
        <v>0</v>
      </c>
      <c r="R109">
        <v>1</v>
      </c>
      <c r="S109" t="s">
        <v>259</v>
      </c>
      <c r="T109">
        <v>3</v>
      </c>
      <c r="U109">
        <v>0</v>
      </c>
      <c r="V109">
        <v>0</v>
      </c>
      <c r="W109">
        <v>0</v>
      </c>
      <c r="X109">
        <v>0</v>
      </c>
      <c r="Y109" t="s">
        <v>371</v>
      </c>
    </row>
    <row r="110" spans="1:25" x14ac:dyDescent="0.4">
      <c r="A110" t="s">
        <v>380</v>
      </c>
      <c r="B110" t="s">
        <v>254</v>
      </c>
      <c r="C110" t="s">
        <v>337</v>
      </c>
      <c r="D110">
        <v>33</v>
      </c>
      <c r="E110" t="s">
        <v>272</v>
      </c>
      <c r="F110">
        <v>3278</v>
      </c>
      <c r="G110" t="s">
        <v>381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 t="s">
        <v>258</v>
      </c>
      <c r="O110">
        <v>0</v>
      </c>
      <c r="P110" t="s">
        <v>261</v>
      </c>
      <c r="Q110">
        <v>0</v>
      </c>
      <c r="R110">
        <v>2</v>
      </c>
      <c r="S110" t="s">
        <v>259</v>
      </c>
      <c r="T110">
        <v>3</v>
      </c>
      <c r="U110">
        <v>0</v>
      </c>
      <c r="V110">
        <v>0</v>
      </c>
      <c r="W110">
        <v>0</v>
      </c>
      <c r="X110">
        <v>0</v>
      </c>
    </row>
    <row r="111" spans="1:25" x14ac:dyDescent="0.4">
      <c r="A111" t="s">
        <v>293</v>
      </c>
      <c r="B111" t="s">
        <v>254</v>
      </c>
      <c r="C111" t="s">
        <v>337</v>
      </c>
      <c r="D111">
        <v>20</v>
      </c>
      <c r="E111" t="s">
        <v>317</v>
      </c>
      <c r="F111">
        <v>3278</v>
      </c>
      <c r="G111" t="s">
        <v>262</v>
      </c>
      <c r="H111">
        <v>0</v>
      </c>
      <c r="I111">
        <v>0</v>
      </c>
      <c r="J111">
        <v>0</v>
      </c>
      <c r="K111">
        <v>0</v>
      </c>
      <c r="L111">
        <v>2</v>
      </c>
      <c r="M111">
        <v>0</v>
      </c>
      <c r="N111" t="s">
        <v>264</v>
      </c>
      <c r="O111">
        <v>0</v>
      </c>
      <c r="P111" t="s">
        <v>259</v>
      </c>
      <c r="Q111">
        <v>0</v>
      </c>
      <c r="R111">
        <v>2</v>
      </c>
      <c r="S111" t="s">
        <v>259</v>
      </c>
      <c r="T111">
        <v>3</v>
      </c>
      <c r="U111">
        <v>0</v>
      </c>
      <c r="V111">
        <v>0</v>
      </c>
      <c r="W111">
        <v>1</v>
      </c>
      <c r="X111">
        <v>0</v>
      </c>
    </row>
    <row r="112" spans="1:25" x14ac:dyDescent="0.4">
      <c r="A112" t="s">
        <v>293</v>
      </c>
      <c r="B112" t="s">
        <v>254</v>
      </c>
      <c r="C112" t="s">
        <v>337</v>
      </c>
      <c r="D112">
        <v>11</v>
      </c>
      <c r="E112" t="s">
        <v>317</v>
      </c>
      <c r="F112">
        <v>3278</v>
      </c>
      <c r="G112" t="s">
        <v>265</v>
      </c>
      <c r="H112">
        <v>0</v>
      </c>
      <c r="I112">
        <v>0</v>
      </c>
      <c r="J112">
        <v>3</v>
      </c>
      <c r="K112">
        <v>3</v>
      </c>
      <c r="L112">
        <v>2</v>
      </c>
      <c r="M112">
        <v>0</v>
      </c>
      <c r="N112" t="s">
        <v>259</v>
      </c>
      <c r="O112">
        <v>0</v>
      </c>
      <c r="P112" t="s">
        <v>275</v>
      </c>
      <c r="Q112">
        <v>0</v>
      </c>
      <c r="R112">
        <v>3</v>
      </c>
      <c r="S112">
        <v>3</v>
      </c>
      <c r="T112">
        <v>4</v>
      </c>
      <c r="U112">
        <v>0</v>
      </c>
      <c r="V112">
        <v>0</v>
      </c>
      <c r="W112">
        <v>0</v>
      </c>
      <c r="X112">
        <v>1</v>
      </c>
    </row>
    <row r="113" spans="1:25" x14ac:dyDescent="0.4">
      <c r="A113" t="s">
        <v>339</v>
      </c>
      <c r="B113" t="s">
        <v>254</v>
      </c>
      <c r="C113" t="s">
        <v>337</v>
      </c>
      <c r="D113">
        <v>44</v>
      </c>
      <c r="E113" t="s">
        <v>297</v>
      </c>
      <c r="F113">
        <v>3278</v>
      </c>
      <c r="G113" t="s">
        <v>263</v>
      </c>
      <c r="H113">
        <v>1</v>
      </c>
      <c r="I113">
        <v>0</v>
      </c>
      <c r="J113">
        <v>0</v>
      </c>
      <c r="K113">
        <v>0</v>
      </c>
      <c r="L113">
        <v>4</v>
      </c>
      <c r="M113">
        <v>0</v>
      </c>
      <c r="N113" t="s">
        <v>258</v>
      </c>
      <c r="O113">
        <v>0</v>
      </c>
      <c r="P113" t="s">
        <v>259</v>
      </c>
      <c r="Q113">
        <v>0</v>
      </c>
      <c r="R113">
        <v>2</v>
      </c>
      <c r="S113" t="s">
        <v>259</v>
      </c>
      <c r="T113">
        <v>2</v>
      </c>
      <c r="U113">
        <v>0</v>
      </c>
      <c r="V113">
        <v>0</v>
      </c>
      <c r="W113">
        <v>0</v>
      </c>
      <c r="X113">
        <v>0</v>
      </c>
      <c r="Y113" t="s">
        <v>455</v>
      </c>
    </row>
    <row r="114" spans="1:25" x14ac:dyDescent="0.4">
      <c r="A114" t="s">
        <v>253</v>
      </c>
      <c r="B114" t="s">
        <v>254</v>
      </c>
      <c r="C114" t="s">
        <v>255</v>
      </c>
      <c r="D114">
        <v>7</v>
      </c>
      <c r="E114" t="s">
        <v>256</v>
      </c>
      <c r="F114">
        <v>3293</v>
      </c>
      <c r="G114" t="s">
        <v>262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 t="s">
        <v>259</v>
      </c>
      <c r="O114">
        <v>0</v>
      </c>
      <c r="P114" t="s">
        <v>259</v>
      </c>
      <c r="Q114">
        <v>0</v>
      </c>
      <c r="R114" t="s">
        <v>259</v>
      </c>
      <c r="S114" t="s">
        <v>259</v>
      </c>
      <c r="T114">
        <v>1</v>
      </c>
      <c r="U114">
        <v>0</v>
      </c>
      <c r="V114">
        <v>0</v>
      </c>
      <c r="W114">
        <v>0</v>
      </c>
      <c r="X114">
        <v>0</v>
      </c>
      <c r="Y114" t="s">
        <v>266</v>
      </c>
    </row>
    <row r="115" spans="1:25" x14ac:dyDescent="0.4">
      <c r="A115" t="s">
        <v>271</v>
      </c>
      <c r="B115" t="s">
        <v>254</v>
      </c>
      <c r="C115" t="s">
        <v>255</v>
      </c>
      <c r="D115">
        <v>15</v>
      </c>
      <c r="E115" t="s">
        <v>272</v>
      </c>
      <c r="F115">
        <v>3293</v>
      </c>
      <c r="G115" t="s">
        <v>285</v>
      </c>
      <c r="H115">
        <v>0</v>
      </c>
      <c r="I115">
        <v>1</v>
      </c>
      <c r="J115">
        <v>0</v>
      </c>
      <c r="K115">
        <v>3</v>
      </c>
      <c r="L115">
        <v>0</v>
      </c>
      <c r="M115">
        <v>0</v>
      </c>
      <c r="N115" t="s">
        <v>258</v>
      </c>
      <c r="O115">
        <v>8.6</v>
      </c>
      <c r="P115" t="s">
        <v>261</v>
      </c>
      <c r="Q115">
        <v>0</v>
      </c>
      <c r="R115">
        <v>2</v>
      </c>
      <c r="S115" t="s">
        <v>259</v>
      </c>
      <c r="T115">
        <v>3</v>
      </c>
      <c r="U115">
        <v>0</v>
      </c>
      <c r="V115">
        <v>0</v>
      </c>
      <c r="W115">
        <v>0</v>
      </c>
      <c r="X115">
        <v>0</v>
      </c>
    </row>
    <row r="116" spans="1:25" x14ac:dyDescent="0.4">
      <c r="A116" t="s">
        <v>329</v>
      </c>
      <c r="B116" t="s">
        <v>254</v>
      </c>
      <c r="C116" t="s">
        <v>255</v>
      </c>
      <c r="D116">
        <v>20</v>
      </c>
      <c r="E116" t="s">
        <v>256</v>
      </c>
      <c r="F116">
        <v>3293</v>
      </c>
      <c r="G116" t="s">
        <v>260</v>
      </c>
      <c r="H116">
        <v>1</v>
      </c>
      <c r="I116">
        <v>2</v>
      </c>
      <c r="J116">
        <v>0</v>
      </c>
      <c r="K116">
        <v>5</v>
      </c>
      <c r="L116">
        <v>0</v>
      </c>
      <c r="M116">
        <v>0</v>
      </c>
      <c r="N116" t="s">
        <v>258</v>
      </c>
      <c r="O116">
        <v>4.5</v>
      </c>
      <c r="P116" t="s">
        <v>261</v>
      </c>
      <c r="Q116">
        <v>0</v>
      </c>
      <c r="R116">
        <v>2</v>
      </c>
      <c r="S116">
        <v>3</v>
      </c>
      <c r="T116">
        <v>3</v>
      </c>
      <c r="U116">
        <v>0</v>
      </c>
      <c r="V116">
        <v>0</v>
      </c>
      <c r="W116">
        <v>0</v>
      </c>
      <c r="X116">
        <v>1</v>
      </c>
    </row>
    <row r="117" spans="1:25" x14ac:dyDescent="0.4">
      <c r="A117" t="s">
        <v>394</v>
      </c>
      <c r="B117" t="s">
        <v>254</v>
      </c>
      <c r="C117" t="s">
        <v>337</v>
      </c>
      <c r="D117">
        <v>25</v>
      </c>
      <c r="E117" t="s">
        <v>256</v>
      </c>
      <c r="F117">
        <v>3293</v>
      </c>
      <c r="G117" t="s">
        <v>257</v>
      </c>
      <c r="H117">
        <v>1</v>
      </c>
      <c r="I117">
        <v>0</v>
      </c>
      <c r="J117">
        <v>2</v>
      </c>
      <c r="K117">
        <v>4</v>
      </c>
      <c r="L117">
        <v>0</v>
      </c>
      <c r="M117">
        <v>0</v>
      </c>
      <c r="N117" t="s">
        <v>258</v>
      </c>
      <c r="O117">
        <v>4.8</v>
      </c>
      <c r="P117" t="s">
        <v>261</v>
      </c>
      <c r="Q117">
        <v>1</v>
      </c>
      <c r="R117">
        <v>3</v>
      </c>
      <c r="S117" t="s">
        <v>259</v>
      </c>
      <c r="T117">
        <v>3</v>
      </c>
      <c r="U117">
        <v>0</v>
      </c>
      <c r="V117">
        <v>1</v>
      </c>
      <c r="W117">
        <v>0</v>
      </c>
      <c r="X117">
        <v>1</v>
      </c>
    </row>
    <row r="118" spans="1:25" x14ac:dyDescent="0.4">
      <c r="A118" t="s">
        <v>331</v>
      </c>
      <c r="B118" t="s">
        <v>254</v>
      </c>
      <c r="C118" t="s">
        <v>337</v>
      </c>
      <c r="D118">
        <v>19</v>
      </c>
      <c r="E118" t="s">
        <v>332</v>
      </c>
      <c r="F118">
        <v>3293</v>
      </c>
      <c r="G118" t="s">
        <v>262</v>
      </c>
      <c r="H118">
        <v>0</v>
      </c>
      <c r="I118">
        <v>0</v>
      </c>
      <c r="J118">
        <v>0</v>
      </c>
      <c r="K118">
        <v>6</v>
      </c>
      <c r="L118">
        <v>0</v>
      </c>
      <c r="M118">
        <v>0</v>
      </c>
      <c r="N118" t="s">
        <v>278</v>
      </c>
      <c r="O118">
        <v>0</v>
      </c>
      <c r="P118" t="s">
        <v>259</v>
      </c>
      <c r="Q118">
        <v>0</v>
      </c>
      <c r="R118" t="s">
        <v>259</v>
      </c>
      <c r="S118" t="s">
        <v>259</v>
      </c>
      <c r="T118">
        <v>3</v>
      </c>
      <c r="U118">
        <v>0</v>
      </c>
      <c r="V118">
        <v>0</v>
      </c>
      <c r="W118">
        <v>0</v>
      </c>
      <c r="X118">
        <v>0</v>
      </c>
      <c r="Y118" t="s">
        <v>408</v>
      </c>
    </row>
    <row r="119" spans="1:25" x14ac:dyDescent="0.4">
      <c r="A119" t="s">
        <v>330</v>
      </c>
      <c r="B119" t="s">
        <v>254</v>
      </c>
      <c r="C119" t="s">
        <v>337</v>
      </c>
      <c r="D119">
        <v>35</v>
      </c>
      <c r="E119" t="s">
        <v>268</v>
      </c>
      <c r="F119">
        <v>3293</v>
      </c>
      <c r="G119" t="s">
        <v>260</v>
      </c>
      <c r="H119">
        <v>1</v>
      </c>
      <c r="I119">
        <v>2</v>
      </c>
      <c r="J119">
        <v>0</v>
      </c>
      <c r="K119">
        <v>7</v>
      </c>
      <c r="L119">
        <v>0</v>
      </c>
      <c r="M119">
        <v>1</v>
      </c>
      <c r="N119" t="s">
        <v>259</v>
      </c>
      <c r="O119">
        <v>2</v>
      </c>
      <c r="P119" t="s">
        <v>261</v>
      </c>
      <c r="Q119">
        <v>1</v>
      </c>
      <c r="R119">
        <v>3</v>
      </c>
      <c r="S119" t="s">
        <v>259</v>
      </c>
      <c r="T119">
        <v>4</v>
      </c>
      <c r="U119">
        <v>0</v>
      </c>
      <c r="V119">
        <v>0</v>
      </c>
      <c r="W119">
        <v>0</v>
      </c>
      <c r="X119">
        <v>1</v>
      </c>
      <c r="Y119" t="s">
        <v>418</v>
      </c>
    </row>
    <row r="120" spans="1:25" x14ac:dyDescent="0.4">
      <c r="A120" t="s">
        <v>271</v>
      </c>
      <c r="B120" t="s">
        <v>254</v>
      </c>
      <c r="C120" t="s">
        <v>337</v>
      </c>
      <c r="D120">
        <v>52</v>
      </c>
      <c r="E120" t="s">
        <v>272</v>
      </c>
      <c r="F120">
        <v>3293</v>
      </c>
      <c r="G120" t="s">
        <v>315</v>
      </c>
      <c r="H120">
        <v>1</v>
      </c>
      <c r="I120">
        <v>2</v>
      </c>
      <c r="J120">
        <v>0</v>
      </c>
      <c r="K120">
        <v>9</v>
      </c>
      <c r="L120">
        <v>0</v>
      </c>
      <c r="M120">
        <v>0</v>
      </c>
      <c r="N120" t="s">
        <v>258</v>
      </c>
      <c r="O120">
        <v>2.6</v>
      </c>
      <c r="P120" t="s">
        <v>261</v>
      </c>
      <c r="Q120">
        <v>0</v>
      </c>
      <c r="R120">
        <v>3</v>
      </c>
      <c r="S120" t="s">
        <v>259</v>
      </c>
      <c r="T120">
        <v>4</v>
      </c>
      <c r="U120">
        <v>0</v>
      </c>
      <c r="V120">
        <v>0</v>
      </c>
      <c r="W120">
        <v>0</v>
      </c>
      <c r="X120">
        <v>1</v>
      </c>
    </row>
    <row r="121" spans="1:25" x14ac:dyDescent="0.4">
      <c r="A121" t="s">
        <v>316</v>
      </c>
      <c r="B121" t="s">
        <v>254</v>
      </c>
      <c r="C121" t="s">
        <v>337</v>
      </c>
      <c r="D121">
        <v>41</v>
      </c>
      <c r="E121" t="s">
        <v>317</v>
      </c>
      <c r="F121">
        <v>3293</v>
      </c>
      <c r="G121" t="s">
        <v>257</v>
      </c>
      <c r="H121">
        <v>1</v>
      </c>
      <c r="I121">
        <v>0</v>
      </c>
      <c r="J121">
        <v>1</v>
      </c>
      <c r="K121">
        <v>0</v>
      </c>
      <c r="L121">
        <v>1</v>
      </c>
      <c r="M121">
        <v>0</v>
      </c>
      <c r="N121" t="s">
        <v>258</v>
      </c>
      <c r="O121">
        <v>0</v>
      </c>
      <c r="P121" t="s">
        <v>259</v>
      </c>
      <c r="Q121">
        <v>0</v>
      </c>
      <c r="R121" t="s">
        <v>259</v>
      </c>
      <c r="S121" t="s">
        <v>259</v>
      </c>
      <c r="T121">
        <v>3</v>
      </c>
      <c r="U121">
        <v>1</v>
      </c>
      <c r="V121">
        <v>0</v>
      </c>
      <c r="W121">
        <v>0</v>
      </c>
      <c r="X121">
        <v>0</v>
      </c>
    </row>
    <row r="122" spans="1:25" x14ac:dyDescent="0.4">
      <c r="A122" t="s">
        <v>271</v>
      </c>
      <c r="B122" t="s">
        <v>254</v>
      </c>
      <c r="C122" t="s">
        <v>255</v>
      </c>
      <c r="D122">
        <v>17</v>
      </c>
      <c r="E122" t="s">
        <v>272</v>
      </c>
      <c r="F122">
        <v>3298</v>
      </c>
      <c r="G122" t="s">
        <v>269</v>
      </c>
      <c r="H122">
        <v>1</v>
      </c>
      <c r="I122">
        <v>0</v>
      </c>
      <c r="J122">
        <v>0</v>
      </c>
      <c r="K122">
        <v>0</v>
      </c>
      <c r="L122">
        <v>0</v>
      </c>
      <c r="M122">
        <v>0</v>
      </c>
      <c r="N122" t="s">
        <v>264</v>
      </c>
      <c r="O122">
        <v>20.6</v>
      </c>
      <c r="P122" t="s">
        <v>261</v>
      </c>
      <c r="Q122">
        <v>0</v>
      </c>
      <c r="R122">
        <v>2</v>
      </c>
      <c r="S122" t="s">
        <v>259</v>
      </c>
      <c r="T122">
        <v>2</v>
      </c>
      <c r="U122">
        <v>0</v>
      </c>
      <c r="V122">
        <v>0</v>
      </c>
      <c r="W122">
        <v>1</v>
      </c>
      <c r="X122">
        <v>0</v>
      </c>
    </row>
    <row r="123" spans="1:25" x14ac:dyDescent="0.4">
      <c r="A123" t="s">
        <v>293</v>
      </c>
      <c r="B123" t="s">
        <v>254</v>
      </c>
      <c r="C123" t="s">
        <v>255</v>
      </c>
      <c r="D123">
        <v>8</v>
      </c>
      <c r="E123" t="s">
        <v>268</v>
      </c>
      <c r="F123">
        <v>3298</v>
      </c>
      <c r="G123" t="s">
        <v>260</v>
      </c>
      <c r="H123">
        <v>1</v>
      </c>
      <c r="I123">
        <v>0</v>
      </c>
      <c r="J123">
        <v>0</v>
      </c>
      <c r="K123">
        <v>1</v>
      </c>
      <c r="L123">
        <v>0</v>
      </c>
      <c r="M123">
        <v>0</v>
      </c>
      <c r="N123" t="s">
        <v>264</v>
      </c>
      <c r="O123">
        <v>0</v>
      </c>
      <c r="P123" t="s">
        <v>259</v>
      </c>
      <c r="Q123">
        <v>0</v>
      </c>
      <c r="R123" t="s">
        <v>259</v>
      </c>
      <c r="S123" t="s">
        <v>259</v>
      </c>
      <c r="T123">
        <v>3</v>
      </c>
      <c r="U123">
        <v>0</v>
      </c>
      <c r="V123">
        <v>1</v>
      </c>
      <c r="W123">
        <v>0</v>
      </c>
      <c r="X123">
        <v>0</v>
      </c>
    </row>
    <row r="124" spans="1:25" x14ac:dyDescent="0.4">
      <c r="A124" t="s">
        <v>316</v>
      </c>
      <c r="B124" t="s">
        <v>254</v>
      </c>
      <c r="C124" t="s">
        <v>337</v>
      </c>
      <c r="D124">
        <v>17</v>
      </c>
      <c r="E124" t="s">
        <v>272</v>
      </c>
      <c r="F124">
        <v>3298</v>
      </c>
      <c r="G124" t="s">
        <v>273</v>
      </c>
      <c r="H124">
        <v>1</v>
      </c>
      <c r="I124">
        <v>0</v>
      </c>
      <c r="J124">
        <v>0</v>
      </c>
      <c r="K124">
        <v>4</v>
      </c>
      <c r="L124">
        <v>0</v>
      </c>
      <c r="M124">
        <v>0</v>
      </c>
      <c r="N124" t="s">
        <v>259</v>
      </c>
      <c r="O124">
        <v>12.3</v>
      </c>
      <c r="P124" t="s">
        <v>264</v>
      </c>
      <c r="Q124">
        <v>0</v>
      </c>
      <c r="R124">
        <v>3</v>
      </c>
      <c r="S124" t="s">
        <v>259</v>
      </c>
      <c r="T124">
        <v>4</v>
      </c>
      <c r="U124">
        <v>0</v>
      </c>
      <c r="V124">
        <v>0</v>
      </c>
      <c r="W124">
        <v>0</v>
      </c>
      <c r="X124">
        <v>1</v>
      </c>
    </row>
    <row r="125" spans="1:25" x14ac:dyDescent="0.4">
      <c r="A125" t="s">
        <v>293</v>
      </c>
      <c r="B125" t="s">
        <v>254</v>
      </c>
      <c r="C125" t="s">
        <v>337</v>
      </c>
      <c r="D125">
        <v>9</v>
      </c>
      <c r="E125" t="s">
        <v>317</v>
      </c>
      <c r="F125">
        <v>3298</v>
      </c>
      <c r="G125" t="s">
        <v>262</v>
      </c>
      <c r="H125">
        <v>1</v>
      </c>
      <c r="I125">
        <v>0</v>
      </c>
      <c r="J125">
        <v>0</v>
      </c>
      <c r="K125">
        <v>1</v>
      </c>
      <c r="L125">
        <v>0</v>
      </c>
      <c r="M125">
        <v>0</v>
      </c>
      <c r="N125" t="s">
        <v>259</v>
      </c>
      <c r="O125">
        <v>2.2999999999999998</v>
      </c>
      <c r="P125" t="s">
        <v>261</v>
      </c>
      <c r="Q125">
        <v>0</v>
      </c>
      <c r="R125">
        <v>1</v>
      </c>
      <c r="S125" t="s">
        <v>259</v>
      </c>
      <c r="T125">
        <v>2</v>
      </c>
      <c r="U125">
        <v>0</v>
      </c>
      <c r="V125">
        <v>0</v>
      </c>
      <c r="W125">
        <v>0</v>
      </c>
      <c r="X125">
        <v>0</v>
      </c>
    </row>
    <row r="126" spans="1:25" x14ac:dyDescent="0.4">
      <c r="A126" t="s">
        <v>339</v>
      </c>
      <c r="B126" t="s">
        <v>254</v>
      </c>
      <c r="C126" t="s">
        <v>337</v>
      </c>
      <c r="D126">
        <v>55</v>
      </c>
      <c r="E126" t="s">
        <v>297</v>
      </c>
      <c r="F126">
        <v>3298</v>
      </c>
      <c r="G126" t="s">
        <v>260</v>
      </c>
      <c r="H126">
        <v>1</v>
      </c>
      <c r="I126">
        <v>0</v>
      </c>
      <c r="J126">
        <v>0</v>
      </c>
      <c r="K126">
        <v>6</v>
      </c>
      <c r="L126">
        <v>0</v>
      </c>
      <c r="M126">
        <v>0</v>
      </c>
      <c r="N126" t="s">
        <v>264</v>
      </c>
      <c r="O126">
        <v>3.8</v>
      </c>
      <c r="P126" t="s">
        <v>261</v>
      </c>
      <c r="Q126">
        <v>0</v>
      </c>
      <c r="R126">
        <v>2</v>
      </c>
      <c r="S126" t="s">
        <v>259</v>
      </c>
      <c r="T126">
        <v>4</v>
      </c>
      <c r="U126">
        <v>0</v>
      </c>
      <c r="V126">
        <v>0</v>
      </c>
      <c r="W126">
        <v>0</v>
      </c>
      <c r="X126">
        <v>0</v>
      </c>
      <c r="Y126" t="s">
        <v>457</v>
      </c>
    </row>
    <row r="127" spans="1:25" x14ac:dyDescent="0.4">
      <c r="A127" t="s">
        <v>316</v>
      </c>
      <c r="B127" t="s">
        <v>254</v>
      </c>
      <c r="C127" t="s">
        <v>337</v>
      </c>
      <c r="D127">
        <v>38</v>
      </c>
      <c r="E127" t="s">
        <v>317</v>
      </c>
      <c r="F127">
        <v>3298</v>
      </c>
      <c r="G127" t="s">
        <v>260</v>
      </c>
      <c r="H127">
        <v>1</v>
      </c>
      <c r="I127">
        <v>0</v>
      </c>
      <c r="J127">
        <v>0</v>
      </c>
      <c r="K127">
        <v>3</v>
      </c>
      <c r="L127">
        <v>0</v>
      </c>
      <c r="M127">
        <v>0</v>
      </c>
      <c r="N127" t="s">
        <v>264</v>
      </c>
      <c r="O127">
        <v>5.6</v>
      </c>
      <c r="P127" t="s">
        <v>261</v>
      </c>
      <c r="Q127">
        <v>0</v>
      </c>
      <c r="R127">
        <v>3</v>
      </c>
      <c r="S127" t="s">
        <v>259</v>
      </c>
      <c r="T127">
        <v>3</v>
      </c>
      <c r="U127">
        <v>0</v>
      </c>
      <c r="V127">
        <v>0</v>
      </c>
      <c r="W127">
        <v>0</v>
      </c>
      <c r="X127">
        <v>1</v>
      </c>
      <c r="Y127" t="s">
        <v>463</v>
      </c>
    </row>
    <row r="128" spans="1:25" x14ac:dyDescent="0.4">
      <c r="A128" t="s">
        <v>296</v>
      </c>
      <c r="B128" t="s">
        <v>254</v>
      </c>
      <c r="C128" t="s">
        <v>255</v>
      </c>
      <c r="D128">
        <v>10</v>
      </c>
      <c r="E128" t="s">
        <v>297</v>
      </c>
      <c r="F128">
        <v>3313</v>
      </c>
      <c r="G128" t="s">
        <v>265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 t="s">
        <v>259</v>
      </c>
      <c r="O128">
        <v>0</v>
      </c>
      <c r="P128" t="s">
        <v>259</v>
      </c>
      <c r="Q128">
        <v>0</v>
      </c>
      <c r="R128" t="s">
        <v>259</v>
      </c>
      <c r="S128" t="s">
        <v>259</v>
      </c>
      <c r="T128">
        <v>1</v>
      </c>
      <c r="U128">
        <v>1</v>
      </c>
      <c r="V128">
        <v>0</v>
      </c>
      <c r="W128">
        <v>0</v>
      </c>
      <c r="X128">
        <v>0</v>
      </c>
      <c r="Y128" t="s">
        <v>287</v>
      </c>
    </row>
    <row r="129" spans="1:25" x14ac:dyDescent="0.4">
      <c r="A129" t="s">
        <v>316</v>
      </c>
      <c r="B129" t="s">
        <v>254</v>
      </c>
      <c r="C129" t="s">
        <v>255</v>
      </c>
      <c r="D129">
        <v>19</v>
      </c>
      <c r="E129" t="s">
        <v>317</v>
      </c>
      <c r="F129">
        <v>3313</v>
      </c>
      <c r="G129" t="s">
        <v>277</v>
      </c>
      <c r="H129">
        <v>1</v>
      </c>
      <c r="I129">
        <v>0</v>
      </c>
      <c r="J129">
        <v>2</v>
      </c>
      <c r="K129">
        <v>0</v>
      </c>
      <c r="L129">
        <v>0</v>
      </c>
      <c r="M129">
        <v>0</v>
      </c>
      <c r="N129" t="s">
        <v>258</v>
      </c>
      <c r="O129">
        <v>9</v>
      </c>
      <c r="P129" t="s">
        <v>261</v>
      </c>
      <c r="Q129">
        <v>0</v>
      </c>
      <c r="R129">
        <v>1</v>
      </c>
      <c r="S129" t="s">
        <v>259</v>
      </c>
      <c r="T129">
        <v>1</v>
      </c>
      <c r="U129">
        <v>0</v>
      </c>
      <c r="V129">
        <v>0</v>
      </c>
      <c r="W129">
        <v>1</v>
      </c>
      <c r="X129">
        <v>0</v>
      </c>
      <c r="Y129" t="s">
        <v>321</v>
      </c>
    </row>
    <row r="130" spans="1:25" x14ac:dyDescent="0.4">
      <c r="A130" t="s">
        <v>339</v>
      </c>
      <c r="B130" t="s">
        <v>254</v>
      </c>
      <c r="C130" t="s">
        <v>337</v>
      </c>
      <c r="D130">
        <v>2</v>
      </c>
      <c r="E130" t="s">
        <v>297</v>
      </c>
      <c r="F130">
        <v>3313</v>
      </c>
      <c r="G130" t="s">
        <v>277</v>
      </c>
      <c r="H130">
        <v>0</v>
      </c>
      <c r="I130">
        <v>0</v>
      </c>
      <c r="J130">
        <v>1</v>
      </c>
      <c r="K130">
        <v>0</v>
      </c>
      <c r="L130">
        <v>2</v>
      </c>
      <c r="M130">
        <v>1</v>
      </c>
      <c r="N130" t="s">
        <v>258</v>
      </c>
      <c r="O130">
        <v>0</v>
      </c>
      <c r="P130" t="s">
        <v>255</v>
      </c>
      <c r="Q130">
        <v>0</v>
      </c>
      <c r="R130">
        <v>2</v>
      </c>
      <c r="S130">
        <v>3</v>
      </c>
      <c r="T130">
        <v>3</v>
      </c>
      <c r="U130">
        <v>0</v>
      </c>
      <c r="V130">
        <v>0</v>
      </c>
      <c r="W130">
        <v>0</v>
      </c>
      <c r="X130">
        <v>0</v>
      </c>
      <c r="Y130" t="s">
        <v>341</v>
      </c>
    </row>
    <row r="131" spans="1:25" x14ac:dyDescent="0.4">
      <c r="A131" t="s">
        <v>339</v>
      </c>
      <c r="B131" t="s">
        <v>254</v>
      </c>
      <c r="C131" t="s">
        <v>337</v>
      </c>
      <c r="D131">
        <v>10</v>
      </c>
      <c r="E131" t="s">
        <v>297</v>
      </c>
      <c r="F131">
        <v>3313</v>
      </c>
      <c r="G131" t="s">
        <v>260</v>
      </c>
      <c r="H131">
        <v>0</v>
      </c>
      <c r="I131">
        <v>0</v>
      </c>
      <c r="J131">
        <v>0</v>
      </c>
      <c r="K131">
        <v>0</v>
      </c>
      <c r="L131">
        <v>1</v>
      </c>
      <c r="M131">
        <v>0</v>
      </c>
      <c r="N131" t="s">
        <v>258</v>
      </c>
      <c r="O131">
        <v>0</v>
      </c>
      <c r="P131" t="s">
        <v>259</v>
      </c>
      <c r="Q131">
        <v>0</v>
      </c>
      <c r="R131">
        <v>2</v>
      </c>
      <c r="S131" t="s">
        <v>259</v>
      </c>
      <c r="T131">
        <v>4</v>
      </c>
      <c r="U131">
        <v>1</v>
      </c>
      <c r="V131">
        <v>0</v>
      </c>
      <c r="W131">
        <v>0</v>
      </c>
      <c r="X131">
        <v>0</v>
      </c>
      <c r="Y131" t="s">
        <v>350</v>
      </c>
    </row>
    <row r="132" spans="1:25" x14ac:dyDescent="0.4">
      <c r="A132" t="s">
        <v>330</v>
      </c>
      <c r="B132" t="s">
        <v>254</v>
      </c>
      <c r="C132" t="s">
        <v>337</v>
      </c>
      <c r="D132">
        <v>31</v>
      </c>
      <c r="E132" t="s">
        <v>268</v>
      </c>
      <c r="F132">
        <v>3313</v>
      </c>
      <c r="G132" t="s">
        <v>260</v>
      </c>
      <c r="H132">
        <v>0</v>
      </c>
      <c r="I132">
        <v>0</v>
      </c>
      <c r="J132">
        <v>0</v>
      </c>
      <c r="K132">
        <v>0</v>
      </c>
      <c r="L132">
        <v>1</v>
      </c>
      <c r="M132">
        <v>0</v>
      </c>
      <c r="N132" t="s">
        <v>258</v>
      </c>
      <c r="O132">
        <v>0</v>
      </c>
      <c r="P132" t="s">
        <v>255</v>
      </c>
      <c r="Q132">
        <v>0</v>
      </c>
      <c r="R132">
        <v>1</v>
      </c>
      <c r="S132" t="s">
        <v>259</v>
      </c>
      <c r="T132">
        <v>3</v>
      </c>
      <c r="U132">
        <v>0</v>
      </c>
      <c r="V132">
        <v>1</v>
      </c>
      <c r="W132">
        <v>1</v>
      </c>
      <c r="X132">
        <v>0</v>
      </c>
    </row>
    <row r="133" spans="1:25" x14ac:dyDescent="0.4">
      <c r="A133" t="s">
        <v>271</v>
      </c>
      <c r="B133" t="s">
        <v>254</v>
      </c>
      <c r="C133" t="s">
        <v>337</v>
      </c>
      <c r="D133">
        <v>47</v>
      </c>
      <c r="E133" t="s">
        <v>272</v>
      </c>
      <c r="F133">
        <v>3313</v>
      </c>
      <c r="G133" t="s">
        <v>265</v>
      </c>
      <c r="H133">
        <v>1</v>
      </c>
      <c r="I133">
        <v>0</v>
      </c>
      <c r="J133">
        <v>1</v>
      </c>
      <c r="K133">
        <v>0</v>
      </c>
      <c r="L133">
        <v>4</v>
      </c>
      <c r="M133">
        <v>0</v>
      </c>
      <c r="N133" t="s">
        <v>259</v>
      </c>
      <c r="O133">
        <v>4.0999999999999996</v>
      </c>
      <c r="P133" t="s">
        <v>255</v>
      </c>
      <c r="Q133">
        <v>0</v>
      </c>
      <c r="R133" t="s">
        <v>259</v>
      </c>
      <c r="S133" t="s">
        <v>259</v>
      </c>
      <c r="T133">
        <v>3</v>
      </c>
      <c r="U133">
        <v>0</v>
      </c>
      <c r="V133">
        <v>0</v>
      </c>
      <c r="W133">
        <v>0</v>
      </c>
      <c r="X133">
        <v>0</v>
      </c>
    </row>
    <row r="134" spans="1:25" x14ac:dyDescent="0.4">
      <c r="A134" t="s">
        <v>316</v>
      </c>
      <c r="B134" t="s">
        <v>254</v>
      </c>
      <c r="C134" t="s">
        <v>337</v>
      </c>
      <c r="D134">
        <v>57</v>
      </c>
      <c r="E134" t="s">
        <v>317</v>
      </c>
      <c r="F134">
        <v>3313</v>
      </c>
      <c r="G134" t="s">
        <v>262</v>
      </c>
      <c r="H134">
        <v>0</v>
      </c>
      <c r="I134">
        <v>0</v>
      </c>
      <c r="J134">
        <v>0</v>
      </c>
      <c r="K134">
        <v>0</v>
      </c>
      <c r="L134">
        <v>4</v>
      </c>
      <c r="M134">
        <v>0</v>
      </c>
      <c r="N134" t="s">
        <v>264</v>
      </c>
      <c r="O134">
        <v>9.1999999999999993</v>
      </c>
      <c r="P134" t="s">
        <v>261</v>
      </c>
      <c r="Q134">
        <v>0</v>
      </c>
      <c r="R134">
        <v>3</v>
      </c>
      <c r="S134" t="s">
        <v>259</v>
      </c>
      <c r="T134">
        <v>5</v>
      </c>
      <c r="U134">
        <v>0</v>
      </c>
      <c r="V134">
        <v>0</v>
      </c>
      <c r="W134">
        <v>0</v>
      </c>
      <c r="X134">
        <v>1</v>
      </c>
    </row>
    <row r="135" spans="1:25" x14ac:dyDescent="0.4">
      <c r="A135" t="s">
        <v>271</v>
      </c>
      <c r="B135" t="s">
        <v>254</v>
      </c>
      <c r="C135" t="s">
        <v>255</v>
      </c>
      <c r="D135">
        <v>21</v>
      </c>
      <c r="E135" t="s">
        <v>272</v>
      </c>
      <c r="F135">
        <v>3755</v>
      </c>
      <c r="G135" t="s">
        <v>265</v>
      </c>
      <c r="H135">
        <v>1</v>
      </c>
      <c r="I135">
        <v>0</v>
      </c>
      <c r="J135">
        <v>0</v>
      </c>
      <c r="K135">
        <v>0</v>
      </c>
      <c r="L135">
        <v>2</v>
      </c>
      <c r="M135">
        <v>0</v>
      </c>
      <c r="N135" t="s">
        <v>259</v>
      </c>
      <c r="O135">
        <v>17.899999999999999</v>
      </c>
      <c r="P135" t="s">
        <v>261</v>
      </c>
      <c r="Q135">
        <v>0</v>
      </c>
      <c r="R135" t="s">
        <v>259</v>
      </c>
      <c r="S135" t="s">
        <v>259</v>
      </c>
      <c r="T135">
        <v>3</v>
      </c>
      <c r="U135">
        <v>0</v>
      </c>
      <c r="V135">
        <v>0</v>
      </c>
      <c r="W135">
        <v>0</v>
      </c>
      <c r="X135">
        <v>0</v>
      </c>
      <c r="Y135" t="s">
        <v>281</v>
      </c>
    </row>
    <row r="136" spans="1:25" x14ac:dyDescent="0.4">
      <c r="A136" t="s">
        <v>339</v>
      </c>
      <c r="B136" t="s">
        <v>254</v>
      </c>
      <c r="C136" t="s">
        <v>337</v>
      </c>
      <c r="D136">
        <v>8</v>
      </c>
      <c r="E136" t="s">
        <v>297</v>
      </c>
      <c r="F136">
        <v>3755</v>
      </c>
      <c r="G136" t="s">
        <v>269</v>
      </c>
      <c r="H136">
        <v>1</v>
      </c>
      <c r="I136">
        <v>0</v>
      </c>
      <c r="J136">
        <v>0</v>
      </c>
      <c r="K136">
        <v>0</v>
      </c>
      <c r="L136">
        <v>3</v>
      </c>
      <c r="M136">
        <v>1</v>
      </c>
      <c r="N136" t="s">
        <v>258</v>
      </c>
      <c r="O136">
        <v>0</v>
      </c>
      <c r="P136" t="s">
        <v>255</v>
      </c>
      <c r="Q136">
        <v>0</v>
      </c>
      <c r="R136">
        <v>2</v>
      </c>
      <c r="S136" t="s">
        <v>259</v>
      </c>
      <c r="T136">
        <v>3</v>
      </c>
      <c r="U136">
        <v>0</v>
      </c>
      <c r="V136">
        <v>0</v>
      </c>
      <c r="W136">
        <v>0</v>
      </c>
      <c r="X136">
        <v>1</v>
      </c>
      <c r="Y136" t="s">
        <v>348</v>
      </c>
    </row>
    <row r="137" spans="1:25" x14ac:dyDescent="0.4">
      <c r="A137" t="s">
        <v>330</v>
      </c>
      <c r="B137" t="s">
        <v>254</v>
      </c>
      <c r="C137" t="s">
        <v>337</v>
      </c>
      <c r="D137">
        <v>26</v>
      </c>
      <c r="E137" t="s">
        <v>268</v>
      </c>
      <c r="F137">
        <v>3755</v>
      </c>
      <c r="G137" t="s">
        <v>263</v>
      </c>
      <c r="H137">
        <v>0</v>
      </c>
      <c r="I137">
        <v>0</v>
      </c>
      <c r="J137">
        <v>0</v>
      </c>
      <c r="K137">
        <v>0</v>
      </c>
      <c r="L137">
        <v>3</v>
      </c>
      <c r="M137">
        <v>0</v>
      </c>
      <c r="N137" t="s">
        <v>278</v>
      </c>
      <c r="O137">
        <v>0</v>
      </c>
      <c r="P137" t="s">
        <v>255</v>
      </c>
      <c r="Q137">
        <v>0</v>
      </c>
      <c r="R137">
        <v>1</v>
      </c>
      <c r="S137">
        <v>2</v>
      </c>
      <c r="T137">
        <v>2</v>
      </c>
      <c r="U137">
        <v>0</v>
      </c>
      <c r="V137">
        <v>1</v>
      </c>
      <c r="W137">
        <v>0</v>
      </c>
      <c r="X137">
        <v>0</v>
      </c>
    </row>
    <row r="138" spans="1:25" x14ac:dyDescent="0.4">
      <c r="A138" t="s">
        <v>296</v>
      </c>
      <c r="B138" t="s">
        <v>254</v>
      </c>
      <c r="C138" t="s">
        <v>337</v>
      </c>
      <c r="D138">
        <v>54</v>
      </c>
      <c r="E138" t="s">
        <v>332</v>
      </c>
      <c r="F138">
        <v>3755</v>
      </c>
      <c r="G138" t="s">
        <v>265</v>
      </c>
      <c r="H138">
        <v>1</v>
      </c>
      <c r="I138">
        <v>0</v>
      </c>
      <c r="J138">
        <v>1</v>
      </c>
      <c r="K138">
        <v>0</v>
      </c>
      <c r="L138">
        <v>3</v>
      </c>
      <c r="M138">
        <v>0</v>
      </c>
      <c r="N138" t="s">
        <v>259</v>
      </c>
      <c r="O138">
        <v>6.6</v>
      </c>
      <c r="P138" t="s">
        <v>261</v>
      </c>
      <c r="Q138">
        <v>0</v>
      </c>
      <c r="R138">
        <v>2</v>
      </c>
      <c r="S138" t="s">
        <v>259</v>
      </c>
      <c r="T138">
        <v>4</v>
      </c>
      <c r="U138">
        <v>0</v>
      </c>
      <c r="V138">
        <v>0</v>
      </c>
      <c r="W138">
        <v>0</v>
      </c>
      <c r="X138">
        <v>1</v>
      </c>
      <c r="Y138" t="s">
        <v>432</v>
      </c>
    </row>
    <row r="139" spans="1:25" x14ac:dyDescent="0.4">
      <c r="A139" t="s">
        <v>296</v>
      </c>
      <c r="B139" t="s">
        <v>254</v>
      </c>
      <c r="C139" t="s">
        <v>337</v>
      </c>
      <c r="D139">
        <v>46</v>
      </c>
      <c r="E139" t="s">
        <v>332</v>
      </c>
      <c r="F139">
        <v>3755</v>
      </c>
      <c r="G139" t="s">
        <v>269</v>
      </c>
      <c r="H139">
        <v>0</v>
      </c>
      <c r="I139">
        <v>0</v>
      </c>
      <c r="J139">
        <v>0</v>
      </c>
      <c r="K139">
        <v>0</v>
      </c>
      <c r="L139">
        <v>5</v>
      </c>
      <c r="M139">
        <v>0</v>
      </c>
      <c r="N139" t="s">
        <v>258</v>
      </c>
      <c r="O139">
        <v>12.7</v>
      </c>
      <c r="P139" t="s">
        <v>283</v>
      </c>
      <c r="Q139">
        <v>0</v>
      </c>
      <c r="R139">
        <v>2</v>
      </c>
      <c r="S139" t="s">
        <v>259</v>
      </c>
      <c r="T139">
        <v>3</v>
      </c>
      <c r="U139">
        <v>0</v>
      </c>
      <c r="V139">
        <v>0</v>
      </c>
      <c r="W139">
        <v>0</v>
      </c>
      <c r="X139">
        <v>1</v>
      </c>
      <c r="Y139" t="s">
        <v>438</v>
      </c>
    </row>
    <row r="140" spans="1:25" x14ac:dyDescent="0.4">
      <c r="A140" t="s">
        <v>339</v>
      </c>
      <c r="B140" t="s">
        <v>254</v>
      </c>
      <c r="C140" t="s">
        <v>337</v>
      </c>
      <c r="D140">
        <v>61</v>
      </c>
      <c r="E140" t="s">
        <v>297</v>
      </c>
      <c r="F140">
        <v>3755</v>
      </c>
      <c r="G140" t="s">
        <v>257</v>
      </c>
      <c r="H140">
        <v>1</v>
      </c>
      <c r="I140">
        <v>0</v>
      </c>
      <c r="J140">
        <v>0</v>
      </c>
      <c r="K140">
        <v>0</v>
      </c>
      <c r="L140">
        <v>3</v>
      </c>
      <c r="M140">
        <v>0</v>
      </c>
      <c r="N140" t="s">
        <v>258</v>
      </c>
      <c r="O140">
        <v>0</v>
      </c>
      <c r="P140" t="s">
        <v>275</v>
      </c>
      <c r="Q140">
        <v>0</v>
      </c>
      <c r="R140">
        <v>1</v>
      </c>
      <c r="S140" t="s">
        <v>259</v>
      </c>
      <c r="T140">
        <v>4</v>
      </c>
      <c r="U140">
        <v>0</v>
      </c>
      <c r="V140">
        <v>0</v>
      </c>
      <c r="W140">
        <v>0</v>
      </c>
      <c r="X140">
        <v>0</v>
      </c>
      <c r="Y140" t="s">
        <v>461</v>
      </c>
    </row>
    <row r="141" spans="1:25" x14ac:dyDescent="0.4">
      <c r="A141" t="s">
        <v>253</v>
      </c>
      <c r="B141" t="s">
        <v>254</v>
      </c>
      <c r="C141" t="s">
        <v>255</v>
      </c>
      <c r="D141">
        <v>10</v>
      </c>
      <c r="E141" t="s">
        <v>256</v>
      </c>
      <c r="F141">
        <v>3871</v>
      </c>
      <c r="G141" t="s">
        <v>262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 t="s">
        <v>258</v>
      </c>
      <c r="O141">
        <v>0</v>
      </c>
      <c r="P141" t="s">
        <v>259</v>
      </c>
      <c r="Q141">
        <v>0</v>
      </c>
      <c r="R141">
        <v>1</v>
      </c>
      <c r="S141" t="s">
        <v>259</v>
      </c>
      <c r="T141">
        <v>2</v>
      </c>
      <c r="U141">
        <v>1</v>
      </c>
      <c r="V141">
        <v>0</v>
      </c>
      <c r="W141">
        <v>0</v>
      </c>
      <c r="X141">
        <v>0</v>
      </c>
    </row>
    <row r="142" spans="1:25" x14ac:dyDescent="0.4">
      <c r="A142" t="s">
        <v>271</v>
      </c>
      <c r="B142" t="s">
        <v>254</v>
      </c>
      <c r="C142" t="s">
        <v>255</v>
      </c>
      <c r="D142">
        <v>20</v>
      </c>
      <c r="E142" t="s">
        <v>272</v>
      </c>
      <c r="F142">
        <v>3871</v>
      </c>
      <c r="G142" t="s">
        <v>265</v>
      </c>
      <c r="H142">
        <v>1</v>
      </c>
      <c r="I142">
        <v>0</v>
      </c>
      <c r="J142">
        <v>0</v>
      </c>
      <c r="K142">
        <v>0</v>
      </c>
      <c r="L142">
        <v>3</v>
      </c>
      <c r="M142">
        <v>0</v>
      </c>
      <c r="N142" t="s">
        <v>258</v>
      </c>
      <c r="O142">
        <v>0</v>
      </c>
      <c r="P142" t="s">
        <v>259</v>
      </c>
      <c r="Q142">
        <v>0</v>
      </c>
      <c r="R142" t="s">
        <v>259</v>
      </c>
      <c r="S142" t="s">
        <v>259</v>
      </c>
      <c r="T142">
        <v>3</v>
      </c>
      <c r="U142">
        <v>0</v>
      </c>
      <c r="V142">
        <v>0</v>
      </c>
      <c r="W142">
        <v>0</v>
      </c>
      <c r="X142">
        <v>0</v>
      </c>
      <c r="Y142" t="s">
        <v>282</v>
      </c>
    </row>
    <row r="143" spans="1:25" x14ac:dyDescent="0.4">
      <c r="A143" t="s">
        <v>339</v>
      </c>
      <c r="B143" t="s">
        <v>254</v>
      </c>
      <c r="C143" t="s">
        <v>337</v>
      </c>
      <c r="D143">
        <v>12</v>
      </c>
      <c r="E143" t="s">
        <v>297</v>
      </c>
      <c r="F143">
        <v>3871</v>
      </c>
      <c r="G143" t="s">
        <v>352</v>
      </c>
      <c r="H143">
        <v>1</v>
      </c>
      <c r="I143">
        <v>0</v>
      </c>
      <c r="J143">
        <v>0</v>
      </c>
      <c r="K143">
        <v>0</v>
      </c>
      <c r="L143">
        <v>0</v>
      </c>
      <c r="M143">
        <v>0</v>
      </c>
      <c r="N143" t="s">
        <v>259</v>
      </c>
      <c r="O143">
        <v>0</v>
      </c>
      <c r="P143" t="s">
        <v>259</v>
      </c>
      <c r="Q143">
        <v>0</v>
      </c>
      <c r="R143" t="s">
        <v>259</v>
      </c>
      <c r="S143" t="s">
        <v>259</v>
      </c>
      <c r="T143">
        <v>3</v>
      </c>
      <c r="U143">
        <v>1</v>
      </c>
      <c r="V143">
        <v>0</v>
      </c>
      <c r="W143">
        <v>0</v>
      </c>
      <c r="X143">
        <v>0</v>
      </c>
      <c r="Y143" t="s">
        <v>353</v>
      </c>
    </row>
    <row r="144" spans="1:25" x14ac:dyDescent="0.4">
      <c r="A144" t="s">
        <v>293</v>
      </c>
      <c r="B144" t="s">
        <v>254</v>
      </c>
      <c r="C144" t="s">
        <v>337</v>
      </c>
      <c r="D144">
        <v>3</v>
      </c>
      <c r="E144" t="s">
        <v>317</v>
      </c>
      <c r="F144">
        <v>3871</v>
      </c>
      <c r="G144" t="s">
        <v>277</v>
      </c>
      <c r="H144">
        <v>1</v>
      </c>
      <c r="I144">
        <v>0</v>
      </c>
      <c r="J144">
        <v>0</v>
      </c>
      <c r="K144">
        <v>0</v>
      </c>
      <c r="L144">
        <v>0</v>
      </c>
      <c r="M144">
        <v>0</v>
      </c>
      <c r="N144" t="s">
        <v>259</v>
      </c>
      <c r="O144">
        <v>0</v>
      </c>
      <c r="P144" t="s">
        <v>259</v>
      </c>
      <c r="Q144">
        <v>0</v>
      </c>
      <c r="R144" t="s">
        <v>259</v>
      </c>
      <c r="S144" t="s">
        <v>259</v>
      </c>
      <c r="T144">
        <v>1</v>
      </c>
      <c r="U144">
        <v>0</v>
      </c>
      <c r="V144">
        <v>0</v>
      </c>
      <c r="W144">
        <v>0</v>
      </c>
      <c r="X144">
        <v>0</v>
      </c>
      <c r="Y144" t="s">
        <v>393</v>
      </c>
    </row>
    <row r="145" spans="1:25" x14ac:dyDescent="0.4">
      <c r="A145" t="s">
        <v>428</v>
      </c>
      <c r="B145" t="s">
        <v>254</v>
      </c>
      <c r="C145" t="s">
        <v>337</v>
      </c>
      <c r="D145">
        <v>40</v>
      </c>
      <c r="E145" t="s">
        <v>268</v>
      </c>
      <c r="F145">
        <v>3871</v>
      </c>
      <c r="G145" t="s">
        <v>260</v>
      </c>
      <c r="H145">
        <v>0</v>
      </c>
      <c r="I145">
        <v>0</v>
      </c>
      <c r="J145">
        <v>1</v>
      </c>
      <c r="K145">
        <v>0</v>
      </c>
      <c r="L145">
        <v>3</v>
      </c>
      <c r="M145">
        <v>0</v>
      </c>
      <c r="N145" t="s">
        <v>258</v>
      </c>
      <c r="O145">
        <v>0</v>
      </c>
      <c r="P145" t="s">
        <v>275</v>
      </c>
      <c r="Q145">
        <v>0</v>
      </c>
      <c r="R145">
        <v>2</v>
      </c>
      <c r="S145" t="s">
        <v>259</v>
      </c>
      <c r="T145">
        <v>2</v>
      </c>
      <c r="U145">
        <v>0</v>
      </c>
      <c r="V145">
        <v>0</v>
      </c>
      <c r="W145">
        <v>0</v>
      </c>
      <c r="X145">
        <v>0</v>
      </c>
    </row>
    <row r="146" spans="1:25" x14ac:dyDescent="0.4">
      <c r="A146" t="s">
        <v>329</v>
      </c>
      <c r="B146" t="s">
        <v>254</v>
      </c>
      <c r="C146" t="s">
        <v>337</v>
      </c>
      <c r="D146">
        <v>21</v>
      </c>
      <c r="E146" t="s">
        <v>256</v>
      </c>
      <c r="F146">
        <v>3926</v>
      </c>
      <c r="G146" t="s">
        <v>277</v>
      </c>
      <c r="H146">
        <v>0</v>
      </c>
      <c r="I146">
        <v>0</v>
      </c>
      <c r="J146">
        <v>0</v>
      </c>
      <c r="K146">
        <v>3</v>
      </c>
      <c r="L146">
        <v>3</v>
      </c>
      <c r="M146">
        <v>0</v>
      </c>
      <c r="N146" t="s">
        <v>259</v>
      </c>
      <c r="O146">
        <v>0</v>
      </c>
      <c r="P146" t="s">
        <v>255</v>
      </c>
      <c r="Q146">
        <v>0</v>
      </c>
      <c r="R146">
        <v>3</v>
      </c>
      <c r="S146" t="s">
        <v>259</v>
      </c>
      <c r="T146">
        <v>4</v>
      </c>
      <c r="U146">
        <v>0</v>
      </c>
      <c r="V146">
        <v>0</v>
      </c>
      <c r="W146">
        <v>0</v>
      </c>
      <c r="X146">
        <v>1</v>
      </c>
      <c r="Y146" t="s">
        <v>364</v>
      </c>
    </row>
    <row r="147" spans="1:25" x14ac:dyDescent="0.4">
      <c r="A147" t="s">
        <v>296</v>
      </c>
      <c r="B147" t="s">
        <v>254</v>
      </c>
      <c r="C147" t="s">
        <v>337</v>
      </c>
      <c r="D147">
        <v>6</v>
      </c>
      <c r="E147" t="s">
        <v>332</v>
      </c>
      <c r="F147">
        <v>3926</v>
      </c>
      <c r="G147" t="s">
        <v>265</v>
      </c>
      <c r="H147">
        <v>1</v>
      </c>
      <c r="I147">
        <v>0</v>
      </c>
      <c r="J147">
        <v>2</v>
      </c>
      <c r="K147">
        <v>5</v>
      </c>
      <c r="L147">
        <v>1</v>
      </c>
      <c r="M147">
        <v>0</v>
      </c>
      <c r="N147" t="s">
        <v>258</v>
      </c>
      <c r="O147">
        <v>0</v>
      </c>
      <c r="P147" t="s">
        <v>255</v>
      </c>
      <c r="Q147">
        <v>0</v>
      </c>
      <c r="R147">
        <v>3</v>
      </c>
      <c r="S147" t="s">
        <v>259</v>
      </c>
      <c r="T147">
        <v>5</v>
      </c>
      <c r="U147">
        <v>0</v>
      </c>
      <c r="V147">
        <v>0</v>
      </c>
      <c r="W147">
        <v>0</v>
      </c>
      <c r="X147">
        <v>1</v>
      </c>
      <c r="Y147" t="s">
        <v>374</v>
      </c>
    </row>
    <row r="148" spans="1:25" x14ac:dyDescent="0.4">
      <c r="A148" t="s">
        <v>296</v>
      </c>
      <c r="B148" t="s">
        <v>254</v>
      </c>
      <c r="C148" t="s">
        <v>337</v>
      </c>
      <c r="D148">
        <v>12</v>
      </c>
      <c r="E148" t="s">
        <v>332</v>
      </c>
      <c r="F148">
        <v>3926</v>
      </c>
      <c r="G148" t="s">
        <v>277</v>
      </c>
      <c r="H148">
        <v>1</v>
      </c>
      <c r="I148">
        <v>0</v>
      </c>
      <c r="J148">
        <v>0</v>
      </c>
      <c r="K148">
        <v>3</v>
      </c>
      <c r="L148">
        <v>3</v>
      </c>
      <c r="M148">
        <v>0</v>
      </c>
      <c r="N148" t="s">
        <v>278</v>
      </c>
      <c r="O148">
        <v>3.6</v>
      </c>
      <c r="P148" t="s">
        <v>261</v>
      </c>
      <c r="Q148">
        <v>0</v>
      </c>
      <c r="R148">
        <v>2</v>
      </c>
      <c r="S148" t="s">
        <v>259</v>
      </c>
      <c r="T148">
        <v>4</v>
      </c>
      <c r="U148">
        <v>0</v>
      </c>
      <c r="V148">
        <v>0</v>
      </c>
      <c r="W148">
        <v>0</v>
      </c>
      <c r="X148">
        <v>1</v>
      </c>
    </row>
    <row r="149" spans="1:25" x14ac:dyDescent="0.4">
      <c r="A149" t="s">
        <v>271</v>
      </c>
      <c r="B149" t="s">
        <v>254</v>
      </c>
      <c r="C149" t="s">
        <v>255</v>
      </c>
      <c r="D149">
        <v>21</v>
      </c>
      <c r="E149" t="s">
        <v>256</v>
      </c>
      <c r="F149">
        <v>3926</v>
      </c>
      <c r="G149" t="s">
        <v>277</v>
      </c>
      <c r="H149">
        <v>0</v>
      </c>
      <c r="I149">
        <v>0</v>
      </c>
      <c r="J149">
        <v>0</v>
      </c>
      <c r="K149">
        <v>4</v>
      </c>
      <c r="L149">
        <v>2</v>
      </c>
      <c r="M149">
        <v>0</v>
      </c>
      <c r="N149" t="s">
        <v>258</v>
      </c>
      <c r="O149">
        <v>2.1</v>
      </c>
      <c r="P149" t="s">
        <v>275</v>
      </c>
      <c r="Q149">
        <v>0</v>
      </c>
      <c r="R149">
        <v>3</v>
      </c>
      <c r="S149" t="s">
        <v>259</v>
      </c>
      <c r="T149">
        <v>4</v>
      </c>
      <c r="U149">
        <v>0</v>
      </c>
      <c r="V149">
        <v>0</v>
      </c>
      <c r="W149">
        <v>0</v>
      </c>
      <c r="X149">
        <v>1</v>
      </c>
    </row>
    <row r="150" spans="1:25" x14ac:dyDescent="0.4">
      <c r="A150" t="s">
        <v>316</v>
      </c>
      <c r="B150" t="s">
        <v>254</v>
      </c>
      <c r="C150" t="s">
        <v>337</v>
      </c>
      <c r="D150">
        <v>31</v>
      </c>
      <c r="E150" t="s">
        <v>317</v>
      </c>
      <c r="F150">
        <v>3926</v>
      </c>
      <c r="G150" t="s">
        <v>274</v>
      </c>
      <c r="H150">
        <v>0</v>
      </c>
      <c r="I150">
        <v>0</v>
      </c>
      <c r="J150">
        <v>1</v>
      </c>
      <c r="K150">
        <v>5</v>
      </c>
      <c r="L150">
        <v>0</v>
      </c>
      <c r="M150">
        <v>1</v>
      </c>
      <c r="N150" t="s">
        <v>259</v>
      </c>
      <c r="O150">
        <v>12.3</v>
      </c>
      <c r="P150" t="s">
        <v>261</v>
      </c>
      <c r="Q150">
        <v>0</v>
      </c>
      <c r="R150">
        <v>3</v>
      </c>
      <c r="S150" t="s">
        <v>259</v>
      </c>
      <c r="T150">
        <v>5</v>
      </c>
      <c r="U150">
        <v>0</v>
      </c>
      <c r="V150">
        <v>0</v>
      </c>
      <c r="W150">
        <v>0</v>
      </c>
      <c r="X150">
        <v>1</v>
      </c>
    </row>
    <row r="151" spans="1:25" x14ac:dyDescent="0.4">
      <c r="A151" t="s">
        <v>316</v>
      </c>
      <c r="B151" t="s">
        <v>254</v>
      </c>
      <c r="C151" t="s">
        <v>337</v>
      </c>
      <c r="D151">
        <v>61</v>
      </c>
      <c r="E151" t="s">
        <v>317</v>
      </c>
      <c r="F151">
        <v>3926</v>
      </c>
      <c r="G151" t="s">
        <v>260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 t="s">
        <v>259</v>
      </c>
      <c r="O151">
        <v>11</v>
      </c>
      <c r="P151" t="s">
        <v>275</v>
      </c>
      <c r="Q151">
        <v>0</v>
      </c>
      <c r="R151">
        <v>3</v>
      </c>
      <c r="S151">
        <v>4</v>
      </c>
      <c r="T151">
        <v>3</v>
      </c>
      <c r="U151">
        <v>0</v>
      </c>
      <c r="V151">
        <v>0</v>
      </c>
      <c r="W151">
        <v>0</v>
      </c>
      <c r="X151">
        <v>1</v>
      </c>
    </row>
    <row r="152" spans="1:25" x14ac:dyDescent="0.4">
      <c r="A152" t="s">
        <v>293</v>
      </c>
      <c r="B152" t="s">
        <v>254</v>
      </c>
      <c r="C152" t="s">
        <v>337</v>
      </c>
      <c r="D152">
        <v>41</v>
      </c>
      <c r="E152" t="s">
        <v>256</v>
      </c>
      <c r="F152">
        <v>3926</v>
      </c>
      <c r="G152" t="s">
        <v>265</v>
      </c>
      <c r="H152">
        <v>0</v>
      </c>
      <c r="I152">
        <v>0</v>
      </c>
      <c r="J152">
        <v>1</v>
      </c>
      <c r="K152">
        <v>0</v>
      </c>
      <c r="L152">
        <v>0</v>
      </c>
      <c r="M152">
        <v>0</v>
      </c>
      <c r="N152" t="s">
        <v>259</v>
      </c>
      <c r="O152">
        <v>0</v>
      </c>
      <c r="P152" t="s">
        <v>283</v>
      </c>
      <c r="Q152">
        <v>0</v>
      </c>
      <c r="R152">
        <v>2</v>
      </c>
      <c r="S152">
        <v>4</v>
      </c>
      <c r="T152">
        <v>4</v>
      </c>
      <c r="U152">
        <v>0</v>
      </c>
      <c r="V152">
        <v>0</v>
      </c>
      <c r="W152">
        <v>0</v>
      </c>
      <c r="X152">
        <v>0</v>
      </c>
    </row>
    <row r="153" spans="1:25" x14ac:dyDescent="0.4">
      <c r="A153" t="s">
        <v>253</v>
      </c>
      <c r="B153" t="s">
        <v>254</v>
      </c>
      <c r="C153" t="s">
        <v>255</v>
      </c>
      <c r="D153">
        <v>11</v>
      </c>
      <c r="E153" t="s">
        <v>256</v>
      </c>
      <c r="F153">
        <v>4181</v>
      </c>
      <c r="G153" t="s">
        <v>265</v>
      </c>
      <c r="H153">
        <v>1</v>
      </c>
      <c r="I153">
        <v>0</v>
      </c>
      <c r="J153">
        <v>1</v>
      </c>
      <c r="K153">
        <v>1</v>
      </c>
      <c r="L153">
        <v>2</v>
      </c>
      <c r="M153">
        <v>0</v>
      </c>
      <c r="N153" t="s">
        <v>258</v>
      </c>
      <c r="O153">
        <v>3.7</v>
      </c>
      <c r="P153" t="s">
        <v>261</v>
      </c>
      <c r="Q153">
        <v>0</v>
      </c>
      <c r="R153" t="s">
        <v>259</v>
      </c>
      <c r="S153" t="s">
        <v>259</v>
      </c>
      <c r="T153">
        <v>3</v>
      </c>
      <c r="U153">
        <v>0</v>
      </c>
      <c r="V153">
        <v>0</v>
      </c>
      <c r="W153">
        <v>0</v>
      </c>
      <c r="X153">
        <v>0</v>
      </c>
    </row>
    <row r="154" spans="1:25" x14ac:dyDescent="0.4">
      <c r="A154" t="s">
        <v>271</v>
      </c>
      <c r="B154" t="s">
        <v>254</v>
      </c>
      <c r="C154" t="s">
        <v>255</v>
      </c>
      <c r="D154">
        <v>19</v>
      </c>
      <c r="E154" t="s">
        <v>272</v>
      </c>
      <c r="F154">
        <v>4181</v>
      </c>
      <c r="G154" t="s">
        <v>262</v>
      </c>
      <c r="H154">
        <v>1</v>
      </c>
      <c r="I154">
        <v>0</v>
      </c>
      <c r="J154">
        <v>1</v>
      </c>
      <c r="K154">
        <v>2</v>
      </c>
      <c r="L154">
        <v>2</v>
      </c>
      <c r="M154">
        <v>0</v>
      </c>
      <c r="N154" t="s">
        <v>258</v>
      </c>
      <c r="O154">
        <v>7.2</v>
      </c>
      <c r="P154" t="s">
        <v>261</v>
      </c>
      <c r="Q154">
        <v>0</v>
      </c>
      <c r="R154">
        <v>2</v>
      </c>
      <c r="S154" t="s">
        <v>259</v>
      </c>
      <c r="T154">
        <v>4</v>
      </c>
      <c r="U154">
        <v>0</v>
      </c>
      <c r="V154">
        <v>0</v>
      </c>
      <c r="W154">
        <v>0</v>
      </c>
      <c r="X154">
        <v>1</v>
      </c>
    </row>
    <row r="155" spans="1:25" x14ac:dyDescent="0.4">
      <c r="A155" t="s">
        <v>316</v>
      </c>
      <c r="B155" t="s">
        <v>254</v>
      </c>
      <c r="C155" t="s">
        <v>255</v>
      </c>
      <c r="D155">
        <v>5</v>
      </c>
      <c r="E155" t="s">
        <v>317</v>
      </c>
      <c r="F155">
        <v>4181</v>
      </c>
      <c r="G155" t="s">
        <v>260</v>
      </c>
      <c r="H155">
        <v>0</v>
      </c>
      <c r="I155">
        <v>0</v>
      </c>
      <c r="J155">
        <v>2</v>
      </c>
      <c r="K155">
        <v>2</v>
      </c>
      <c r="L155">
        <v>1</v>
      </c>
      <c r="M155">
        <v>0</v>
      </c>
      <c r="N155" t="s">
        <v>258</v>
      </c>
      <c r="O155">
        <v>0</v>
      </c>
      <c r="P155" t="s">
        <v>275</v>
      </c>
      <c r="Q155">
        <v>0</v>
      </c>
      <c r="R155">
        <v>2</v>
      </c>
      <c r="S155">
        <v>2</v>
      </c>
      <c r="T155">
        <v>2</v>
      </c>
      <c r="U155">
        <v>0</v>
      </c>
      <c r="V155">
        <v>0</v>
      </c>
      <c r="W155">
        <v>0</v>
      </c>
      <c r="X155">
        <v>0</v>
      </c>
      <c r="Y155" t="s">
        <v>328</v>
      </c>
    </row>
    <row r="156" spans="1:25" x14ac:dyDescent="0.4">
      <c r="A156" t="s">
        <v>339</v>
      </c>
      <c r="B156" t="s">
        <v>254</v>
      </c>
      <c r="C156" t="s">
        <v>337</v>
      </c>
      <c r="D156">
        <v>13</v>
      </c>
      <c r="E156" t="s">
        <v>297</v>
      </c>
      <c r="F156">
        <v>4181</v>
      </c>
      <c r="G156" t="s">
        <v>260</v>
      </c>
      <c r="H156">
        <v>0</v>
      </c>
      <c r="I156">
        <v>0</v>
      </c>
      <c r="J156">
        <v>1</v>
      </c>
      <c r="K156">
        <v>0</v>
      </c>
      <c r="L156">
        <v>1</v>
      </c>
      <c r="M156">
        <v>0</v>
      </c>
      <c r="N156" t="s">
        <v>258</v>
      </c>
      <c r="O156">
        <v>0</v>
      </c>
      <c r="P156" t="s">
        <v>259</v>
      </c>
      <c r="Q156">
        <v>0</v>
      </c>
      <c r="R156">
        <v>2</v>
      </c>
      <c r="S156">
        <v>3</v>
      </c>
      <c r="T156">
        <v>4</v>
      </c>
      <c r="U156">
        <v>0</v>
      </c>
      <c r="V156">
        <v>0</v>
      </c>
      <c r="W156">
        <v>0</v>
      </c>
      <c r="X156">
        <v>0</v>
      </c>
      <c r="Y156" t="s">
        <v>354</v>
      </c>
    </row>
    <row r="157" spans="1:25" x14ac:dyDescent="0.4">
      <c r="A157" t="s">
        <v>271</v>
      </c>
      <c r="B157" t="s">
        <v>254</v>
      </c>
      <c r="C157" t="s">
        <v>337</v>
      </c>
      <c r="D157">
        <v>7</v>
      </c>
      <c r="E157" t="s">
        <v>256</v>
      </c>
      <c r="F157">
        <v>4181</v>
      </c>
      <c r="G157" t="s">
        <v>277</v>
      </c>
      <c r="H157">
        <v>1</v>
      </c>
      <c r="I157">
        <v>0</v>
      </c>
      <c r="J157">
        <v>1</v>
      </c>
      <c r="K157">
        <v>3</v>
      </c>
      <c r="L157">
        <v>2</v>
      </c>
      <c r="M157">
        <v>1</v>
      </c>
      <c r="N157" t="s">
        <v>258</v>
      </c>
      <c r="O157">
        <v>8.4</v>
      </c>
      <c r="P157" t="s">
        <v>261</v>
      </c>
      <c r="Q157">
        <v>0</v>
      </c>
      <c r="R157">
        <v>3</v>
      </c>
      <c r="S157" t="s">
        <v>259</v>
      </c>
      <c r="T157">
        <v>4</v>
      </c>
      <c r="U157">
        <v>0</v>
      </c>
      <c r="V157">
        <v>0</v>
      </c>
      <c r="W157">
        <v>0</v>
      </c>
      <c r="X157">
        <v>1</v>
      </c>
    </row>
    <row r="158" spans="1:25" x14ac:dyDescent="0.4">
      <c r="A158" t="s">
        <v>339</v>
      </c>
      <c r="B158" t="s">
        <v>254</v>
      </c>
      <c r="C158" t="s">
        <v>337</v>
      </c>
      <c r="D158">
        <v>62</v>
      </c>
      <c r="E158" t="s">
        <v>297</v>
      </c>
      <c r="F158">
        <v>4181</v>
      </c>
      <c r="G158" t="s">
        <v>265</v>
      </c>
      <c r="H158">
        <v>1</v>
      </c>
      <c r="I158">
        <v>0</v>
      </c>
      <c r="J158">
        <v>2</v>
      </c>
      <c r="K158">
        <v>4</v>
      </c>
      <c r="L158">
        <v>1</v>
      </c>
      <c r="M158">
        <v>0</v>
      </c>
      <c r="N158" t="s">
        <v>258</v>
      </c>
      <c r="O158">
        <v>7.7</v>
      </c>
      <c r="P158" t="s">
        <v>283</v>
      </c>
      <c r="Q158">
        <v>0</v>
      </c>
      <c r="R158">
        <v>3</v>
      </c>
      <c r="S158" t="s">
        <v>259</v>
      </c>
      <c r="T158">
        <v>4</v>
      </c>
      <c r="U158">
        <v>0</v>
      </c>
      <c r="V158">
        <v>0</v>
      </c>
      <c r="W158">
        <v>0</v>
      </c>
      <c r="X158">
        <v>1</v>
      </c>
      <c r="Y158" t="s">
        <v>462</v>
      </c>
    </row>
    <row r="159" spans="1:25" x14ac:dyDescent="0.4">
      <c r="A159" t="s">
        <v>330</v>
      </c>
      <c r="B159" t="s">
        <v>254</v>
      </c>
      <c r="C159" t="s">
        <v>337</v>
      </c>
      <c r="D159">
        <v>38</v>
      </c>
      <c r="E159" t="s">
        <v>268</v>
      </c>
      <c r="F159">
        <v>4181</v>
      </c>
      <c r="G159" t="s">
        <v>277</v>
      </c>
      <c r="H159">
        <v>1</v>
      </c>
      <c r="I159">
        <v>0</v>
      </c>
      <c r="J159">
        <v>1</v>
      </c>
      <c r="K159">
        <v>1</v>
      </c>
      <c r="L159">
        <v>4</v>
      </c>
      <c r="M159">
        <v>0</v>
      </c>
      <c r="N159" t="s">
        <v>258</v>
      </c>
      <c r="O159">
        <v>0</v>
      </c>
      <c r="P159" t="s">
        <v>259</v>
      </c>
      <c r="Q159">
        <v>0</v>
      </c>
      <c r="R159">
        <v>2</v>
      </c>
      <c r="S159" t="s">
        <v>259</v>
      </c>
      <c r="T159">
        <v>2</v>
      </c>
      <c r="U159">
        <v>0</v>
      </c>
      <c r="V159">
        <v>0</v>
      </c>
      <c r="W159">
        <v>0</v>
      </c>
      <c r="X159">
        <v>0</v>
      </c>
      <c r="Y159" t="s">
        <v>474</v>
      </c>
    </row>
    <row r="160" spans="1:25" x14ac:dyDescent="0.4">
      <c r="A160" t="s">
        <v>271</v>
      </c>
      <c r="B160" t="s">
        <v>254</v>
      </c>
      <c r="C160" t="s">
        <v>255</v>
      </c>
      <c r="D160">
        <v>26</v>
      </c>
      <c r="E160" t="s">
        <v>272</v>
      </c>
      <c r="F160">
        <v>4198</v>
      </c>
      <c r="G160" t="s">
        <v>274</v>
      </c>
      <c r="H160">
        <v>1</v>
      </c>
      <c r="I160">
        <v>0</v>
      </c>
      <c r="J160">
        <v>1</v>
      </c>
      <c r="K160">
        <v>0</v>
      </c>
      <c r="L160">
        <v>1</v>
      </c>
      <c r="M160">
        <v>0</v>
      </c>
      <c r="N160" t="s">
        <v>258</v>
      </c>
      <c r="O160">
        <v>27.1</v>
      </c>
      <c r="P160" t="s">
        <v>275</v>
      </c>
      <c r="Q160">
        <v>0</v>
      </c>
      <c r="R160" t="s">
        <v>259</v>
      </c>
      <c r="S160" t="s">
        <v>259</v>
      </c>
      <c r="T160">
        <v>3</v>
      </c>
      <c r="U160">
        <v>0</v>
      </c>
      <c r="V160">
        <v>0</v>
      </c>
      <c r="W160">
        <v>1</v>
      </c>
      <c r="X160">
        <v>0</v>
      </c>
      <c r="Y160" t="s">
        <v>276</v>
      </c>
    </row>
    <row r="161" spans="1:25" x14ac:dyDescent="0.4">
      <c r="A161" t="s">
        <v>330</v>
      </c>
      <c r="B161" t="s">
        <v>254</v>
      </c>
      <c r="C161" t="s">
        <v>255</v>
      </c>
      <c r="D161">
        <v>17</v>
      </c>
      <c r="E161" t="s">
        <v>268</v>
      </c>
      <c r="F161">
        <v>4198</v>
      </c>
      <c r="G161" t="s">
        <v>262</v>
      </c>
      <c r="H161">
        <v>0</v>
      </c>
      <c r="I161">
        <v>0</v>
      </c>
      <c r="J161">
        <v>1</v>
      </c>
      <c r="K161">
        <v>0</v>
      </c>
      <c r="L161">
        <v>1</v>
      </c>
      <c r="M161">
        <v>0</v>
      </c>
      <c r="N161" t="s">
        <v>258</v>
      </c>
      <c r="O161">
        <v>1.7</v>
      </c>
      <c r="P161" t="s">
        <v>283</v>
      </c>
      <c r="Q161">
        <v>0</v>
      </c>
      <c r="R161">
        <v>2</v>
      </c>
      <c r="S161">
        <v>1</v>
      </c>
      <c r="T161">
        <v>3</v>
      </c>
      <c r="U161">
        <v>0</v>
      </c>
      <c r="V161">
        <v>0</v>
      </c>
      <c r="W161">
        <v>1</v>
      </c>
      <c r="X161">
        <v>0</v>
      </c>
    </row>
    <row r="162" spans="1:25" x14ac:dyDescent="0.4">
      <c r="A162" t="s">
        <v>331</v>
      </c>
      <c r="B162" t="s">
        <v>254</v>
      </c>
      <c r="C162" t="s">
        <v>255</v>
      </c>
      <c r="D162">
        <v>17</v>
      </c>
      <c r="E162" t="s">
        <v>332</v>
      </c>
      <c r="F162">
        <v>4198</v>
      </c>
      <c r="G162" t="s">
        <v>260</v>
      </c>
      <c r="H162">
        <v>0</v>
      </c>
      <c r="I162">
        <v>0</v>
      </c>
      <c r="J162">
        <v>0</v>
      </c>
      <c r="K162">
        <v>0</v>
      </c>
      <c r="L162">
        <v>4</v>
      </c>
      <c r="M162">
        <v>0</v>
      </c>
      <c r="N162" t="s">
        <v>278</v>
      </c>
      <c r="O162">
        <v>0</v>
      </c>
      <c r="P162" t="s">
        <v>261</v>
      </c>
      <c r="Q162">
        <v>0</v>
      </c>
      <c r="R162">
        <v>2</v>
      </c>
      <c r="S162">
        <v>2</v>
      </c>
      <c r="T162">
        <v>3</v>
      </c>
      <c r="U162">
        <v>0</v>
      </c>
      <c r="V162">
        <v>0</v>
      </c>
      <c r="W162">
        <v>0</v>
      </c>
      <c r="X162">
        <v>0</v>
      </c>
      <c r="Y162" t="s">
        <v>335</v>
      </c>
    </row>
    <row r="163" spans="1:25" x14ac:dyDescent="0.4">
      <c r="A163" t="s">
        <v>339</v>
      </c>
      <c r="B163" t="s">
        <v>254</v>
      </c>
      <c r="C163" t="s">
        <v>337</v>
      </c>
      <c r="D163">
        <v>32</v>
      </c>
      <c r="E163" t="s">
        <v>297</v>
      </c>
      <c r="F163">
        <v>4198</v>
      </c>
      <c r="G163" t="s">
        <v>263</v>
      </c>
      <c r="H163">
        <v>0</v>
      </c>
      <c r="I163">
        <v>0</v>
      </c>
      <c r="J163">
        <v>0</v>
      </c>
      <c r="K163">
        <v>5</v>
      </c>
      <c r="L163">
        <v>0</v>
      </c>
      <c r="M163">
        <v>2</v>
      </c>
      <c r="N163" t="s">
        <v>258</v>
      </c>
      <c r="O163">
        <v>3.9</v>
      </c>
      <c r="P163" t="s">
        <v>261</v>
      </c>
      <c r="Q163">
        <v>0</v>
      </c>
      <c r="R163">
        <v>3</v>
      </c>
      <c r="S163" t="s">
        <v>259</v>
      </c>
      <c r="T163">
        <v>4</v>
      </c>
      <c r="U163">
        <v>0</v>
      </c>
      <c r="V163">
        <v>0</v>
      </c>
      <c r="W163">
        <v>0</v>
      </c>
      <c r="X163">
        <v>1</v>
      </c>
      <c r="Y163" t="s">
        <v>386</v>
      </c>
    </row>
    <row r="164" spans="1:25" x14ac:dyDescent="0.4">
      <c r="A164" t="s">
        <v>271</v>
      </c>
      <c r="B164" t="s">
        <v>254</v>
      </c>
      <c r="C164" t="s">
        <v>337</v>
      </c>
      <c r="D164">
        <v>59</v>
      </c>
      <c r="E164" t="s">
        <v>272</v>
      </c>
      <c r="F164">
        <v>4198</v>
      </c>
      <c r="G164" t="s">
        <v>277</v>
      </c>
      <c r="H164">
        <v>0</v>
      </c>
      <c r="I164">
        <v>0</v>
      </c>
      <c r="J164">
        <v>0</v>
      </c>
      <c r="K164">
        <v>0</v>
      </c>
      <c r="L164">
        <v>2</v>
      </c>
      <c r="M164">
        <v>0</v>
      </c>
      <c r="N164" t="s">
        <v>258</v>
      </c>
      <c r="O164">
        <v>2.1</v>
      </c>
      <c r="P164" t="s">
        <v>275</v>
      </c>
      <c r="Q164">
        <v>0</v>
      </c>
      <c r="R164">
        <v>2</v>
      </c>
      <c r="S164" t="s">
        <v>259</v>
      </c>
      <c r="T164">
        <v>3</v>
      </c>
      <c r="U164">
        <v>0</v>
      </c>
      <c r="V164">
        <v>0</v>
      </c>
      <c r="W164">
        <v>0</v>
      </c>
      <c r="X164">
        <v>0</v>
      </c>
    </row>
    <row r="165" spans="1:25" x14ac:dyDescent="0.4">
      <c r="A165" t="s">
        <v>293</v>
      </c>
      <c r="B165" t="s">
        <v>254</v>
      </c>
      <c r="C165" t="s">
        <v>337</v>
      </c>
      <c r="D165">
        <v>42</v>
      </c>
      <c r="E165" t="s">
        <v>256</v>
      </c>
      <c r="F165">
        <v>4198</v>
      </c>
      <c r="G165" t="s">
        <v>277</v>
      </c>
      <c r="H165">
        <v>1</v>
      </c>
      <c r="I165">
        <v>0</v>
      </c>
      <c r="J165">
        <v>0</v>
      </c>
      <c r="K165">
        <v>0</v>
      </c>
      <c r="L165">
        <v>2</v>
      </c>
      <c r="M165">
        <v>0</v>
      </c>
      <c r="N165" t="s">
        <v>259</v>
      </c>
      <c r="O165">
        <v>0</v>
      </c>
      <c r="P165" t="s">
        <v>283</v>
      </c>
      <c r="Q165">
        <v>0</v>
      </c>
      <c r="R165">
        <v>1</v>
      </c>
      <c r="S165" t="s">
        <v>259</v>
      </c>
      <c r="T165">
        <v>2</v>
      </c>
      <c r="U165">
        <v>0</v>
      </c>
      <c r="V165">
        <v>0</v>
      </c>
      <c r="W165">
        <v>0</v>
      </c>
      <c r="X165">
        <v>0</v>
      </c>
    </row>
    <row r="166" spans="1:25" x14ac:dyDescent="0.4">
      <c r="A166" t="s">
        <v>293</v>
      </c>
      <c r="B166" t="s">
        <v>254</v>
      </c>
      <c r="C166" t="s">
        <v>255</v>
      </c>
      <c r="D166">
        <v>7</v>
      </c>
      <c r="E166" t="s">
        <v>268</v>
      </c>
      <c r="F166">
        <v>4226</v>
      </c>
      <c r="G166" t="s">
        <v>295</v>
      </c>
      <c r="H166">
        <v>1</v>
      </c>
      <c r="I166">
        <v>0</v>
      </c>
      <c r="J166">
        <v>1</v>
      </c>
      <c r="K166">
        <v>0</v>
      </c>
      <c r="L166">
        <v>3</v>
      </c>
      <c r="M166">
        <v>0</v>
      </c>
      <c r="N166" t="s">
        <v>278</v>
      </c>
      <c r="O166">
        <v>0</v>
      </c>
      <c r="P166" t="s">
        <v>259</v>
      </c>
      <c r="Q166">
        <v>0</v>
      </c>
      <c r="R166">
        <v>2</v>
      </c>
      <c r="S166" t="s">
        <v>259</v>
      </c>
      <c r="T166">
        <v>3</v>
      </c>
      <c r="U166">
        <v>0</v>
      </c>
      <c r="V166">
        <v>0</v>
      </c>
      <c r="W166">
        <v>0</v>
      </c>
      <c r="X166">
        <v>0</v>
      </c>
    </row>
    <row r="167" spans="1:25" x14ac:dyDescent="0.4">
      <c r="A167" t="s">
        <v>296</v>
      </c>
      <c r="B167" t="s">
        <v>254</v>
      </c>
      <c r="C167" t="s">
        <v>255</v>
      </c>
      <c r="D167">
        <v>19</v>
      </c>
      <c r="E167" t="s">
        <v>297</v>
      </c>
      <c r="F167">
        <v>4226</v>
      </c>
      <c r="G167" t="s">
        <v>265</v>
      </c>
      <c r="H167">
        <v>0</v>
      </c>
      <c r="I167">
        <v>0</v>
      </c>
      <c r="J167">
        <v>1</v>
      </c>
      <c r="K167">
        <v>0</v>
      </c>
      <c r="L167">
        <v>1</v>
      </c>
      <c r="M167">
        <v>0</v>
      </c>
      <c r="N167" t="s">
        <v>258</v>
      </c>
      <c r="O167">
        <v>0</v>
      </c>
      <c r="P167" t="s">
        <v>275</v>
      </c>
      <c r="Q167">
        <v>0</v>
      </c>
      <c r="R167">
        <v>2</v>
      </c>
      <c r="S167">
        <v>1</v>
      </c>
      <c r="T167">
        <v>3</v>
      </c>
      <c r="U167">
        <v>0</v>
      </c>
      <c r="V167">
        <v>0</v>
      </c>
      <c r="W167">
        <v>0</v>
      </c>
      <c r="X167">
        <v>1</v>
      </c>
      <c r="Y167" t="s">
        <v>304</v>
      </c>
    </row>
    <row r="168" spans="1:25" x14ac:dyDescent="0.4">
      <c r="A168" t="s">
        <v>293</v>
      </c>
      <c r="B168" t="s">
        <v>254</v>
      </c>
      <c r="C168" t="s">
        <v>337</v>
      </c>
      <c r="D168">
        <v>19</v>
      </c>
      <c r="E168" t="s">
        <v>317</v>
      </c>
      <c r="F168">
        <v>4226</v>
      </c>
      <c r="G168" t="s">
        <v>262</v>
      </c>
      <c r="H168">
        <v>0</v>
      </c>
      <c r="I168">
        <v>0</v>
      </c>
      <c r="J168">
        <v>1</v>
      </c>
      <c r="K168">
        <v>2</v>
      </c>
      <c r="L168">
        <v>1</v>
      </c>
      <c r="M168">
        <v>0</v>
      </c>
      <c r="N168" t="s">
        <v>264</v>
      </c>
      <c r="O168">
        <v>0</v>
      </c>
      <c r="P168" t="s">
        <v>261</v>
      </c>
      <c r="Q168">
        <v>0</v>
      </c>
      <c r="R168">
        <v>2</v>
      </c>
      <c r="S168">
        <v>2</v>
      </c>
      <c r="T168">
        <v>3</v>
      </c>
      <c r="U168">
        <v>0</v>
      </c>
      <c r="V168">
        <v>0</v>
      </c>
      <c r="W168">
        <v>0</v>
      </c>
      <c r="X168">
        <v>0</v>
      </c>
    </row>
    <row r="169" spans="1:25" x14ac:dyDescent="0.4">
      <c r="A169" t="s">
        <v>330</v>
      </c>
      <c r="B169" t="s">
        <v>254</v>
      </c>
      <c r="C169" t="s">
        <v>337</v>
      </c>
      <c r="D169">
        <v>27</v>
      </c>
      <c r="E169" t="s">
        <v>268</v>
      </c>
      <c r="F169">
        <v>4226</v>
      </c>
      <c r="G169" t="s">
        <v>260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0</v>
      </c>
      <c r="N169" t="s">
        <v>258</v>
      </c>
      <c r="O169">
        <v>0</v>
      </c>
      <c r="P169" t="s">
        <v>275</v>
      </c>
      <c r="Q169">
        <v>0</v>
      </c>
      <c r="R169">
        <v>1</v>
      </c>
      <c r="S169">
        <v>2</v>
      </c>
      <c r="T169">
        <v>3</v>
      </c>
      <c r="U169">
        <v>0</v>
      </c>
      <c r="V169">
        <v>1</v>
      </c>
      <c r="W169">
        <v>1</v>
      </c>
      <c r="X169">
        <v>0</v>
      </c>
    </row>
    <row r="170" spans="1:25" x14ac:dyDescent="0.4">
      <c r="A170" t="s">
        <v>296</v>
      </c>
      <c r="B170" t="s">
        <v>254</v>
      </c>
      <c r="C170" t="s">
        <v>337</v>
      </c>
      <c r="D170">
        <v>42</v>
      </c>
      <c r="E170" t="s">
        <v>332</v>
      </c>
      <c r="F170">
        <v>4226</v>
      </c>
      <c r="G170" t="s">
        <v>260</v>
      </c>
      <c r="H170">
        <v>1</v>
      </c>
      <c r="I170">
        <v>0</v>
      </c>
      <c r="J170">
        <v>0</v>
      </c>
      <c r="K170">
        <v>3</v>
      </c>
      <c r="L170">
        <v>0</v>
      </c>
      <c r="M170">
        <v>0</v>
      </c>
      <c r="N170" t="s">
        <v>259</v>
      </c>
      <c r="O170">
        <v>2.6</v>
      </c>
      <c r="P170" t="s">
        <v>261</v>
      </c>
      <c r="Q170">
        <v>0</v>
      </c>
      <c r="R170">
        <v>2</v>
      </c>
      <c r="S170" t="s">
        <v>259</v>
      </c>
      <c r="T170">
        <v>2</v>
      </c>
      <c r="U170">
        <v>0</v>
      </c>
      <c r="V170">
        <v>0</v>
      </c>
      <c r="W170">
        <v>0</v>
      </c>
      <c r="X170">
        <v>1</v>
      </c>
      <c r="Y170" t="s">
        <v>442</v>
      </c>
    </row>
    <row r="171" spans="1:25" x14ac:dyDescent="0.4">
      <c r="A171" t="s">
        <v>339</v>
      </c>
      <c r="B171" t="s">
        <v>254</v>
      </c>
      <c r="C171" t="s">
        <v>337</v>
      </c>
      <c r="D171">
        <v>51</v>
      </c>
      <c r="E171" t="s">
        <v>297</v>
      </c>
      <c r="F171">
        <v>4226</v>
      </c>
      <c r="G171" t="s">
        <v>260</v>
      </c>
      <c r="H171">
        <v>0</v>
      </c>
      <c r="I171">
        <v>0</v>
      </c>
      <c r="J171">
        <v>1</v>
      </c>
      <c r="K171">
        <v>0</v>
      </c>
      <c r="L171">
        <v>1</v>
      </c>
      <c r="M171">
        <v>0</v>
      </c>
      <c r="N171" t="s">
        <v>258</v>
      </c>
      <c r="O171">
        <v>12.3</v>
      </c>
      <c r="P171" t="s">
        <v>261</v>
      </c>
      <c r="Q171">
        <v>0</v>
      </c>
      <c r="R171">
        <v>1</v>
      </c>
      <c r="S171" t="s">
        <v>259</v>
      </c>
      <c r="T171">
        <v>3</v>
      </c>
      <c r="U171">
        <v>0</v>
      </c>
      <c r="V171">
        <v>0</v>
      </c>
      <c r="W171">
        <v>1</v>
      </c>
      <c r="X171">
        <v>0</v>
      </c>
      <c r="Y171" t="s">
        <v>479</v>
      </c>
    </row>
    <row r="172" spans="1:25" x14ac:dyDescent="0.4">
      <c r="A172" t="s">
        <v>253</v>
      </c>
      <c r="B172" t="s">
        <v>254</v>
      </c>
      <c r="C172" t="s">
        <v>337</v>
      </c>
      <c r="D172">
        <v>57</v>
      </c>
      <c r="E172" t="s">
        <v>268</v>
      </c>
      <c r="F172">
        <v>4226</v>
      </c>
      <c r="G172" t="s">
        <v>260</v>
      </c>
      <c r="H172">
        <v>1</v>
      </c>
      <c r="I172">
        <v>0</v>
      </c>
      <c r="J172">
        <v>1</v>
      </c>
      <c r="K172">
        <v>0</v>
      </c>
      <c r="L172">
        <v>0</v>
      </c>
      <c r="M172">
        <v>0</v>
      </c>
      <c r="N172" t="s">
        <v>259</v>
      </c>
      <c r="O172">
        <v>8.5</v>
      </c>
      <c r="P172" t="s">
        <v>261</v>
      </c>
      <c r="Q172">
        <v>0</v>
      </c>
      <c r="R172">
        <v>1</v>
      </c>
      <c r="S172" t="s">
        <v>259</v>
      </c>
      <c r="T172">
        <v>2</v>
      </c>
      <c r="U172">
        <v>0</v>
      </c>
      <c r="V172">
        <v>0</v>
      </c>
      <c r="W172">
        <v>0</v>
      </c>
      <c r="X172">
        <v>0</v>
      </c>
    </row>
    <row r="173" spans="1:25" x14ac:dyDescent="0.4">
      <c r="A173" t="s">
        <v>316</v>
      </c>
      <c r="B173" t="s">
        <v>254</v>
      </c>
      <c r="C173" t="s">
        <v>255</v>
      </c>
      <c r="D173">
        <v>20</v>
      </c>
      <c r="E173" t="s">
        <v>317</v>
      </c>
      <c r="F173">
        <v>4238</v>
      </c>
      <c r="G173" t="s">
        <v>277</v>
      </c>
      <c r="H173">
        <v>0</v>
      </c>
      <c r="I173">
        <v>0</v>
      </c>
      <c r="J173">
        <v>0</v>
      </c>
      <c r="K173">
        <v>0</v>
      </c>
      <c r="L173">
        <v>1</v>
      </c>
      <c r="M173">
        <v>0</v>
      </c>
      <c r="N173" t="s">
        <v>258</v>
      </c>
      <c r="O173">
        <v>3.9</v>
      </c>
      <c r="P173" t="s">
        <v>261</v>
      </c>
      <c r="Q173">
        <v>0</v>
      </c>
      <c r="R173">
        <v>1</v>
      </c>
      <c r="S173">
        <v>2</v>
      </c>
      <c r="T173">
        <v>3</v>
      </c>
      <c r="U173">
        <v>0</v>
      </c>
      <c r="V173">
        <v>0</v>
      </c>
      <c r="W173">
        <v>0</v>
      </c>
      <c r="X173">
        <v>0</v>
      </c>
      <c r="Y173" t="s">
        <v>320</v>
      </c>
    </row>
    <row r="174" spans="1:25" x14ac:dyDescent="0.4">
      <c r="A174" t="s">
        <v>271</v>
      </c>
      <c r="B174" t="s">
        <v>254</v>
      </c>
      <c r="C174" t="s">
        <v>337</v>
      </c>
      <c r="D174">
        <v>2</v>
      </c>
      <c r="E174" t="s">
        <v>256</v>
      </c>
      <c r="F174">
        <v>4238</v>
      </c>
      <c r="G174" t="s">
        <v>269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 t="s">
        <v>259</v>
      </c>
      <c r="O174">
        <v>0</v>
      </c>
      <c r="P174" t="s">
        <v>259</v>
      </c>
      <c r="Q174">
        <v>0</v>
      </c>
      <c r="R174" t="s">
        <v>259</v>
      </c>
      <c r="S174" t="s">
        <v>259</v>
      </c>
      <c r="T174">
        <v>3</v>
      </c>
      <c r="U174">
        <v>1</v>
      </c>
      <c r="V174">
        <v>0</v>
      </c>
      <c r="W174">
        <v>0</v>
      </c>
      <c r="X174">
        <v>0</v>
      </c>
      <c r="Y174" t="s">
        <v>406</v>
      </c>
    </row>
    <row r="175" spans="1:25" x14ac:dyDescent="0.4">
      <c r="A175" t="s">
        <v>339</v>
      </c>
      <c r="B175" t="s">
        <v>254</v>
      </c>
      <c r="C175" t="s">
        <v>337</v>
      </c>
      <c r="D175">
        <v>56</v>
      </c>
      <c r="E175" t="s">
        <v>297</v>
      </c>
      <c r="F175">
        <v>4238</v>
      </c>
      <c r="G175" t="s">
        <v>274</v>
      </c>
      <c r="H175">
        <v>1</v>
      </c>
      <c r="I175">
        <v>0</v>
      </c>
      <c r="J175">
        <v>1</v>
      </c>
      <c r="K175">
        <v>0</v>
      </c>
      <c r="L175">
        <v>4</v>
      </c>
      <c r="M175">
        <v>0</v>
      </c>
      <c r="N175" t="s">
        <v>264</v>
      </c>
      <c r="O175">
        <v>3.6</v>
      </c>
      <c r="P175" t="s">
        <v>261</v>
      </c>
      <c r="Q175">
        <v>0</v>
      </c>
      <c r="R175">
        <v>2</v>
      </c>
      <c r="S175" t="s">
        <v>259</v>
      </c>
      <c r="T175">
        <v>3</v>
      </c>
      <c r="U175">
        <v>0</v>
      </c>
      <c r="V175">
        <v>0</v>
      </c>
      <c r="W175">
        <v>0</v>
      </c>
      <c r="X175">
        <v>0</v>
      </c>
      <c r="Y175" t="s">
        <v>458</v>
      </c>
    </row>
    <row r="176" spans="1:25" x14ac:dyDescent="0.4">
      <c r="A176" t="s">
        <v>316</v>
      </c>
      <c r="B176" t="s">
        <v>254</v>
      </c>
      <c r="C176" t="s">
        <v>337</v>
      </c>
      <c r="D176">
        <v>39</v>
      </c>
      <c r="E176" t="s">
        <v>317</v>
      </c>
      <c r="F176">
        <v>4238</v>
      </c>
      <c r="G176" t="s">
        <v>277</v>
      </c>
      <c r="H176">
        <v>1</v>
      </c>
      <c r="I176">
        <v>0</v>
      </c>
      <c r="J176">
        <v>1</v>
      </c>
      <c r="K176">
        <v>0</v>
      </c>
      <c r="L176">
        <v>0</v>
      </c>
      <c r="M176">
        <v>0</v>
      </c>
      <c r="N176" t="s">
        <v>264</v>
      </c>
      <c r="O176">
        <v>0</v>
      </c>
      <c r="P176" t="s">
        <v>259</v>
      </c>
      <c r="Q176">
        <v>0</v>
      </c>
      <c r="R176">
        <v>1</v>
      </c>
      <c r="S176" t="s">
        <v>259</v>
      </c>
      <c r="T176">
        <v>3</v>
      </c>
      <c r="U176">
        <v>1</v>
      </c>
      <c r="V176">
        <v>0</v>
      </c>
      <c r="W176">
        <v>0</v>
      </c>
      <c r="X176">
        <v>0</v>
      </c>
    </row>
    <row r="177" spans="1:25" x14ac:dyDescent="0.4">
      <c r="A177" t="s">
        <v>253</v>
      </c>
      <c r="B177" t="s">
        <v>254</v>
      </c>
      <c r="C177" t="s">
        <v>255</v>
      </c>
      <c r="D177">
        <v>5</v>
      </c>
      <c r="E177" t="s">
        <v>256</v>
      </c>
      <c r="F177">
        <v>4239</v>
      </c>
      <c r="G177" t="s">
        <v>263</v>
      </c>
      <c r="H177">
        <v>0</v>
      </c>
      <c r="I177">
        <v>0</v>
      </c>
      <c r="J177">
        <v>0</v>
      </c>
      <c r="K177">
        <v>0</v>
      </c>
      <c r="L177">
        <v>3</v>
      </c>
      <c r="M177">
        <v>0</v>
      </c>
      <c r="N177" t="s">
        <v>258</v>
      </c>
      <c r="O177">
        <v>3</v>
      </c>
      <c r="P177" t="s">
        <v>264</v>
      </c>
      <c r="Q177">
        <v>0</v>
      </c>
      <c r="R177">
        <v>2</v>
      </c>
      <c r="S177" t="s">
        <v>259</v>
      </c>
      <c r="T177">
        <v>3</v>
      </c>
      <c r="U177">
        <v>0</v>
      </c>
      <c r="V177">
        <v>0</v>
      </c>
      <c r="W177">
        <v>0</v>
      </c>
      <c r="X177">
        <v>0</v>
      </c>
    </row>
    <row r="178" spans="1:25" x14ac:dyDescent="0.4">
      <c r="A178" t="s">
        <v>271</v>
      </c>
      <c r="B178" t="s">
        <v>254</v>
      </c>
      <c r="C178" t="s">
        <v>255</v>
      </c>
      <c r="D178">
        <v>16</v>
      </c>
      <c r="E178" t="s">
        <v>272</v>
      </c>
      <c r="F178">
        <v>4239</v>
      </c>
      <c r="G178" t="s">
        <v>277</v>
      </c>
      <c r="H178">
        <v>0</v>
      </c>
      <c r="I178">
        <v>0</v>
      </c>
      <c r="J178">
        <v>1</v>
      </c>
      <c r="K178">
        <v>1</v>
      </c>
      <c r="L178">
        <v>1</v>
      </c>
      <c r="M178">
        <v>0</v>
      </c>
      <c r="N178" t="s">
        <v>258</v>
      </c>
      <c r="O178">
        <v>8.8000000000000007</v>
      </c>
      <c r="P178" t="s">
        <v>283</v>
      </c>
      <c r="Q178">
        <v>0</v>
      </c>
      <c r="R178">
        <v>2</v>
      </c>
      <c r="S178" t="s">
        <v>259</v>
      </c>
      <c r="T178">
        <v>3</v>
      </c>
      <c r="U178">
        <v>0</v>
      </c>
      <c r="V178">
        <v>0</v>
      </c>
      <c r="W178">
        <v>0</v>
      </c>
      <c r="X178">
        <v>0</v>
      </c>
      <c r="Y178" t="s">
        <v>284</v>
      </c>
    </row>
    <row r="179" spans="1:25" x14ac:dyDescent="0.4">
      <c r="A179" t="s">
        <v>331</v>
      </c>
      <c r="B179" t="s">
        <v>254</v>
      </c>
      <c r="C179" t="s">
        <v>255</v>
      </c>
      <c r="D179">
        <v>15</v>
      </c>
      <c r="E179" t="s">
        <v>332</v>
      </c>
      <c r="F179">
        <v>4239</v>
      </c>
      <c r="G179" t="s">
        <v>290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 t="s">
        <v>259</v>
      </c>
      <c r="O179">
        <v>0</v>
      </c>
      <c r="P179" t="s">
        <v>261</v>
      </c>
      <c r="Q179">
        <v>0</v>
      </c>
      <c r="R179">
        <v>3</v>
      </c>
      <c r="S179">
        <v>4</v>
      </c>
      <c r="T179">
        <v>3</v>
      </c>
      <c r="U179">
        <v>0</v>
      </c>
      <c r="V179">
        <v>0</v>
      </c>
      <c r="W179">
        <v>0</v>
      </c>
      <c r="X179">
        <v>1</v>
      </c>
      <c r="Y179" t="s">
        <v>334</v>
      </c>
    </row>
    <row r="180" spans="1:25" x14ac:dyDescent="0.4">
      <c r="A180" t="s">
        <v>339</v>
      </c>
      <c r="B180" t="s">
        <v>254</v>
      </c>
      <c r="C180" t="s">
        <v>337</v>
      </c>
      <c r="D180">
        <v>7</v>
      </c>
      <c r="E180" t="s">
        <v>297</v>
      </c>
      <c r="F180">
        <v>4239</v>
      </c>
      <c r="G180" t="s">
        <v>265</v>
      </c>
      <c r="H180">
        <v>1</v>
      </c>
      <c r="I180">
        <v>0</v>
      </c>
      <c r="J180">
        <v>2</v>
      </c>
      <c r="K180">
        <v>0</v>
      </c>
      <c r="L180">
        <v>5</v>
      </c>
      <c r="M180">
        <v>0</v>
      </c>
      <c r="N180" t="s">
        <v>259</v>
      </c>
      <c r="O180">
        <v>2.2999999999999998</v>
      </c>
      <c r="P180" t="s">
        <v>283</v>
      </c>
      <c r="Q180">
        <v>0</v>
      </c>
      <c r="R180">
        <v>3</v>
      </c>
      <c r="S180">
        <v>3</v>
      </c>
      <c r="T180">
        <v>4</v>
      </c>
      <c r="U180">
        <v>0</v>
      </c>
      <c r="V180">
        <v>0</v>
      </c>
      <c r="W180">
        <v>0</v>
      </c>
      <c r="X180">
        <v>1</v>
      </c>
      <c r="Y180" t="s">
        <v>347</v>
      </c>
    </row>
    <row r="181" spans="1:25" x14ac:dyDescent="0.4">
      <c r="A181" t="s">
        <v>316</v>
      </c>
      <c r="B181" t="s">
        <v>254</v>
      </c>
      <c r="C181" t="s">
        <v>337</v>
      </c>
      <c r="D181">
        <v>29</v>
      </c>
      <c r="E181" t="s">
        <v>317</v>
      </c>
      <c r="F181">
        <v>4239</v>
      </c>
      <c r="G181" t="s">
        <v>265</v>
      </c>
      <c r="H181">
        <v>1</v>
      </c>
      <c r="I181">
        <v>0</v>
      </c>
      <c r="J181">
        <v>3</v>
      </c>
      <c r="K181">
        <v>0</v>
      </c>
      <c r="L181">
        <v>7</v>
      </c>
      <c r="M181">
        <v>0</v>
      </c>
      <c r="N181" t="s">
        <v>258</v>
      </c>
      <c r="O181">
        <v>5.2</v>
      </c>
      <c r="P181" t="s">
        <v>259</v>
      </c>
      <c r="Q181">
        <v>0</v>
      </c>
      <c r="R181">
        <v>3</v>
      </c>
      <c r="S181">
        <v>3</v>
      </c>
      <c r="T181">
        <v>5</v>
      </c>
      <c r="U181">
        <v>0</v>
      </c>
      <c r="V181">
        <v>0</v>
      </c>
      <c r="W181">
        <v>0</v>
      </c>
      <c r="X181">
        <v>1</v>
      </c>
    </row>
    <row r="182" spans="1:25" x14ac:dyDescent="0.4">
      <c r="A182" t="s">
        <v>316</v>
      </c>
      <c r="B182" t="s">
        <v>254</v>
      </c>
      <c r="C182" t="s">
        <v>337</v>
      </c>
      <c r="D182">
        <v>43</v>
      </c>
      <c r="E182" t="s">
        <v>317</v>
      </c>
      <c r="F182">
        <v>4239</v>
      </c>
      <c r="G182" t="s">
        <v>265</v>
      </c>
      <c r="H182">
        <v>0</v>
      </c>
      <c r="I182">
        <v>0</v>
      </c>
      <c r="J182">
        <v>2</v>
      </c>
      <c r="K182">
        <v>1</v>
      </c>
      <c r="L182">
        <v>0</v>
      </c>
      <c r="M182">
        <v>0</v>
      </c>
      <c r="N182" t="s">
        <v>258</v>
      </c>
      <c r="O182">
        <v>3.4</v>
      </c>
      <c r="P182" t="s">
        <v>275</v>
      </c>
      <c r="Q182">
        <v>0</v>
      </c>
      <c r="R182">
        <v>3</v>
      </c>
      <c r="S182">
        <v>4</v>
      </c>
      <c r="T182">
        <v>2</v>
      </c>
      <c r="U182">
        <v>0</v>
      </c>
      <c r="V182">
        <v>0</v>
      </c>
      <c r="W182">
        <v>0</v>
      </c>
      <c r="X182">
        <v>1</v>
      </c>
    </row>
    <row r="183" spans="1:25" x14ac:dyDescent="0.4">
      <c r="A183" t="s">
        <v>339</v>
      </c>
      <c r="B183" t="s">
        <v>254</v>
      </c>
      <c r="C183" t="s">
        <v>337</v>
      </c>
      <c r="D183">
        <v>49</v>
      </c>
      <c r="E183" t="s">
        <v>297</v>
      </c>
      <c r="F183">
        <v>4239</v>
      </c>
      <c r="G183" t="s">
        <v>257</v>
      </c>
      <c r="H183">
        <v>1</v>
      </c>
      <c r="I183">
        <v>0</v>
      </c>
      <c r="J183">
        <v>1</v>
      </c>
      <c r="K183">
        <v>0</v>
      </c>
      <c r="L183">
        <v>4</v>
      </c>
      <c r="M183">
        <v>0</v>
      </c>
      <c r="N183" t="s">
        <v>258</v>
      </c>
      <c r="O183">
        <v>2.5</v>
      </c>
      <c r="P183" t="s">
        <v>261</v>
      </c>
      <c r="Q183">
        <v>0</v>
      </c>
      <c r="R183">
        <v>2</v>
      </c>
      <c r="S183" t="s">
        <v>259</v>
      </c>
      <c r="T183">
        <v>3</v>
      </c>
      <c r="U183">
        <v>0</v>
      </c>
      <c r="V183">
        <v>0</v>
      </c>
      <c r="W183">
        <v>1</v>
      </c>
      <c r="X183">
        <v>1</v>
      </c>
      <c r="Y183" t="s">
        <v>477</v>
      </c>
    </row>
    <row r="184" spans="1:25" x14ac:dyDescent="0.4">
      <c r="A184" t="s">
        <v>296</v>
      </c>
      <c r="B184" t="s">
        <v>254</v>
      </c>
      <c r="C184" t="s">
        <v>255</v>
      </c>
      <c r="D184">
        <v>26</v>
      </c>
      <c r="E184" t="s">
        <v>297</v>
      </c>
      <c r="F184">
        <v>4360</v>
      </c>
      <c r="G184" t="s">
        <v>290</v>
      </c>
      <c r="H184">
        <v>0</v>
      </c>
      <c r="I184">
        <v>0</v>
      </c>
      <c r="J184">
        <v>0</v>
      </c>
      <c r="K184">
        <v>0</v>
      </c>
      <c r="L184">
        <v>2</v>
      </c>
      <c r="M184">
        <v>0</v>
      </c>
      <c r="N184" t="s">
        <v>258</v>
      </c>
      <c r="O184">
        <v>0</v>
      </c>
      <c r="P184" t="s">
        <v>259</v>
      </c>
      <c r="Q184">
        <v>0</v>
      </c>
      <c r="R184">
        <v>1</v>
      </c>
      <c r="S184" t="s">
        <v>259</v>
      </c>
      <c r="T184">
        <v>3</v>
      </c>
      <c r="U184">
        <v>0</v>
      </c>
      <c r="V184">
        <v>0</v>
      </c>
      <c r="W184">
        <v>0</v>
      </c>
      <c r="X184">
        <v>0</v>
      </c>
      <c r="Y184" t="s">
        <v>299</v>
      </c>
    </row>
    <row r="185" spans="1:25" x14ac:dyDescent="0.4">
      <c r="A185" t="s">
        <v>331</v>
      </c>
      <c r="B185" t="s">
        <v>254</v>
      </c>
      <c r="C185" t="s">
        <v>255</v>
      </c>
      <c r="D185">
        <v>18</v>
      </c>
      <c r="E185" t="s">
        <v>332</v>
      </c>
      <c r="F185">
        <v>4360</v>
      </c>
      <c r="G185" t="s">
        <v>277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 t="s">
        <v>258</v>
      </c>
      <c r="O185">
        <v>0</v>
      </c>
      <c r="P185" t="s">
        <v>255</v>
      </c>
      <c r="Q185">
        <v>0</v>
      </c>
      <c r="R185">
        <v>1</v>
      </c>
      <c r="S185">
        <v>1</v>
      </c>
      <c r="T185">
        <v>1</v>
      </c>
      <c r="U185">
        <v>0</v>
      </c>
      <c r="V185">
        <v>1</v>
      </c>
      <c r="W185">
        <v>0</v>
      </c>
      <c r="X185">
        <v>0</v>
      </c>
      <c r="Y185" t="s">
        <v>336</v>
      </c>
    </row>
    <row r="186" spans="1:25" x14ac:dyDescent="0.4">
      <c r="A186" t="s">
        <v>267</v>
      </c>
      <c r="B186" t="s">
        <v>254</v>
      </c>
      <c r="C186" t="s">
        <v>337</v>
      </c>
      <c r="D186">
        <v>31</v>
      </c>
      <c r="E186" t="s">
        <v>256</v>
      </c>
      <c r="F186">
        <v>4360</v>
      </c>
      <c r="G186" t="s">
        <v>269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 t="s">
        <v>259</v>
      </c>
      <c r="O186">
        <v>0</v>
      </c>
      <c r="P186" t="s">
        <v>259</v>
      </c>
      <c r="Q186">
        <v>0</v>
      </c>
      <c r="R186">
        <v>1</v>
      </c>
      <c r="S186">
        <v>1</v>
      </c>
      <c r="T186">
        <v>2</v>
      </c>
      <c r="U186">
        <v>0</v>
      </c>
      <c r="V186">
        <v>1</v>
      </c>
      <c r="W186">
        <v>0</v>
      </c>
      <c r="X186">
        <v>0</v>
      </c>
      <c r="Y186" t="s">
        <v>391</v>
      </c>
    </row>
    <row r="187" spans="1:25" x14ac:dyDescent="0.4">
      <c r="A187" t="s">
        <v>271</v>
      </c>
      <c r="B187" t="s">
        <v>254</v>
      </c>
      <c r="C187" t="s">
        <v>337</v>
      </c>
      <c r="D187">
        <v>53</v>
      </c>
      <c r="E187" t="s">
        <v>272</v>
      </c>
      <c r="F187">
        <v>4360</v>
      </c>
      <c r="G187" t="s">
        <v>257</v>
      </c>
      <c r="H187">
        <v>0</v>
      </c>
      <c r="I187">
        <v>0</v>
      </c>
      <c r="J187">
        <v>0</v>
      </c>
      <c r="K187">
        <v>0</v>
      </c>
      <c r="L187">
        <v>1</v>
      </c>
      <c r="M187">
        <v>0</v>
      </c>
      <c r="N187" t="s">
        <v>258</v>
      </c>
      <c r="O187">
        <v>0</v>
      </c>
      <c r="P187" t="s">
        <v>259</v>
      </c>
      <c r="Q187">
        <v>0</v>
      </c>
      <c r="R187" t="s">
        <v>259</v>
      </c>
      <c r="S187" t="s">
        <v>259</v>
      </c>
      <c r="T187">
        <v>2</v>
      </c>
      <c r="U187">
        <v>0</v>
      </c>
      <c r="V187">
        <v>1</v>
      </c>
      <c r="W187">
        <v>0</v>
      </c>
      <c r="X187">
        <v>0</v>
      </c>
    </row>
    <row r="188" spans="1:25" x14ac:dyDescent="0.4">
      <c r="A188" t="s">
        <v>339</v>
      </c>
      <c r="B188" t="s">
        <v>254</v>
      </c>
      <c r="C188" t="s">
        <v>337</v>
      </c>
      <c r="D188">
        <v>39</v>
      </c>
      <c r="E188" t="s">
        <v>297</v>
      </c>
      <c r="F188">
        <v>4360</v>
      </c>
      <c r="G188" t="s">
        <v>260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 t="s">
        <v>258</v>
      </c>
      <c r="O188">
        <v>0</v>
      </c>
      <c r="P188" t="s">
        <v>259</v>
      </c>
      <c r="Q188">
        <v>0</v>
      </c>
      <c r="R188">
        <v>1</v>
      </c>
      <c r="S188">
        <v>2</v>
      </c>
      <c r="T188">
        <v>1</v>
      </c>
      <c r="U188">
        <v>0</v>
      </c>
      <c r="V188">
        <v>1</v>
      </c>
      <c r="W188">
        <v>0</v>
      </c>
      <c r="X188">
        <v>0</v>
      </c>
    </row>
    <row r="189" spans="1:25" x14ac:dyDescent="0.4">
      <c r="A189" t="s">
        <v>296</v>
      </c>
      <c r="B189" t="s">
        <v>254</v>
      </c>
      <c r="C189" t="s">
        <v>255</v>
      </c>
      <c r="D189">
        <v>17</v>
      </c>
      <c r="E189" t="s">
        <v>297</v>
      </c>
      <c r="F189">
        <v>4536</v>
      </c>
      <c r="G189" t="s">
        <v>277</v>
      </c>
      <c r="H189">
        <v>0</v>
      </c>
      <c r="I189">
        <v>0</v>
      </c>
      <c r="J189">
        <v>0</v>
      </c>
      <c r="K189">
        <v>2</v>
      </c>
      <c r="L189">
        <v>3</v>
      </c>
      <c r="M189">
        <v>0</v>
      </c>
      <c r="N189" t="s">
        <v>278</v>
      </c>
      <c r="O189">
        <v>3.1</v>
      </c>
      <c r="P189" t="s">
        <v>261</v>
      </c>
      <c r="Q189">
        <v>0</v>
      </c>
      <c r="R189">
        <v>3</v>
      </c>
      <c r="S189" t="s">
        <v>259</v>
      </c>
      <c r="T189">
        <v>4</v>
      </c>
      <c r="U189">
        <v>0</v>
      </c>
      <c r="V189">
        <v>0</v>
      </c>
      <c r="W189">
        <v>0</v>
      </c>
      <c r="X189">
        <v>1</v>
      </c>
      <c r="Y189" t="s">
        <v>306</v>
      </c>
    </row>
    <row r="190" spans="1:25" x14ac:dyDescent="0.4">
      <c r="A190" t="s">
        <v>339</v>
      </c>
      <c r="B190" t="s">
        <v>254</v>
      </c>
      <c r="C190" t="s">
        <v>337</v>
      </c>
      <c r="D190">
        <v>33</v>
      </c>
      <c r="E190" t="s">
        <v>297</v>
      </c>
      <c r="F190">
        <v>4536</v>
      </c>
      <c r="G190" t="s">
        <v>260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 t="s">
        <v>259</v>
      </c>
      <c r="O190">
        <v>0</v>
      </c>
      <c r="P190" t="s">
        <v>259</v>
      </c>
      <c r="Q190">
        <v>0</v>
      </c>
      <c r="R190" t="s">
        <v>259</v>
      </c>
      <c r="S190" t="s">
        <v>259</v>
      </c>
      <c r="T190">
        <v>3</v>
      </c>
      <c r="U190">
        <v>1</v>
      </c>
      <c r="V190">
        <v>0</v>
      </c>
      <c r="W190">
        <v>0</v>
      </c>
      <c r="X190">
        <v>0</v>
      </c>
      <c r="Y190" t="s">
        <v>387</v>
      </c>
    </row>
    <row r="191" spans="1:25" x14ac:dyDescent="0.4">
      <c r="A191" t="s">
        <v>293</v>
      </c>
      <c r="B191" t="s">
        <v>254</v>
      </c>
      <c r="C191" t="s">
        <v>337</v>
      </c>
      <c r="D191">
        <v>23</v>
      </c>
      <c r="E191" t="s">
        <v>317</v>
      </c>
      <c r="F191">
        <v>4536</v>
      </c>
      <c r="G191" t="s">
        <v>273</v>
      </c>
      <c r="H191">
        <v>0</v>
      </c>
      <c r="I191">
        <v>0</v>
      </c>
      <c r="J191">
        <v>1</v>
      </c>
      <c r="K191">
        <v>4</v>
      </c>
      <c r="L191">
        <v>0</v>
      </c>
      <c r="M191">
        <v>0</v>
      </c>
      <c r="N191" t="s">
        <v>259</v>
      </c>
      <c r="O191">
        <v>0</v>
      </c>
      <c r="P191" t="s">
        <v>261</v>
      </c>
      <c r="Q191">
        <v>0</v>
      </c>
      <c r="R191">
        <v>2</v>
      </c>
      <c r="S191" t="s">
        <v>259</v>
      </c>
      <c r="T191">
        <v>2</v>
      </c>
      <c r="U191">
        <v>0</v>
      </c>
      <c r="V191">
        <v>0</v>
      </c>
      <c r="W191">
        <v>1</v>
      </c>
      <c r="X191">
        <v>0</v>
      </c>
    </row>
    <row r="192" spans="1:25" x14ac:dyDescent="0.4">
      <c r="A192" t="s">
        <v>293</v>
      </c>
      <c r="B192" t="s">
        <v>254</v>
      </c>
      <c r="C192" t="s">
        <v>337</v>
      </c>
      <c r="D192">
        <v>2</v>
      </c>
      <c r="E192" t="s">
        <v>317</v>
      </c>
      <c r="F192">
        <v>4536</v>
      </c>
      <c r="G192" t="s">
        <v>257</v>
      </c>
      <c r="H192">
        <v>0</v>
      </c>
      <c r="I192">
        <v>0</v>
      </c>
      <c r="J192">
        <v>1</v>
      </c>
      <c r="K192">
        <v>2</v>
      </c>
      <c r="L192">
        <v>3</v>
      </c>
      <c r="M192">
        <v>0</v>
      </c>
      <c r="N192" t="s">
        <v>259</v>
      </c>
      <c r="O192">
        <v>2.6</v>
      </c>
      <c r="P192" t="s">
        <v>261</v>
      </c>
      <c r="Q192">
        <v>0</v>
      </c>
      <c r="R192">
        <v>3</v>
      </c>
      <c r="S192" t="s">
        <v>259</v>
      </c>
      <c r="T192">
        <v>5</v>
      </c>
      <c r="U192">
        <v>0</v>
      </c>
      <c r="V192">
        <v>0</v>
      </c>
      <c r="W192">
        <v>0</v>
      </c>
      <c r="X192">
        <v>1</v>
      </c>
    </row>
    <row r="193" spans="1:25" x14ac:dyDescent="0.4">
      <c r="A193" t="s">
        <v>271</v>
      </c>
      <c r="B193" t="s">
        <v>254</v>
      </c>
      <c r="C193" t="s">
        <v>337</v>
      </c>
      <c r="D193">
        <v>12</v>
      </c>
      <c r="E193" t="s">
        <v>256</v>
      </c>
      <c r="F193">
        <v>4536</v>
      </c>
      <c r="G193" t="s">
        <v>257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 t="s">
        <v>259</v>
      </c>
      <c r="O193">
        <v>0</v>
      </c>
      <c r="P193" t="s">
        <v>259</v>
      </c>
      <c r="Q193">
        <v>0</v>
      </c>
      <c r="R193" t="s">
        <v>259</v>
      </c>
      <c r="S193" t="s">
        <v>259</v>
      </c>
      <c r="T193">
        <v>3</v>
      </c>
      <c r="U193">
        <v>1</v>
      </c>
      <c r="V193">
        <v>0</v>
      </c>
      <c r="W193">
        <v>0</v>
      </c>
      <c r="X193">
        <v>0</v>
      </c>
      <c r="Y193" t="s">
        <v>402</v>
      </c>
    </row>
    <row r="194" spans="1:25" x14ac:dyDescent="0.4">
      <c r="A194" t="s">
        <v>296</v>
      </c>
      <c r="B194" t="s">
        <v>254</v>
      </c>
      <c r="C194" t="s">
        <v>337</v>
      </c>
      <c r="D194">
        <v>49</v>
      </c>
      <c r="E194" t="s">
        <v>332</v>
      </c>
      <c r="F194">
        <v>4536</v>
      </c>
      <c r="G194" t="s">
        <v>277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 t="s">
        <v>259</v>
      </c>
      <c r="O194">
        <v>0</v>
      </c>
      <c r="P194" t="s">
        <v>259</v>
      </c>
      <c r="Q194">
        <v>0</v>
      </c>
      <c r="R194" t="s">
        <v>259</v>
      </c>
      <c r="S194" t="s">
        <v>259</v>
      </c>
      <c r="T194">
        <v>1</v>
      </c>
      <c r="U194">
        <v>1</v>
      </c>
      <c r="V194">
        <v>0</v>
      </c>
      <c r="W194">
        <v>0</v>
      </c>
      <c r="X194">
        <v>0</v>
      </c>
      <c r="Y194" t="s">
        <v>436</v>
      </c>
    </row>
    <row r="195" spans="1:25" x14ac:dyDescent="0.4">
      <c r="A195" t="s">
        <v>271</v>
      </c>
      <c r="B195" t="s">
        <v>254</v>
      </c>
      <c r="C195" t="s">
        <v>337</v>
      </c>
      <c r="D195">
        <v>42</v>
      </c>
      <c r="E195" t="s">
        <v>272</v>
      </c>
      <c r="F195">
        <v>4536</v>
      </c>
      <c r="G195" t="s">
        <v>262</v>
      </c>
      <c r="H195">
        <v>0</v>
      </c>
      <c r="I195">
        <v>0</v>
      </c>
      <c r="J195">
        <v>1</v>
      </c>
      <c r="K195">
        <v>4</v>
      </c>
      <c r="L195">
        <v>1</v>
      </c>
      <c r="M195">
        <v>0</v>
      </c>
      <c r="N195" t="s">
        <v>258</v>
      </c>
      <c r="O195">
        <v>3</v>
      </c>
      <c r="P195" t="s">
        <v>255</v>
      </c>
      <c r="Q195">
        <v>0</v>
      </c>
      <c r="R195">
        <v>2</v>
      </c>
      <c r="S195" t="s">
        <v>259</v>
      </c>
      <c r="T195">
        <v>3</v>
      </c>
      <c r="U195">
        <v>0</v>
      </c>
      <c r="V195">
        <v>0</v>
      </c>
      <c r="W195">
        <v>0</v>
      </c>
      <c r="X195">
        <v>1</v>
      </c>
    </row>
    <row r="196" spans="1:25" x14ac:dyDescent="0.4">
      <c r="A196" t="s">
        <v>253</v>
      </c>
      <c r="B196" t="s">
        <v>254</v>
      </c>
      <c r="C196" t="s">
        <v>337</v>
      </c>
      <c r="D196">
        <v>58</v>
      </c>
      <c r="E196" t="s">
        <v>268</v>
      </c>
      <c r="F196">
        <v>4536</v>
      </c>
      <c r="G196" t="s">
        <v>262</v>
      </c>
      <c r="H196">
        <v>1</v>
      </c>
      <c r="I196">
        <v>2</v>
      </c>
      <c r="J196">
        <v>0</v>
      </c>
      <c r="K196">
        <v>2</v>
      </c>
      <c r="L196">
        <v>5</v>
      </c>
      <c r="M196">
        <v>0</v>
      </c>
      <c r="N196" t="s">
        <v>278</v>
      </c>
      <c r="O196">
        <v>5.6</v>
      </c>
      <c r="P196" t="s">
        <v>261</v>
      </c>
      <c r="Q196">
        <v>0</v>
      </c>
      <c r="R196">
        <v>3</v>
      </c>
      <c r="S196" t="s">
        <v>259</v>
      </c>
      <c r="T196">
        <v>5</v>
      </c>
      <c r="U196">
        <v>0</v>
      </c>
      <c r="V196">
        <v>0</v>
      </c>
      <c r="W196">
        <v>0</v>
      </c>
      <c r="X196">
        <v>0</v>
      </c>
    </row>
    <row r="197" spans="1:25" x14ac:dyDescent="0.4">
      <c r="A197" t="s">
        <v>271</v>
      </c>
      <c r="B197" t="s">
        <v>254</v>
      </c>
      <c r="C197" t="s">
        <v>255</v>
      </c>
      <c r="D197">
        <v>9</v>
      </c>
      <c r="E197" t="s">
        <v>272</v>
      </c>
      <c r="F197">
        <v>4539</v>
      </c>
      <c r="G197" t="s">
        <v>262</v>
      </c>
      <c r="H197">
        <v>1</v>
      </c>
      <c r="I197">
        <v>0</v>
      </c>
      <c r="J197">
        <v>0</v>
      </c>
      <c r="K197">
        <v>1</v>
      </c>
      <c r="L197">
        <v>5</v>
      </c>
      <c r="M197">
        <v>0</v>
      </c>
      <c r="N197" t="s">
        <v>259</v>
      </c>
      <c r="O197">
        <v>2.4</v>
      </c>
      <c r="P197" t="s">
        <v>261</v>
      </c>
      <c r="Q197">
        <v>0</v>
      </c>
      <c r="R197">
        <v>2</v>
      </c>
      <c r="S197" t="s">
        <v>259</v>
      </c>
      <c r="T197">
        <v>4</v>
      </c>
      <c r="U197">
        <v>0</v>
      </c>
      <c r="V197">
        <v>0</v>
      </c>
      <c r="W197">
        <v>1</v>
      </c>
      <c r="X197">
        <v>0</v>
      </c>
    </row>
    <row r="198" spans="1:25" x14ac:dyDescent="0.4">
      <c r="A198" t="s">
        <v>394</v>
      </c>
      <c r="B198" t="s">
        <v>254</v>
      </c>
      <c r="C198" t="s">
        <v>255</v>
      </c>
      <c r="D198">
        <v>6</v>
      </c>
      <c r="E198" t="s">
        <v>272</v>
      </c>
      <c r="F198">
        <v>4539</v>
      </c>
      <c r="G198" t="s">
        <v>273</v>
      </c>
      <c r="H198">
        <v>1</v>
      </c>
      <c r="I198">
        <v>0</v>
      </c>
      <c r="J198">
        <v>1</v>
      </c>
      <c r="K198">
        <v>0</v>
      </c>
      <c r="L198">
        <v>8</v>
      </c>
      <c r="M198">
        <v>0</v>
      </c>
      <c r="N198" t="s">
        <v>258</v>
      </c>
      <c r="O198">
        <v>0</v>
      </c>
      <c r="P198" t="s">
        <v>275</v>
      </c>
      <c r="Q198">
        <v>0</v>
      </c>
      <c r="R198">
        <v>3</v>
      </c>
      <c r="S198">
        <v>3</v>
      </c>
      <c r="T198">
        <v>5</v>
      </c>
      <c r="U198">
        <v>0</v>
      </c>
      <c r="V198">
        <v>0</v>
      </c>
      <c r="W198">
        <v>0</v>
      </c>
      <c r="X198">
        <v>0</v>
      </c>
      <c r="Y198" t="s">
        <v>395</v>
      </c>
    </row>
    <row r="199" spans="1:25" x14ac:dyDescent="0.4">
      <c r="A199" t="s">
        <v>331</v>
      </c>
      <c r="B199" t="s">
        <v>254</v>
      </c>
      <c r="C199" t="s">
        <v>337</v>
      </c>
      <c r="D199">
        <v>22</v>
      </c>
      <c r="E199" t="s">
        <v>332</v>
      </c>
      <c r="F199">
        <v>4539</v>
      </c>
      <c r="G199" t="s">
        <v>257</v>
      </c>
      <c r="H199">
        <v>1</v>
      </c>
      <c r="I199">
        <v>0</v>
      </c>
      <c r="J199">
        <v>0</v>
      </c>
      <c r="K199">
        <v>0</v>
      </c>
      <c r="L199">
        <v>0</v>
      </c>
      <c r="M199">
        <v>0</v>
      </c>
      <c r="N199" t="s">
        <v>258</v>
      </c>
      <c r="O199">
        <v>0</v>
      </c>
      <c r="P199" t="s">
        <v>261</v>
      </c>
      <c r="Q199">
        <v>0</v>
      </c>
      <c r="R199">
        <v>3</v>
      </c>
      <c r="S199">
        <v>1</v>
      </c>
      <c r="T199">
        <v>5</v>
      </c>
      <c r="U199">
        <v>0</v>
      </c>
      <c r="V199">
        <v>0</v>
      </c>
      <c r="W199">
        <v>0</v>
      </c>
      <c r="X199">
        <v>1</v>
      </c>
      <c r="Y199" t="s">
        <v>411</v>
      </c>
    </row>
    <row r="200" spans="1:25" x14ac:dyDescent="0.4">
      <c r="A200" t="s">
        <v>329</v>
      </c>
      <c r="B200" t="s">
        <v>254</v>
      </c>
      <c r="C200" t="s">
        <v>337</v>
      </c>
      <c r="D200">
        <v>33</v>
      </c>
      <c r="E200" t="s">
        <v>256</v>
      </c>
      <c r="F200">
        <v>4539</v>
      </c>
      <c r="G200" t="s">
        <v>265</v>
      </c>
      <c r="H200">
        <v>0</v>
      </c>
      <c r="I200">
        <v>0</v>
      </c>
      <c r="J200">
        <v>0</v>
      </c>
      <c r="K200">
        <v>0</v>
      </c>
      <c r="L200">
        <v>2</v>
      </c>
      <c r="M200">
        <v>0</v>
      </c>
      <c r="N200" t="s">
        <v>258</v>
      </c>
      <c r="O200">
        <v>8</v>
      </c>
      <c r="P200" t="s">
        <v>275</v>
      </c>
      <c r="Q200">
        <v>0</v>
      </c>
      <c r="R200">
        <v>3</v>
      </c>
      <c r="S200" t="s">
        <v>259</v>
      </c>
      <c r="T200">
        <v>5</v>
      </c>
      <c r="U200">
        <v>0</v>
      </c>
      <c r="V200">
        <v>0</v>
      </c>
      <c r="W200">
        <v>0</v>
      </c>
      <c r="X200">
        <v>1</v>
      </c>
      <c r="Y200" t="s">
        <v>415</v>
      </c>
    </row>
    <row r="201" spans="1:25" x14ac:dyDescent="0.4">
      <c r="A201" t="s">
        <v>339</v>
      </c>
      <c r="B201" t="s">
        <v>254</v>
      </c>
      <c r="C201" t="s">
        <v>337</v>
      </c>
      <c r="D201">
        <v>59</v>
      </c>
      <c r="E201" t="s">
        <v>297</v>
      </c>
      <c r="F201">
        <v>4539</v>
      </c>
      <c r="G201" t="s">
        <v>257</v>
      </c>
      <c r="H201">
        <v>1</v>
      </c>
      <c r="I201">
        <v>0</v>
      </c>
      <c r="J201">
        <v>3</v>
      </c>
      <c r="K201">
        <v>1</v>
      </c>
      <c r="L201">
        <v>4</v>
      </c>
      <c r="M201">
        <v>0</v>
      </c>
      <c r="N201" t="s">
        <v>258</v>
      </c>
      <c r="O201">
        <v>0</v>
      </c>
      <c r="P201" t="s">
        <v>259</v>
      </c>
      <c r="Q201">
        <v>0</v>
      </c>
      <c r="R201">
        <v>3</v>
      </c>
      <c r="S201">
        <v>3</v>
      </c>
      <c r="T201">
        <v>5</v>
      </c>
      <c r="U201">
        <v>0</v>
      </c>
      <c r="V201">
        <v>0</v>
      </c>
      <c r="W201">
        <v>0</v>
      </c>
      <c r="X201">
        <v>1</v>
      </c>
      <c r="Y201" t="s">
        <v>460</v>
      </c>
    </row>
    <row r="202" spans="1:25" x14ac:dyDescent="0.4">
      <c r="A202" t="s">
        <v>316</v>
      </c>
      <c r="B202" t="s">
        <v>254</v>
      </c>
      <c r="C202" t="s">
        <v>337</v>
      </c>
      <c r="D202">
        <v>51</v>
      </c>
      <c r="E202" t="s">
        <v>317</v>
      </c>
      <c r="F202">
        <v>4539</v>
      </c>
      <c r="G202" t="s">
        <v>265</v>
      </c>
      <c r="H202">
        <v>0</v>
      </c>
      <c r="I202">
        <v>0</v>
      </c>
      <c r="J202">
        <v>3</v>
      </c>
      <c r="K202">
        <v>1</v>
      </c>
      <c r="L202">
        <v>0</v>
      </c>
      <c r="M202">
        <v>0</v>
      </c>
      <c r="N202" t="s">
        <v>258</v>
      </c>
      <c r="O202">
        <v>0</v>
      </c>
      <c r="P202" t="s">
        <v>255</v>
      </c>
      <c r="Q202">
        <v>0</v>
      </c>
      <c r="R202">
        <v>3</v>
      </c>
      <c r="S202">
        <v>4</v>
      </c>
      <c r="T202">
        <v>2</v>
      </c>
      <c r="U202">
        <v>0</v>
      </c>
      <c r="V202">
        <v>0</v>
      </c>
      <c r="W202">
        <v>0</v>
      </c>
      <c r="X202">
        <v>1</v>
      </c>
    </row>
    <row r="203" spans="1:25" x14ac:dyDescent="0.4">
      <c r="A203" t="s">
        <v>330</v>
      </c>
      <c r="B203" t="s">
        <v>254</v>
      </c>
      <c r="C203" t="s">
        <v>337</v>
      </c>
      <c r="D203">
        <v>44</v>
      </c>
      <c r="E203" t="s">
        <v>268</v>
      </c>
      <c r="F203">
        <v>4539</v>
      </c>
      <c r="G203" t="s">
        <v>257</v>
      </c>
      <c r="H203">
        <v>0</v>
      </c>
      <c r="I203">
        <v>0</v>
      </c>
      <c r="J203">
        <v>4</v>
      </c>
      <c r="K203">
        <v>2</v>
      </c>
      <c r="L203">
        <v>9</v>
      </c>
      <c r="M203">
        <v>0</v>
      </c>
      <c r="N203" t="s">
        <v>259</v>
      </c>
      <c r="O203">
        <v>0</v>
      </c>
      <c r="P203" t="s">
        <v>259</v>
      </c>
      <c r="Q203">
        <v>0</v>
      </c>
      <c r="R203">
        <v>3</v>
      </c>
      <c r="S203">
        <v>4</v>
      </c>
      <c r="T203">
        <v>5</v>
      </c>
      <c r="U203">
        <v>0</v>
      </c>
      <c r="V203">
        <v>0</v>
      </c>
      <c r="W203">
        <v>0</v>
      </c>
      <c r="X203">
        <v>1</v>
      </c>
      <c r="Y203" t="s">
        <v>470</v>
      </c>
    </row>
    <row r="204" spans="1:25" x14ac:dyDescent="0.4">
      <c r="A204" t="s">
        <v>316</v>
      </c>
      <c r="B204" t="s">
        <v>254</v>
      </c>
      <c r="C204" t="s">
        <v>255</v>
      </c>
      <c r="D204">
        <v>16</v>
      </c>
      <c r="E204" t="s">
        <v>317</v>
      </c>
      <c r="F204">
        <v>4663</v>
      </c>
      <c r="G204" t="s">
        <v>260</v>
      </c>
      <c r="H204">
        <v>1</v>
      </c>
      <c r="I204">
        <v>0</v>
      </c>
      <c r="J204">
        <v>1</v>
      </c>
      <c r="K204">
        <v>0</v>
      </c>
      <c r="L204">
        <v>0</v>
      </c>
      <c r="M204">
        <v>0</v>
      </c>
      <c r="N204" t="s">
        <v>258</v>
      </c>
      <c r="O204">
        <v>2.7</v>
      </c>
      <c r="P204" t="s">
        <v>264</v>
      </c>
      <c r="Q204">
        <v>0</v>
      </c>
      <c r="R204">
        <v>2</v>
      </c>
      <c r="S204" t="s">
        <v>259</v>
      </c>
      <c r="T204">
        <v>4</v>
      </c>
      <c r="U204">
        <v>0</v>
      </c>
      <c r="V204">
        <v>0</v>
      </c>
      <c r="W204">
        <v>0</v>
      </c>
      <c r="X204">
        <v>1</v>
      </c>
      <c r="Y204" t="s">
        <v>323</v>
      </c>
    </row>
    <row r="205" spans="1:25" x14ac:dyDescent="0.4">
      <c r="A205" t="s">
        <v>316</v>
      </c>
      <c r="B205" t="s">
        <v>254</v>
      </c>
      <c r="C205" t="s">
        <v>337</v>
      </c>
      <c r="D205">
        <v>19</v>
      </c>
      <c r="E205" t="s">
        <v>272</v>
      </c>
      <c r="F205">
        <v>4663</v>
      </c>
      <c r="G205" t="s">
        <v>263</v>
      </c>
      <c r="H205">
        <v>1</v>
      </c>
      <c r="I205">
        <v>0</v>
      </c>
      <c r="J205">
        <v>0</v>
      </c>
      <c r="K205">
        <v>0</v>
      </c>
      <c r="L205">
        <v>2</v>
      </c>
      <c r="M205">
        <v>0</v>
      </c>
      <c r="N205" t="s">
        <v>259</v>
      </c>
      <c r="O205">
        <v>3</v>
      </c>
      <c r="P205" t="s">
        <v>283</v>
      </c>
      <c r="Q205">
        <v>0</v>
      </c>
      <c r="R205">
        <v>2</v>
      </c>
      <c r="S205" t="s">
        <v>259</v>
      </c>
      <c r="T205">
        <v>3</v>
      </c>
      <c r="U205">
        <v>0</v>
      </c>
      <c r="V205">
        <v>0</v>
      </c>
      <c r="W205">
        <v>0</v>
      </c>
      <c r="X205">
        <v>0</v>
      </c>
    </row>
    <row r="206" spans="1:25" x14ac:dyDescent="0.4">
      <c r="A206" t="s">
        <v>271</v>
      </c>
      <c r="B206" t="s">
        <v>254</v>
      </c>
      <c r="C206" t="s">
        <v>337</v>
      </c>
      <c r="D206">
        <v>10</v>
      </c>
      <c r="E206" t="s">
        <v>256</v>
      </c>
      <c r="F206">
        <v>4663</v>
      </c>
      <c r="G206" t="s">
        <v>263</v>
      </c>
      <c r="H206">
        <v>1</v>
      </c>
      <c r="I206">
        <v>0</v>
      </c>
      <c r="J206">
        <v>1</v>
      </c>
      <c r="K206">
        <v>0</v>
      </c>
      <c r="L206">
        <v>6</v>
      </c>
      <c r="M206">
        <v>0</v>
      </c>
      <c r="N206" t="s">
        <v>258</v>
      </c>
      <c r="O206">
        <v>11.9</v>
      </c>
      <c r="P206" t="s">
        <v>275</v>
      </c>
      <c r="Q206">
        <v>0</v>
      </c>
      <c r="R206">
        <v>2</v>
      </c>
      <c r="S206" t="s">
        <v>259</v>
      </c>
      <c r="T206">
        <v>3</v>
      </c>
      <c r="U206">
        <v>0</v>
      </c>
      <c r="V206">
        <v>0</v>
      </c>
      <c r="W206">
        <v>0</v>
      </c>
      <c r="X206">
        <v>1</v>
      </c>
    </row>
    <row r="207" spans="1:25" x14ac:dyDescent="0.4">
      <c r="A207" t="s">
        <v>330</v>
      </c>
      <c r="B207" t="s">
        <v>254</v>
      </c>
      <c r="C207" t="s">
        <v>337</v>
      </c>
      <c r="D207">
        <v>25</v>
      </c>
      <c r="E207" t="s">
        <v>268</v>
      </c>
      <c r="F207">
        <v>4663</v>
      </c>
      <c r="G207" t="s">
        <v>269</v>
      </c>
      <c r="H207">
        <v>1</v>
      </c>
      <c r="I207">
        <v>0</v>
      </c>
      <c r="J207">
        <v>0</v>
      </c>
      <c r="K207">
        <v>0</v>
      </c>
      <c r="L207">
        <v>3</v>
      </c>
      <c r="M207">
        <v>0</v>
      </c>
      <c r="N207" t="s">
        <v>259</v>
      </c>
      <c r="O207">
        <v>0</v>
      </c>
      <c r="P207" t="s">
        <v>275</v>
      </c>
      <c r="Q207">
        <v>0</v>
      </c>
      <c r="R207">
        <v>3</v>
      </c>
      <c r="S207">
        <v>3</v>
      </c>
      <c r="T207">
        <v>4</v>
      </c>
      <c r="U207">
        <v>0</v>
      </c>
      <c r="V207">
        <v>0</v>
      </c>
      <c r="W207">
        <v>0</v>
      </c>
      <c r="X207">
        <v>1</v>
      </c>
    </row>
    <row r="208" spans="1:25" x14ac:dyDescent="0.4">
      <c r="A208" t="s">
        <v>316</v>
      </c>
      <c r="B208" t="s">
        <v>254</v>
      </c>
      <c r="C208" t="s">
        <v>337</v>
      </c>
      <c r="D208">
        <v>54</v>
      </c>
      <c r="E208" t="s">
        <v>317</v>
      </c>
      <c r="F208">
        <v>4663</v>
      </c>
      <c r="G208" t="s">
        <v>265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 t="s">
        <v>259</v>
      </c>
      <c r="O208">
        <v>0</v>
      </c>
      <c r="P208" t="s">
        <v>259</v>
      </c>
      <c r="Q208">
        <v>0</v>
      </c>
      <c r="R208" t="s">
        <v>259</v>
      </c>
      <c r="S208" t="s">
        <v>259</v>
      </c>
      <c r="T208">
        <v>3</v>
      </c>
      <c r="U208">
        <v>1</v>
      </c>
      <c r="V208">
        <v>0</v>
      </c>
      <c r="W208">
        <v>0</v>
      </c>
      <c r="X208">
        <v>0</v>
      </c>
    </row>
    <row r="209" spans="1:25" x14ac:dyDescent="0.4">
      <c r="A209" t="s">
        <v>339</v>
      </c>
      <c r="B209" t="s">
        <v>254</v>
      </c>
      <c r="C209" t="s">
        <v>337</v>
      </c>
      <c r="D209">
        <v>45</v>
      </c>
      <c r="E209" t="s">
        <v>297</v>
      </c>
      <c r="F209">
        <v>4663</v>
      </c>
      <c r="G209" t="s">
        <v>263</v>
      </c>
      <c r="H209">
        <v>1</v>
      </c>
      <c r="I209">
        <v>0</v>
      </c>
      <c r="J209">
        <v>0</v>
      </c>
      <c r="K209">
        <v>0</v>
      </c>
      <c r="L209">
        <v>6</v>
      </c>
      <c r="M209">
        <v>0</v>
      </c>
      <c r="N209" t="s">
        <v>258</v>
      </c>
      <c r="O209">
        <v>2</v>
      </c>
      <c r="P209" t="s">
        <v>275</v>
      </c>
      <c r="Q209">
        <v>0</v>
      </c>
      <c r="R209">
        <v>3</v>
      </c>
      <c r="S209" t="s">
        <v>259</v>
      </c>
      <c r="T209">
        <v>4</v>
      </c>
      <c r="U209">
        <v>0</v>
      </c>
      <c r="V209">
        <v>0</v>
      </c>
      <c r="W209">
        <v>0</v>
      </c>
      <c r="X209">
        <v>1</v>
      </c>
      <c r="Y209" t="s">
        <v>476</v>
      </c>
    </row>
    <row r="210" spans="1:25" x14ac:dyDescent="0.4">
      <c r="A210" t="s">
        <v>296</v>
      </c>
      <c r="B210" t="s">
        <v>254</v>
      </c>
      <c r="C210" t="s">
        <v>337</v>
      </c>
      <c r="D210">
        <v>4</v>
      </c>
      <c r="E210" t="s">
        <v>332</v>
      </c>
      <c r="F210">
        <v>4674</v>
      </c>
      <c r="G210" t="s">
        <v>265</v>
      </c>
      <c r="H210">
        <v>1</v>
      </c>
      <c r="I210">
        <v>0</v>
      </c>
      <c r="J210">
        <v>1</v>
      </c>
      <c r="K210">
        <v>0</v>
      </c>
      <c r="L210">
        <v>4</v>
      </c>
      <c r="M210">
        <v>0</v>
      </c>
      <c r="N210" t="s">
        <v>258</v>
      </c>
      <c r="O210">
        <v>0</v>
      </c>
      <c r="P210" t="s">
        <v>275</v>
      </c>
      <c r="Q210">
        <v>0</v>
      </c>
      <c r="R210">
        <v>2</v>
      </c>
      <c r="S210">
        <v>2</v>
      </c>
      <c r="T210">
        <v>3</v>
      </c>
      <c r="U210">
        <v>0</v>
      </c>
      <c r="V210">
        <v>0</v>
      </c>
      <c r="W210">
        <v>0</v>
      </c>
      <c r="X210">
        <v>1</v>
      </c>
      <c r="Y210" t="s">
        <v>373</v>
      </c>
    </row>
    <row r="211" spans="1:25" x14ac:dyDescent="0.4">
      <c r="A211" t="s">
        <v>293</v>
      </c>
      <c r="B211" t="s">
        <v>254</v>
      </c>
      <c r="C211" t="s">
        <v>337</v>
      </c>
      <c r="D211">
        <v>18</v>
      </c>
      <c r="E211" t="s">
        <v>317</v>
      </c>
      <c r="F211">
        <v>4674</v>
      </c>
      <c r="G211" t="s">
        <v>262</v>
      </c>
      <c r="H211">
        <v>0</v>
      </c>
      <c r="I211">
        <v>0</v>
      </c>
      <c r="J211">
        <v>1</v>
      </c>
      <c r="K211">
        <v>0</v>
      </c>
      <c r="L211">
        <v>5</v>
      </c>
      <c r="M211">
        <v>0</v>
      </c>
      <c r="N211" t="s">
        <v>264</v>
      </c>
      <c r="O211">
        <v>0</v>
      </c>
      <c r="P211" t="s">
        <v>259</v>
      </c>
      <c r="Q211">
        <v>0</v>
      </c>
      <c r="R211">
        <v>2</v>
      </c>
      <c r="S211" t="s">
        <v>259</v>
      </c>
      <c r="T211">
        <v>4</v>
      </c>
      <c r="U211">
        <v>0</v>
      </c>
      <c r="V211">
        <v>0</v>
      </c>
      <c r="W211">
        <v>0</v>
      </c>
      <c r="X211">
        <v>1</v>
      </c>
    </row>
    <row r="212" spans="1:25" x14ac:dyDescent="0.4">
      <c r="A212" t="s">
        <v>394</v>
      </c>
      <c r="B212" t="s">
        <v>254</v>
      </c>
      <c r="C212" t="s">
        <v>337</v>
      </c>
      <c r="D212">
        <v>26</v>
      </c>
      <c r="E212" t="s">
        <v>256</v>
      </c>
      <c r="F212">
        <v>4674</v>
      </c>
      <c r="G212" t="s">
        <v>265</v>
      </c>
      <c r="H212">
        <v>0</v>
      </c>
      <c r="I212">
        <v>0</v>
      </c>
      <c r="J212">
        <v>1</v>
      </c>
      <c r="K212">
        <v>3</v>
      </c>
      <c r="L212">
        <v>0</v>
      </c>
      <c r="M212">
        <v>0</v>
      </c>
      <c r="N212" t="s">
        <v>258</v>
      </c>
      <c r="O212">
        <v>9.1</v>
      </c>
      <c r="P212" t="s">
        <v>255</v>
      </c>
      <c r="Q212">
        <v>0</v>
      </c>
      <c r="R212">
        <v>3</v>
      </c>
      <c r="S212" t="s">
        <v>259</v>
      </c>
      <c r="T212">
        <v>4</v>
      </c>
      <c r="U212">
        <v>0</v>
      </c>
      <c r="V212">
        <v>0</v>
      </c>
      <c r="W212">
        <v>0</v>
      </c>
      <c r="X212">
        <v>1</v>
      </c>
    </row>
    <row r="213" spans="1:25" x14ac:dyDescent="0.4">
      <c r="A213" t="s">
        <v>316</v>
      </c>
      <c r="B213" t="s">
        <v>254</v>
      </c>
      <c r="C213" t="s">
        <v>337</v>
      </c>
      <c r="D213">
        <v>36</v>
      </c>
      <c r="E213" t="s">
        <v>317</v>
      </c>
      <c r="F213">
        <v>4674</v>
      </c>
      <c r="G213" t="s">
        <v>262</v>
      </c>
      <c r="H213">
        <v>0</v>
      </c>
      <c r="I213">
        <v>0</v>
      </c>
      <c r="J213">
        <v>0</v>
      </c>
      <c r="K213">
        <v>0</v>
      </c>
      <c r="L213">
        <v>5</v>
      </c>
      <c r="M213">
        <v>0</v>
      </c>
      <c r="N213" t="s">
        <v>258</v>
      </c>
      <c r="O213">
        <v>0</v>
      </c>
      <c r="P213" t="s">
        <v>255</v>
      </c>
      <c r="Q213">
        <v>0</v>
      </c>
      <c r="R213">
        <v>3</v>
      </c>
      <c r="S213" t="s">
        <v>259</v>
      </c>
      <c r="T213">
        <v>5</v>
      </c>
      <c r="U213">
        <v>0</v>
      </c>
      <c r="V213">
        <v>0</v>
      </c>
      <c r="W213">
        <v>0</v>
      </c>
      <c r="X213">
        <v>1</v>
      </c>
    </row>
    <row r="214" spans="1:25" x14ac:dyDescent="0.4">
      <c r="A214" t="s">
        <v>271</v>
      </c>
      <c r="B214" t="s">
        <v>254</v>
      </c>
      <c r="C214" t="s">
        <v>337</v>
      </c>
      <c r="D214">
        <v>45</v>
      </c>
      <c r="E214" t="s">
        <v>272</v>
      </c>
      <c r="F214">
        <v>4674</v>
      </c>
      <c r="G214" t="s">
        <v>262</v>
      </c>
      <c r="H214">
        <v>0</v>
      </c>
      <c r="I214">
        <v>0</v>
      </c>
      <c r="J214">
        <v>1</v>
      </c>
      <c r="K214">
        <v>1</v>
      </c>
      <c r="L214">
        <v>0</v>
      </c>
      <c r="M214">
        <v>0</v>
      </c>
      <c r="N214" t="s">
        <v>258</v>
      </c>
      <c r="O214">
        <v>0</v>
      </c>
      <c r="P214" t="s">
        <v>255</v>
      </c>
      <c r="Q214">
        <v>0</v>
      </c>
      <c r="R214" t="s">
        <v>259</v>
      </c>
      <c r="S214">
        <v>1</v>
      </c>
      <c r="T214">
        <v>3</v>
      </c>
      <c r="U214">
        <v>0</v>
      </c>
      <c r="V214">
        <v>0</v>
      </c>
      <c r="W214">
        <v>0</v>
      </c>
      <c r="X214">
        <v>0</v>
      </c>
    </row>
    <row r="215" spans="1:25" x14ac:dyDescent="0.4">
      <c r="A215" t="s">
        <v>271</v>
      </c>
      <c r="B215" t="s">
        <v>254</v>
      </c>
      <c r="C215" t="s">
        <v>255</v>
      </c>
      <c r="D215">
        <v>27</v>
      </c>
      <c r="E215" t="s">
        <v>272</v>
      </c>
      <c r="F215">
        <v>5172</v>
      </c>
      <c r="G215" t="s">
        <v>273</v>
      </c>
      <c r="H215">
        <v>1</v>
      </c>
      <c r="I215">
        <v>0</v>
      </c>
      <c r="J215">
        <v>0</v>
      </c>
      <c r="K215">
        <v>0</v>
      </c>
      <c r="L215">
        <v>7</v>
      </c>
      <c r="M215">
        <v>0</v>
      </c>
      <c r="N215" t="s">
        <v>259</v>
      </c>
      <c r="O215">
        <v>17.5</v>
      </c>
      <c r="P215" t="s">
        <v>261</v>
      </c>
      <c r="Q215">
        <v>0</v>
      </c>
      <c r="R215">
        <v>3</v>
      </c>
      <c r="S215" t="s">
        <v>259</v>
      </c>
      <c r="T215">
        <v>5</v>
      </c>
      <c r="U215">
        <v>0</v>
      </c>
      <c r="V215">
        <v>0</v>
      </c>
      <c r="W215">
        <v>0</v>
      </c>
      <c r="X215">
        <v>1</v>
      </c>
    </row>
    <row r="216" spans="1:25" x14ac:dyDescent="0.4">
      <c r="A216" t="s">
        <v>293</v>
      </c>
      <c r="B216" t="s">
        <v>254</v>
      </c>
      <c r="C216" t="s">
        <v>255</v>
      </c>
      <c r="D216">
        <v>10</v>
      </c>
      <c r="E216" t="s">
        <v>268</v>
      </c>
      <c r="F216">
        <v>5172</v>
      </c>
      <c r="G216" t="s">
        <v>265</v>
      </c>
      <c r="H216">
        <v>0</v>
      </c>
      <c r="I216">
        <v>0</v>
      </c>
      <c r="J216">
        <v>1</v>
      </c>
      <c r="K216">
        <v>0</v>
      </c>
      <c r="L216">
        <v>9</v>
      </c>
      <c r="M216">
        <v>0</v>
      </c>
      <c r="N216" t="s">
        <v>278</v>
      </c>
      <c r="O216">
        <v>0</v>
      </c>
      <c r="P216" t="s">
        <v>259</v>
      </c>
      <c r="Q216">
        <v>0</v>
      </c>
      <c r="R216">
        <v>2</v>
      </c>
      <c r="S216" t="s">
        <v>259</v>
      </c>
      <c r="T216">
        <v>4</v>
      </c>
      <c r="U216">
        <v>0</v>
      </c>
      <c r="V216">
        <v>0</v>
      </c>
      <c r="W216">
        <v>0</v>
      </c>
      <c r="X216">
        <v>1</v>
      </c>
    </row>
    <row r="217" spans="1:25" x14ac:dyDescent="0.4">
      <c r="A217" t="s">
        <v>316</v>
      </c>
      <c r="B217" t="s">
        <v>254</v>
      </c>
      <c r="C217" t="s">
        <v>255</v>
      </c>
      <c r="D217">
        <v>14</v>
      </c>
      <c r="E217" t="s">
        <v>317</v>
      </c>
      <c r="F217">
        <v>5172</v>
      </c>
      <c r="G217" t="s">
        <v>257</v>
      </c>
      <c r="H217">
        <v>0</v>
      </c>
      <c r="I217">
        <v>0</v>
      </c>
      <c r="J217">
        <v>2</v>
      </c>
      <c r="K217">
        <v>0</v>
      </c>
      <c r="L217">
        <v>6</v>
      </c>
      <c r="M217">
        <v>0</v>
      </c>
      <c r="N217" t="s">
        <v>258</v>
      </c>
      <c r="O217">
        <v>0</v>
      </c>
      <c r="P217" t="s">
        <v>259</v>
      </c>
      <c r="Q217">
        <v>0</v>
      </c>
      <c r="R217">
        <v>3</v>
      </c>
      <c r="S217" t="s">
        <v>259</v>
      </c>
      <c r="T217">
        <v>5</v>
      </c>
      <c r="U217">
        <v>0</v>
      </c>
      <c r="V217">
        <v>0</v>
      </c>
      <c r="W217">
        <v>0</v>
      </c>
      <c r="X217">
        <v>1</v>
      </c>
    </row>
    <row r="218" spans="1:25" x14ac:dyDescent="0.4">
      <c r="A218" t="s">
        <v>339</v>
      </c>
      <c r="B218" t="s">
        <v>254</v>
      </c>
      <c r="C218" t="s">
        <v>337</v>
      </c>
      <c r="D218">
        <v>6</v>
      </c>
      <c r="E218" t="s">
        <v>297</v>
      </c>
      <c r="F218">
        <v>5172</v>
      </c>
      <c r="G218" t="s">
        <v>265</v>
      </c>
      <c r="H218">
        <v>1</v>
      </c>
      <c r="I218">
        <v>0</v>
      </c>
      <c r="J218">
        <v>1</v>
      </c>
      <c r="K218">
        <v>0</v>
      </c>
      <c r="L218">
        <v>9</v>
      </c>
      <c r="M218">
        <v>0</v>
      </c>
      <c r="N218" t="s">
        <v>258</v>
      </c>
      <c r="O218">
        <v>0</v>
      </c>
      <c r="P218" t="s">
        <v>255</v>
      </c>
      <c r="Q218">
        <v>0</v>
      </c>
      <c r="R218">
        <v>3</v>
      </c>
      <c r="S218" t="s">
        <v>259</v>
      </c>
      <c r="T218">
        <v>5</v>
      </c>
      <c r="U218">
        <v>0</v>
      </c>
      <c r="V218">
        <v>0</v>
      </c>
      <c r="W218">
        <v>0</v>
      </c>
      <c r="X218">
        <v>1</v>
      </c>
      <c r="Y218" t="s">
        <v>346</v>
      </c>
    </row>
    <row r="219" spans="1:25" x14ac:dyDescent="0.4">
      <c r="A219" t="s">
        <v>339</v>
      </c>
      <c r="B219" t="s">
        <v>254</v>
      </c>
      <c r="C219" t="s">
        <v>337</v>
      </c>
      <c r="D219">
        <v>20</v>
      </c>
      <c r="E219" t="s">
        <v>297</v>
      </c>
      <c r="F219">
        <v>5172</v>
      </c>
      <c r="G219" t="s">
        <v>265</v>
      </c>
      <c r="H219">
        <v>1</v>
      </c>
      <c r="I219">
        <v>0</v>
      </c>
      <c r="J219">
        <v>0</v>
      </c>
      <c r="K219">
        <v>0</v>
      </c>
      <c r="L219">
        <v>12</v>
      </c>
      <c r="M219">
        <v>0</v>
      </c>
      <c r="N219" t="s">
        <v>258</v>
      </c>
      <c r="O219">
        <v>0</v>
      </c>
      <c r="P219" t="s">
        <v>259</v>
      </c>
      <c r="Q219">
        <v>0</v>
      </c>
      <c r="R219">
        <v>3</v>
      </c>
      <c r="S219" t="s">
        <v>259</v>
      </c>
      <c r="T219">
        <v>5</v>
      </c>
      <c r="U219">
        <v>0</v>
      </c>
      <c r="V219">
        <v>0</v>
      </c>
      <c r="W219">
        <v>0</v>
      </c>
      <c r="X219">
        <v>1</v>
      </c>
      <c r="Y219" t="s">
        <v>365</v>
      </c>
    </row>
    <row r="220" spans="1:25" x14ac:dyDescent="0.4">
      <c r="A220" t="s">
        <v>293</v>
      </c>
      <c r="B220" t="s">
        <v>254</v>
      </c>
      <c r="C220" t="s">
        <v>337</v>
      </c>
      <c r="D220">
        <v>13</v>
      </c>
      <c r="E220" t="s">
        <v>317</v>
      </c>
      <c r="F220">
        <v>5172</v>
      </c>
      <c r="G220" t="s">
        <v>257</v>
      </c>
      <c r="H220">
        <v>1</v>
      </c>
      <c r="I220">
        <v>0</v>
      </c>
      <c r="J220">
        <v>0</v>
      </c>
      <c r="K220">
        <v>0</v>
      </c>
      <c r="L220">
        <v>6</v>
      </c>
      <c r="M220">
        <v>0</v>
      </c>
      <c r="N220" t="s">
        <v>259</v>
      </c>
      <c r="O220">
        <v>0</v>
      </c>
      <c r="P220" t="s">
        <v>259</v>
      </c>
      <c r="Q220">
        <v>0</v>
      </c>
      <c r="R220">
        <v>2</v>
      </c>
      <c r="S220" t="s">
        <v>259</v>
      </c>
      <c r="T220">
        <v>3</v>
      </c>
      <c r="U220">
        <v>0</v>
      </c>
      <c r="V220">
        <v>0</v>
      </c>
      <c r="W220">
        <v>0</v>
      </c>
      <c r="X220">
        <v>0</v>
      </c>
    </row>
    <row r="221" spans="1:25" x14ac:dyDescent="0.4">
      <c r="A221" t="s">
        <v>330</v>
      </c>
      <c r="B221" t="s">
        <v>254</v>
      </c>
      <c r="C221" t="s">
        <v>337</v>
      </c>
      <c r="D221">
        <v>30</v>
      </c>
      <c r="E221" t="s">
        <v>268</v>
      </c>
      <c r="F221">
        <v>5172</v>
      </c>
      <c r="G221" t="s">
        <v>265</v>
      </c>
      <c r="H221">
        <v>1</v>
      </c>
      <c r="I221">
        <v>0</v>
      </c>
      <c r="J221">
        <v>1</v>
      </c>
      <c r="K221">
        <v>0</v>
      </c>
      <c r="L221">
        <v>10</v>
      </c>
      <c r="M221">
        <v>0</v>
      </c>
      <c r="N221" t="s">
        <v>258</v>
      </c>
      <c r="O221">
        <v>0</v>
      </c>
      <c r="P221" t="s">
        <v>255</v>
      </c>
      <c r="Q221">
        <v>0</v>
      </c>
      <c r="R221">
        <v>3</v>
      </c>
      <c r="S221">
        <v>3</v>
      </c>
      <c r="T221">
        <v>5</v>
      </c>
      <c r="U221">
        <v>0</v>
      </c>
      <c r="V221">
        <v>0</v>
      </c>
      <c r="W221">
        <v>0</v>
      </c>
      <c r="X221">
        <v>1</v>
      </c>
    </row>
    <row r="222" spans="1:25" x14ac:dyDescent="0.4">
      <c r="A222" t="s">
        <v>316</v>
      </c>
      <c r="B222" t="s">
        <v>254</v>
      </c>
      <c r="C222" t="s">
        <v>255</v>
      </c>
      <c r="D222">
        <v>21</v>
      </c>
      <c r="E222" t="s">
        <v>317</v>
      </c>
      <c r="F222">
        <v>5464</v>
      </c>
      <c r="G222" t="s">
        <v>277</v>
      </c>
      <c r="H222">
        <v>1</v>
      </c>
      <c r="I222">
        <v>0</v>
      </c>
      <c r="J222">
        <v>0</v>
      </c>
      <c r="K222">
        <v>1</v>
      </c>
      <c r="L222">
        <v>1</v>
      </c>
      <c r="M222">
        <v>0</v>
      </c>
      <c r="N222" t="s">
        <v>258</v>
      </c>
      <c r="O222">
        <v>6.5</v>
      </c>
      <c r="P222" t="s">
        <v>275</v>
      </c>
      <c r="Q222">
        <v>0</v>
      </c>
      <c r="R222">
        <v>1</v>
      </c>
      <c r="S222" t="s">
        <v>259</v>
      </c>
      <c r="T222">
        <v>2</v>
      </c>
      <c r="U222">
        <v>0</v>
      </c>
      <c r="V222">
        <v>0</v>
      </c>
      <c r="W222">
        <v>0</v>
      </c>
      <c r="X222">
        <v>0</v>
      </c>
    </row>
    <row r="223" spans="1:25" x14ac:dyDescent="0.4">
      <c r="A223" t="s">
        <v>339</v>
      </c>
      <c r="B223" t="s">
        <v>254</v>
      </c>
      <c r="C223" t="s">
        <v>337</v>
      </c>
      <c r="D223">
        <v>4</v>
      </c>
      <c r="E223" t="s">
        <v>297</v>
      </c>
      <c r="F223">
        <v>5464</v>
      </c>
      <c r="G223" t="s">
        <v>277</v>
      </c>
      <c r="H223">
        <v>1</v>
      </c>
      <c r="I223">
        <v>0</v>
      </c>
      <c r="J223">
        <v>1</v>
      </c>
      <c r="K223">
        <v>0</v>
      </c>
      <c r="L223">
        <v>1</v>
      </c>
      <c r="M223">
        <v>0</v>
      </c>
      <c r="N223" t="s">
        <v>258</v>
      </c>
      <c r="O223">
        <v>6.6</v>
      </c>
      <c r="P223" t="s">
        <v>261</v>
      </c>
      <c r="Q223">
        <v>0</v>
      </c>
      <c r="R223">
        <v>1</v>
      </c>
      <c r="S223" t="s">
        <v>259</v>
      </c>
      <c r="T223">
        <v>5</v>
      </c>
      <c r="U223">
        <v>0</v>
      </c>
      <c r="V223">
        <v>0</v>
      </c>
      <c r="W223">
        <v>1</v>
      </c>
      <c r="X223">
        <v>0</v>
      </c>
      <c r="Y223" t="s">
        <v>343</v>
      </c>
    </row>
    <row r="224" spans="1:25" x14ac:dyDescent="0.4">
      <c r="A224" t="s">
        <v>339</v>
      </c>
      <c r="B224" t="s">
        <v>254</v>
      </c>
      <c r="C224" t="s">
        <v>337</v>
      </c>
      <c r="D224">
        <v>19</v>
      </c>
      <c r="E224" t="s">
        <v>297</v>
      </c>
      <c r="F224">
        <v>5464</v>
      </c>
      <c r="G224" t="s">
        <v>265</v>
      </c>
      <c r="H224">
        <v>1</v>
      </c>
      <c r="I224">
        <v>0</v>
      </c>
      <c r="J224">
        <v>2</v>
      </c>
      <c r="K224">
        <v>0</v>
      </c>
      <c r="L224">
        <v>3</v>
      </c>
      <c r="M224">
        <v>0</v>
      </c>
      <c r="N224" t="s">
        <v>258</v>
      </c>
      <c r="O224">
        <v>0</v>
      </c>
      <c r="P224" t="s">
        <v>275</v>
      </c>
      <c r="Q224">
        <v>0</v>
      </c>
      <c r="R224">
        <v>2</v>
      </c>
      <c r="S224" t="s">
        <v>259</v>
      </c>
      <c r="T224">
        <v>4</v>
      </c>
      <c r="U224">
        <v>0</v>
      </c>
      <c r="V224">
        <v>0</v>
      </c>
      <c r="W224">
        <v>1</v>
      </c>
      <c r="X224">
        <v>0</v>
      </c>
      <c r="Y224" t="s">
        <v>359</v>
      </c>
    </row>
    <row r="225" spans="1:25" x14ac:dyDescent="0.4">
      <c r="A225" t="s">
        <v>296</v>
      </c>
      <c r="B225" t="s">
        <v>254</v>
      </c>
      <c r="C225" t="s">
        <v>337</v>
      </c>
      <c r="D225">
        <v>11</v>
      </c>
      <c r="E225" t="s">
        <v>332</v>
      </c>
      <c r="F225">
        <v>5464</v>
      </c>
      <c r="G225" t="s">
        <v>265</v>
      </c>
      <c r="H225">
        <v>0</v>
      </c>
      <c r="I225">
        <v>0</v>
      </c>
      <c r="J225">
        <v>0</v>
      </c>
      <c r="K225">
        <v>0</v>
      </c>
      <c r="L225">
        <v>2</v>
      </c>
      <c r="M225">
        <v>0</v>
      </c>
      <c r="N225" t="s">
        <v>258</v>
      </c>
      <c r="O225">
        <v>3.5</v>
      </c>
      <c r="P225" t="s">
        <v>264</v>
      </c>
      <c r="Q225">
        <v>0</v>
      </c>
      <c r="R225">
        <v>1</v>
      </c>
      <c r="S225" t="s">
        <v>259</v>
      </c>
      <c r="T225">
        <v>3</v>
      </c>
      <c r="U225">
        <v>0</v>
      </c>
      <c r="V225">
        <v>0</v>
      </c>
      <c r="W225">
        <v>0</v>
      </c>
      <c r="X225">
        <v>0</v>
      </c>
      <c r="Y225" t="s">
        <v>378</v>
      </c>
    </row>
    <row r="226" spans="1:25" x14ac:dyDescent="0.4">
      <c r="A226" t="s">
        <v>396</v>
      </c>
      <c r="B226" t="s">
        <v>254</v>
      </c>
      <c r="C226" t="s">
        <v>255</v>
      </c>
      <c r="D226">
        <v>61</v>
      </c>
      <c r="E226" t="s">
        <v>268</v>
      </c>
      <c r="F226">
        <v>5464</v>
      </c>
      <c r="G226" t="s">
        <v>265</v>
      </c>
      <c r="H226">
        <v>0</v>
      </c>
      <c r="I226">
        <v>0</v>
      </c>
      <c r="J226">
        <v>4</v>
      </c>
      <c r="K226">
        <v>0</v>
      </c>
      <c r="L226">
        <v>3</v>
      </c>
      <c r="M226">
        <v>0</v>
      </c>
      <c r="N226" t="s">
        <v>258</v>
      </c>
      <c r="O226">
        <v>4.5</v>
      </c>
      <c r="P226" t="s">
        <v>283</v>
      </c>
      <c r="Q226">
        <v>0</v>
      </c>
      <c r="R226">
        <v>3</v>
      </c>
      <c r="S226">
        <v>2</v>
      </c>
      <c r="T226">
        <v>5</v>
      </c>
      <c r="U226">
        <v>0</v>
      </c>
      <c r="V226">
        <v>0</v>
      </c>
      <c r="W226">
        <v>0</v>
      </c>
      <c r="X226">
        <v>1</v>
      </c>
    </row>
    <row r="227" spans="1:25" x14ac:dyDescent="0.4">
      <c r="A227" t="s">
        <v>271</v>
      </c>
      <c r="B227" t="s">
        <v>254</v>
      </c>
      <c r="C227" t="s">
        <v>255</v>
      </c>
      <c r="D227">
        <v>39</v>
      </c>
      <c r="E227" t="s">
        <v>272</v>
      </c>
      <c r="F227">
        <v>5464</v>
      </c>
      <c r="G227" t="s">
        <v>257</v>
      </c>
      <c r="H227">
        <v>1</v>
      </c>
      <c r="I227">
        <v>0</v>
      </c>
      <c r="J227">
        <v>3</v>
      </c>
      <c r="K227">
        <v>2</v>
      </c>
      <c r="L227">
        <v>0</v>
      </c>
      <c r="M227">
        <v>0</v>
      </c>
      <c r="N227" t="s">
        <v>258</v>
      </c>
      <c r="O227">
        <v>0</v>
      </c>
      <c r="P227" t="s">
        <v>259</v>
      </c>
      <c r="Q227">
        <v>0</v>
      </c>
      <c r="R227" t="s">
        <v>259</v>
      </c>
      <c r="S227" t="s">
        <v>259</v>
      </c>
      <c r="T227">
        <v>3</v>
      </c>
      <c r="U227">
        <v>1</v>
      </c>
      <c r="V227">
        <v>0</v>
      </c>
      <c r="W227">
        <v>0</v>
      </c>
      <c r="X227">
        <v>0</v>
      </c>
      <c r="Y227" t="s">
        <v>450</v>
      </c>
    </row>
    <row r="228" spans="1:25" x14ac:dyDescent="0.4">
      <c r="A228" t="s">
        <v>271</v>
      </c>
      <c r="B228" t="s">
        <v>254</v>
      </c>
      <c r="C228" t="s">
        <v>337</v>
      </c>
      <c r="D228">
        <v>3</v>
      </c>
      <c r="E228" t="s">
        <v>256</v>
      </c>
      <c r="F228">
        <v>5576</v>
      </c>
      <c r="G228" t="s">
        <v>269</v>
      </c>
      <c r="H228">
        <v>1</v>
      </c>
      <c r="I228">
        <v>0</v>
      </c>
      <c r="J228">
        <v>0</v>
      </c>
      <c r="K228">
        <v>1</v>
      </c>
      <c r="L228">
        <v>0</v>
      </c>
      <c r="M228">
        <v>0</v>
      </c>
      <c r="N228" t="s">
        <v>259</v>
      </c>
      <c r="O228">
        <v>5.5</v>
      </c>
      <c r="P228" t="s">
        <v>261</v>
      </c>
      <c r="Q228">
        <v>0</v>
      </c>
      <c r="R228">
        <v>2</v>
      </c>
      <c r="S228" t="s">
        <v>259</v>
      </c>
      <c r="T228">
        <v>3</v>
      </c>
      <c r="U228">
        <v>0</v>
      </c>
      <c r="V228">
        <v>0</v>
      </c>
      <c r="W228">
        <v>1</v>
      </c>
      <c r="X228">
        <v>0</v>
      </c>
      <c r="Y228" t="s">
        <v>405</v>
      </c>
    </row>
    <row r="229" spans="1:25" x14ac:dyDescent="0.4">
      <c r="A229" t="s">
        <v>330</v>
      </c>
      <c r="B229" t="s">
        <v>254</v>
      </c>
      <c r="C229" t="s">
        <v>337</v>
      </c>
      <c r="D229">
        <v>13</v>
      </c>
      <c r="E229" t="s">
        <v>268</v>
      </c>
      <c r="F229">
        <v>5576</v>
      </c>
      <c r="G229" t="s">
        <v>260</v>
      </c>
      <c r="H229">
        <v>1</v>
      </c>
      <c r="I229">
        <v>0</v>
      </c>
      <c r="J229">
        <v>0</v>
      </c>
      <c r="K229">
        <v>0</v>
      </c>
      <c r="L229">
        <v>0</v>
      </c>
      <c r="M229">
        <v>0</v>
      </c>
      <c r="N229" t="s">
        <v>258</v>
      </c>
      <c r="O229">
        <v>0</v>
      </c>
      <c r="P229" t="s">
        <v>255</v>
      </c>
      <c r="Q229">
        <v>0</v>
      </c>
      <c r="R229">
        <v>1</v>
      </c>
      <c r="S229">
        <v>1</v>
      </c>
      <c r="T229">
        <v>2</v>
      </c>
      <c r="U229">
        <v>1</v>
      </c>
      <c r="V229">
        <v>0</v>
      </c>
      <c r="W229">
        <v>1</v>
      </c>
      <c r="X229">
        <v>0</v>
      </c>
      <c r="Y229" t="s">
        <v>420</v>
      </c>
    </row>
    <row r="230" spans="1:25" x14ac:dyDescent="0.4">
      <c r="A230" t="s">
        <v>293</v>
      </c>
      <c r="B230" t="s">
        <v>254</v>
      </c>
      <c r="C230" t="s">
        <v>337</v>
      </c>
      <c r="D230">
        <v>44</v>
      </c>
      <c r="E230" t="s">
        <v>256</v>
      </c>
      <c r="F230">
        <v>5576</v>
      </c>
      <c r="G230" t="s">
        <v>263</v>
      </c>
      <c r="H230">
        <v>1</v>
      </c>
      <c r="I230">
        <v>0</v>
      </c>
      <c r="J230">
        <v>0</v>
      </c>
      <c r="K230">
        <v>2</v>
      </c>
      <c r="L230">
        <v>0</v>
      </c>
      <c r="M230">
        <v>0</v>
      </c>
      <c r="N230" t="s">
        <v>278</v>
      </c>
      <c r="O230">
        <v>0</v>
      </c>
      <c r="P230" t="s">
        <v>259</v>
      </c>
      <c r="Q230">
        <v>0</v>
      </c>
      <c r="R230">
        <v>2</v>
      </c>
      <c r="S230" t="s">
        <v>259</v>
      </c>
      <c r="T230">
        <v>3</v>
      </c>
      <c r="U230">
        <v>0</v>
      </c>
      <c r="V230">
        <v>0</v>
      </c>
      <c r="W230">
        <v>0</v>
      </c>
      <c r="X230">
        <v>0</v>
      </c>
    </row>
    <row r="231" spans="1:25" x14ac:dyDescent="0.4">
      <c r="A231" t="s">
        <v>271</v>
      </c>
      <c r="B231" t="s">
        <v>254</v>
      </c>
      <c r="C231" t="s">
        <v>255</v>
      </c>
      <c r="D231">
        <v>5</v>
      </c>
      <c r="E231" t="s">
        <v>272</v>
      </c>
      <c r="F231">
        <v>5638</v>
      </c>
      <c r="G231" t="s">
        <v>257</v>
      </c>
      <c r="H231">
        <v>1</v>
      </c>
      <c r="I231">
        <v>0</v>
      </c>
      <c r="J231">
        <v>4</v>
      </c>
      <c r="K231">
        <v>0</v>
      </c>
      <c r="L231">
        <v>8</v>
      </c>
      <c r="M231">
        <v>1</v>
      </c>
      <c r="N231" t="s">
        <v>258</v>
      </c>
      <c r="O231">
        <v>0</v>
      </c>
      <c r="P231" t="s">
        <v>275</v>
      </c>
      <c r="Q231">
        <v>0</v>
      </c>
      <c r="R231">
        <v>3</v>
      </c>
      <c r="S231">
        <v>3</v>
      </c>
      <c r="T231">
        <v>5</v>
      </c>
      <c r="U231">
        <v>0</v>
      </c>
      <c r="V231">
        <v>0</v>
      </c>
      <c r="W231">
        <v>0</v>
      </c>
      <c r="X231">
        <v>1</v>
      </c>
    </row>
    <row r="232" spans="1:25" x14ac:dyDescent="0.4">
      <c r="A232" t="s">
        <v>316</v>
      </c>
      <c r="B232" t="s">
        <v>254</v>
      </c>
      <c r="C232" t="s">
        <v>255</v>
      </c>
      <c r="D232">
        <v>11</v>
      </c>
      <c r="E232" t="s">
        <v>317</v>
      </c>
      <c r="F232">
        <v>5638</v>
      </c>
      <c r="G232" t="s">
        <v>277</v>
      </c>
      <c r="H232">
        <v>0</v>
      </c>
      <c r="I232">
        <v>0</v>
      </c>
      <c r="J232">
        <v>1</v>
      </c>
      <c r="K232">
        <v>1</v>
      </c>
      <c r="L232">
        <v>3</v>
      </c>
      <c r="M232">
        <v>1</v>
      </c>
      <c r="N232" t="s">
        <v>259</v>
      </c>
      <c r="O232">
        <v>3.7</v>
      </c>
      <c r="P232" t="s">
        <v>275</v>
      </c>
      <c r="Q232">
        <v>0</v>
      </c>
      <c r="R232">
        <v>3</v>
      </c>
      <c r="S232" t="s">
        <v>259</v>
      </c>
      <c r="T232">
        <v>5</v>
      </c>
      <c r="U232">
        <v>0</v>
      </c>
      <c r="V232">
        <v>0</v>
      </c>
      <c r="W232">
        <v>0</v>
      </c>
      <c r="X232">
        <v>0</v>
      </c>
      <c r="Y232" t="s">
        <v>326</v>
      </c>
    </row>
    <row r="233" spans="1:25" x14ac:dyDescent="0.4">
      <c r="A233" t="s">
        <v>293</v>
      </c>
      <c r="B233" t="s">
        <v>254</v>
      </c>
      <c r="C233" t="s">
        <v>337</v>
      </c>
      <c r="D233">
        <v>15</v>
      </c>
      <c r="E233" t="s">
        <v>317</v>
      </c>
      <c r="F233">
        <v>5638</v>
      </c>
      <c r="G233" t="s">
        <v>295</v>
      </c>
      <c r="H233">
        <v>1</v>
      </c>
      <c r="I233">
        <v>0</v>
      </c>
      <c r="J233">
        <v>3</v>
      </c>
      <c r="K233">
        <v>0</v>
      </c>
      <c r="L233">
        <v>7</v>
      </c>
      <c r="M233">
        <v>0</v>
      </c>
      <c r="N233" t="s">
        <v>259</v>
      </c>
      <c r="O233">
        <v>9.3000000000000007</v>
      </c>
      <c r="P233" t="s">
        <v>261</v>
      </c>
      <c r="Q233">
        <v>0</v>
      </c>
      <c r="R233">
        <v>2</v>
      </c>
      <c r="S233" t="s">
        <v>259</v>
      </c>
      <c r="T233">
        <v>4</v>
      </c>
      <c r="U233">
        <v>0</v>
      </c>
      <c r="V233">
        <v>0</v>
      </c>
      <c r="W233">
        <v>0</v>
      </c>
      <c r="X233">
        <v>1</v>
      </c>
    </row>
    <row r="234" spans="1:25" x14ac:dyDescent="0.4">
      <c r="A234" t="s">
        <v>271</v>
      </c>
      <c r="B234" t="s">
        <v>254</v>
      </c>
      <c r="C234" t="s">
        <v>337</v>
      </c>
      <c r="D234">
        <v>9</v>
      </c>
      <c r="E234" t="s">
        <v>256</v>
      </c>
      <c r="F234">
        <v>5638</v>
      </c>
      <c r="G234" t="s">
        <v>260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 t="s">
        <v>259</v>
      </c>
      <c r="O234">
        <v>0</v>
      </c>
      <c r="P234" t="s">
        <v>259</v>
      </c>
      <c r="Q234">
        <v>0</v>
      </c>
      <c r="R234" t="s">
        <v>259</v>
      </c>
      <c r="S234" t="s">
        <v>259</v>
      </c>
      <c r="T234">
        <v>3</v>
      </c>
      <c r="U234">
        <v>1</v>
      </c>
      <c r="V234">
        <v>0</v>
      </c>
      <c r="W234">
        <v>0</v>
      </c>
      <c r="X234">
        <v>0</v>
      </c>
      <c r="Y234" t="s">
        <v>286</v>
      </c>
    </row>
    <row r="235" spans="1:25" x14ac:dyDescent="0.4">
      <c r="A235" t="s">
        <v>331</v>
      </c>
      <c r="B235" t="s">
        <v>254</v>
      </c>
      <c r="C235" t="s">
        <v>337</v>
      </c>
      <c r="D235">
        <v>21</v>
      </c>
      <c r="E235" t="s">
        <v>332</v>
      </c>
      <c r="F235">
        <v>5638</v>
      </c>
      <c r="G235" t="s">
        <v>265</v>
      </c>
      <c r="H235">
        <v>0</v>
      </c>
      <c r="I235">
        <v>0</v>
      </c>
      <c r="J235">
        <v>2</v>
      </c>
      <c r="K235">
        <v>0</v>
      </c>
      <c r="L235">
        <v>8</v>
      </c>
      <c r="M235">
        <v>0</v>
      </c>
      <c r="N235" t="s">
        <v>258</v>
      </c>
      <c r="O235">
        <v>0</v>
      </c>
      <c r="P235" t="s">
        <v>259</v>
      </c>
      <c r="Q235">
        <v>0</v>
      </c>
      <c r="R235">
        <v>3</v>
      </c>
      <c r="S235" t="s">
        <v>259</v>
      </c>
      <c r="T235">
        <v>4</v>
      </c>
      <c r="U235">
        <v>0</v>
      </c>
      <c r="V235">
        <v>0</v>
      </c>
      <c r="W235">
        <v>0</v>
      </c>
      <c r="X235">
        <v>1</v>
      </c>
      <c r="Y235" t="s">
        <v>410</v>
      </c>
    </row>
    <row r="236" spans="1:25" x14ac:dyDescent="0.4">
      <c r="A236" t="s">
        <v>330</v>
      </c>
      <c r="B236" t="s">
        <v>254</v>
      </c>
      <c r="C236" t="s">
        <v>337</v>
      </c>
      <c r="D236">
        <v>36</v>
      </c>
      <c r="E236" t="s">
        <v>268</v>
      </c>
      <c r="F236">
        <v>5638</v>
      </c>
      <c r="G236" t="s">
        <v>277</v>
      </c>
      <c r="H236">
        <v>1</v>
      </c>
      <c r="I236">
        <v>0</v>
      </c>
      <c r="J236">
        <v>2</v>
      </c>
      <c r="K236">
        <v>0</v>
      </c>
      <c r="L236">
        <v>9</v>
      </c>
      <c r="M236">
        <v>0</v>
      </c>
      <c r="N236" t="s">
        <v>258</v>
      </c>
      <c r="O236">
        <v>1.6</v>
      </c>
      <c r="P236" t="s">
        <v>261</v>
      </c>
      <c r="Q236">
        <v>0</v>
      </c>
      <c r="R236">
        <v>3</v>
      </c>
      <c r="S236" t="s">
        <v>259</v>
      </c>
      <c r="T236">
        <v>5</v>
      </c>
      <c r="U236">
        <v>0</v>
      </c>
      <c r="V236">
        <v>0</v>
      </c>
      <c r="W236">
        <v>0</v>
      </c>
      <c r="X236">
        <v>1</v>
      </c>
    </row>
    <row r="237" spans="1:25" x14ac:dyDescent="0.4">
      <c r="A237" t="s">
        <v>271</v>
      </c>
      <c r="B237" t="s">
        <v>254</v>
      </c>
      <c r="C237" t="s">
        <v>337</v>
      </c>
      <c r="D237">
        <v>54</v>
      </c>
      <c r="E237" t="s">
        <v>272</v>
      </c>
      <c r="F237">
        <v>5638</v>
      </c>
      <c r="G237" t="s">
        <v>257</v>
      </c>
      <c r="H237">
        <v>1</v>
      </c>
      <c r="I237">
        <v>0</v>
      </c>
      <c r="J237">
        <v>1</v>
      </c>
      <c r="K237">
        <v>0</v>
      </c>
      <c r="L237">
        <v>10</v>
      </c>
      <c r="M237">
        <v>0</v>
      </c>
      <c r="N237" t="s">
        <v>258</v>
      </c>
      <c r="O237">
        <v>1.5</v>
      </c>
      <c r="P237" t="s">
        <v>275</v>
      </c>
      <c r="Q237">
        <v>0</v>
      </c>
      <c r="R237">
        <v>3</v>
      </c>
      <c r="S237" t="s">
        <v>259</v>
      </c>
      <c r="T237">
        <v>4</v>
      </c>
      <c r="U237">
        <v>0</v>
      </c>
      <c r="V237">
        <v>0</v>
      </c>
      <c r="W237">
        <v>0</v>
      </c>
      <c r="X237">
        <v>1</v>
      </c>
    </row>
    <row r="238" spans="1:25" x14ac:dyDescent="0.4">
      <c r="A238" t="s">
        <v>339</v>
      </c>
      <c r="B238" t="s">
        <v>254</v>
      </c>
      <c r="C238" t="s">
        <v>337</v>
      </c>
      <c r="D238">
        <v>43</v>
      </c>
      <c r="E238" t="s">
        <v>297</v>
      </c>
      <c r="F238">
        <v>5638</v>
      </c>
      <c r="G238" t="s">
        <v>277</v>
      </c>
      <c r="H238">
        <v>1</v>
      </c>
      <c r="I238">
        <v>0</v>
      </c>
      <c r="J238">
        <v>0</v>
      </c>
      <c r="K238">
        <v>0</v>
      </c>
      <c r="L238">
        <v>6</v>
      </c>
      <c r="M238">
        <v>0</v>
      </c>
      <c r="N238" t="s">
        <v>258</v>
      </c>
      <c r="O238">
        <v>0.8</v>
      </c>
      <c r="P238" t="s">
        <v>261</v>
      </c>
      <c r="Q238">
        <v>0</v>
      </c>
      <c r="R238">
        <v>3</v>
      </c>
      <c r="S238" t="s">
        <v>259</v>
      </c>
      <c r="T238">
        <v>5</v>
      </c>
      <c r="U238">
        <v>0</v>
      </c>
      <c r="V238">
        <v>0</v>
      </c>
      <c r="W238">
        <v>0</v>
      </c>
      <c r="X238">
        <v>1</v>
      </c>
      <c r="Y238" t="s">
        <v>454</v>
      </c>
    </row>
    <row r="239" spans="1:25" x14ac:dyDescent="0.4">
      <c r="A239" t="s">
        <v>394</v>
      </c>
      <c r="B239" t="s">
        <v>254</v>
      </c>
      <c r="C239" t="s">
        <v>337</v>
      </c>
      <c r="D239">
        <v>28</v>
      </c>
      <c r="E239" t="s">
        <v>256</v>
      </c>
      <c r="F239">
        <v>5658</v>
      </c>
      <c r="G239" t="s">
        <v>369</v>
      </c>
      <c r="H239">
        <v>0</v>
      </c>
      <c r="I239">
        <v>0</v>
      </c>
      <c r="J239">
        <v>0</v>
      </c>
      <c r="K239">
        <v>0</v>
      </c>
      <c r="L239">
        <v>2</v>
      </c>
      <c r="M239">
        <v>0</v>
      </c>
      <c r="N239" t="s">
        <v>258</v>
      </c>
      <c r="O239">
        <v>12.1</v>
      </c>
      <c r="P239" t="s">
        <v>264</v>
      </c>
      <c r="Q239">
        <v>0</v>
      </c>
      <c r="R239">
        <v>2</v>
      </c>
      <c r="S239" t="s">
        <v>259</v>
      </c>
      <c r="T239">
        <v>3</v>
      </c>
      <c r="U239">
        <v>0</v>
      </c>
      <c r="V239">
        <v>1</v>
      </c>
      <c r="W239">
        <v>0</v>
      </c>
      <c r="X239">
        <v>0</v>
      </c>
    </row>
    <row r="240" spans="1:25" x14ac:dyDescent="0.4">
      <c r="A240" t="s">
        <v>271</v>
      </c>
      <c r="B240" t="s">
        <v>254</v>
      </c>
      <c r="C240" t="s">
        <v>255</v>
      </c>
      <c r="D240">
        <v>37</v>
      </c>
      <c r="E240" t="s">
        <v>272</v>
      </c>
      <c r="F240">
        <v>5658</v>
      </c>
      <c r="G240" t="s">
        <v>262</v>
      </c>
      <c r="H240">
        <v>0</v>
      </c>
      <c r="I240">
        <v>0</v>
      </c>
      <c r="J240">
        <v>0</v>
      </c>
      <c r="K240">
        <v>0</v>
      </c>
      <c r="L240">
        <v>2</v>
      </c>
      <c r="M240">
        <v>0</v>
      </c>
      <c r="N240" t="s">
        <v>258</v>
      </c>
      <c r="O240">
        <v>12.1</v>
      </c>
      <c r="P240" t="s">
        <v>261</v>
      </c>
      <c r="Q240">
        <v>0</v>
      </c>
      <c r="R240">
        <v>2</v>
      </c>
      <c r="S240" t="s">
        <v>259</v>
      </c>
      <c r="T240">
        <v>3</v>
      </c>
      <c r="U240">
        <v>0</v>
      </c>
      <c r="V240">
        <v>0</v>
      </c>
      <c r="W240">
        <v>1</v>
      </c>
      <c r="X240">
        <v>0</v>
      </c>
    </row>
    <row r="241" spans="1:25" x14ac:dyDescent="0.4">
      <c r="A241" t="s">
        <v>330</v>
      </c>
      <c r="B241" t="s">
        <v>254</v>
      </c>
      <c r="C241" t="s">
        <v>337</v>
      </c>
      <c r="D241">
        <v>9</v>
      </c>
      <c r="E241" t="s">
        <v>268</v>
      </c>
      <c r="F241">
        <v>5658</v>
      </c>
      <c r="G241" t="s">
        <v>263</v>
      </c>
      <c r="H241">
        <v>1</v>
      </c>
      <c r="I241">
        <v>0</v>
      </c>
      <c r="J241">
        <v>0</v>
      </c>
      <c r="K241">
        <v>0</v>
      </c>
      <c r="L241">
        <v>1</v>
      </c>
      <c r="M241">
        <v>0</v>
      </c>
      <c r="N241" t="s">
        <v>258</v>
      </c>
      <c r="O241">
        <v>0</v>
      </c>
      <c r="P241" t="s">
        <v>255</v>
      </c>
      <c r="Q241">
        <v>0</v>
      </c>
      <c r="R241">
        <v>1</v>
      </c>
      <c r="S241">
        <v>1</v>
      </c>
      <c r="T241">
        <v>2</v>
      </c>
      <c r="U241">
        <v>0</v>
      </c>
      <c r="V241">
        <v>1</v>
      </c>
      <c r="W241">
        <v>0</v>
      </c>
      <c r="X241">
        <v>0</v>
      </c>
    </row>
    <row r="242" spans="1:25" x14ac:dyDescent="0.4">
      <c r="A242" t="s">
        <v>293</v>
      </c>
      <c r="B242" t="s">
        <v>254</v>
      </c>
      <c r="C242" t="s">
        <v>337</v>
      </c>
      <c r="D242">
        <v>46</v>
      </c>
      <c r="E242" t="s">
        <v>256</v>
      </c>
      <c r="F242">
        <v>5658</v>
      </c>
      <c r="G242" t="s">
        <v>269</v>
      </c>
      <c r="H242">
        <v>1</v>
      </c>
      <c r="I242">
        <v>0</v>
      </c>
      <c r="J242">
        <v>0</v>
      </c>
      <c r="K242">
        <v>0</v>
      </c>
      <c r="L242">
        <v>2</v>
      </c>
      <c r="M242">
        <v>0</v>
      </c>
      <c r="N242" t="s">
        <v>278</v>
      </c>
      <c r="O242">
        <v>0</v>
      </c>
      <c r="P242" t="s">
        <v>283</v>
      </c>
      <c r="Q242">
        <v>0</v>
      </c>
      <c r="R242">
        <v>2</v>
      </c>
      <c r="S242" t="s">
        <v>259</v>
      </c>
      <c r="T242">
        <v>3</v>
      </c>
      <c r="U242">
        <v>0</v>
      </c>
      <c r="V242">
        <v>0</v>
      </c>
      <c r="W242">
        <v>0</v>
      </c>
      <c r="X242">
        <v>0</v>
      </c>
    </row>
    <row r="243" spans="1:25" x14ac:dyDescent="0.4">
      <c r="A243" t="s">
        <v>271</v>
      </c>
      <c r="B243" t="s">
        <v>254</v>
      </c>
      <c r="C243" t="s">
        <v>337</v>
      </c>
      <c r="D243">
        <v>15</v>
      </c>
      <c r="E243" t="s">
        <v>256</v>
      </c>
      <c r="F243">
        <v>5929</v>
      </c>
      <c r="G243" t="s">
        <v>269</v>
      </c>
      <c r="H243">
        <v>1</v>
      </c>
      <c r="I243">
        <v>0</v>
      </c>
      <c r="J243">
        <v>0</v>
      </c>
      <c r="K243">
        <v>0</v>
      </c>
      <c r="L243">
        <v>0</v>
      </c>
      <c r="M243">
        <v>0</v>
      </c>
      <c r="N243" t="s">
        <v>259</v>
      </c>
      <c r="O243">
        <v>0</v>
      </c>
      <c r="P243" t="s">
        <v>259</v>
      </c>
      <c r="Q243">
        <v>0</v>
      </c>
      <c r="R243">
        <v>1</v>
      </c>
      <c r="S243" t="s">
        <v>259</v>
      </c>
      <c r="T243">
        <v>1</v>
      </c>
      <c r="U243">
        <v>1</v>
      </c>
      <c r="V243">
        <v>0</v>
      </c>
      <c r="W243">
        <v>0</v>
      </c>
      <c r="X243">
        <v>0</v>
      </c>
      <c r="Y243" t="s">
        <v>401</v>
      </c>
    </row>
    <row r="244" spans="1:25" x14ac:dyDescent="0.4">
      <c r="A244" t="s">
        <v>271</v>
      </c>
      <c r="B244" t="s">
        <v>254</v>
      </c>
      <c r="C244" t="s">
        <v>337</v>
      </c>
      <c r="D244">
        <v>6</v>
      </c>
      <c r="E244" t="s">
        <v>256</v>
      </c>
      <c r="F244">
        <v>5929</v>
      </c>
      <c r="G244" t="s">
        <v>269</v>
      </c>
      <c r="H244">
        <v>1</v>
      </c>
      <c r="I244">
        <v>0</v>
      </c>
      <c r="J244">
        <v>0</v>
      </c>
      <c r="K244">
        <v>0</v>
      </c>
      <c r="L244">
        <v>0</v>
      </c>
      <c r="M244">
        <v>0</v>
      </c>
      <c r="N244" t="s">
        <v>259</v>
      </c>
      <c r="O244">
        <v>17</v>
      </c>
      <c r="P244" t="s">
        <v>255</v>
      </c>
      <c r="Q244">
        <v>0</v>
      </c>
      <c r="R244">
        <v>1</v>
      </c>
      <c r="S244">
        <v>1</v>
      </c>
      <c r="T244">
        <v>1</v>
      </c>
      <c r="U244">
        <v>0</v>
      </c>
      <c r="V244">
        <v>0</v>
      </c>
      <c r="W244">
        <v>0</v>
      </c>
      <c r="X244">
        <v>0</v>
      </c>
    </row>
    <row r="245" spans="1:25" x14ac:dyDescent="0.4">
      <c r="A245" t="s">
        <v>296</v>
      </c>
      <c r="B245" t="s">
        <v>254</v>
      </c>
      <c r="C245" t="s">
        <v>337</v>
      </c>
      <c r="D245">
        <v>45</v>
      </c>
      <c r="E245" t="s">
        <v>332</v>
      </c>
      <c r="F245">
        <v>5929</v>
      </c>
      <c r="G245" t="s">
        <v>269</v>
      </c>
      <c r="H245">
        <v>1</v>
      </c>
      <c r="I245">
        <v>0</v>
      </c>
      <c r="J245">
        <v>0</v>
      </c>
      <c r="K245">
        <v>0</v>
      </c>
      <c r="L245">
        <v>0</v>
      </c>
      <c r="M245">
        <v>0</v>
      </c>
      <c r="N245" t="s">
        <v>258</v>
      </c>
      <c r="O245">
        <v>0</v>
      </c>
      <c r="P245" t="s">
        <v>275</v>
      </c>
      <c r="Q245">
        <v>0</v>
      </c>
      <c r="R245" t="s">
        <v>259</v>
      </c>
      <c r="S245">
        <v>1</v>
      </c>
      <c r="T245">
        <v>3</v>
      </c>
      <c r="U245">
        <v>0</v>
      </c>
      <c r="V245">
        <v>0</v>
      </c>
      <c r="W245">
        <v>0</v>
      </c>
      <c r="X245">
        <v>0</v>
      </c>
      <c r="Y245" t="s">
        <v>439</v>
      </c>
    </row>
    <row r="246" spans="1:25" x14ac:dyDescent="0.4">
      <c r="A246" t="s">
        <v>316</v>
      </c>
      <c r="B246" t="s">
        <v>254</v>
      </c>
      <c r="C246" t="s">
        <v>337</v>
      </c>
      <c r="D246">
        <v>52</v>
      </c>
      <c r="E246" t="s">
        <v>317</v>
      </c>
      <c r="F246">
        <v>5929</v>
      </c>
      <c r="G246" t="s">
        <v>290</v>
      </c>
      <c r="H246">
        <v>1</v>
      </c>
      <c r="I246">
        <v>0</v>
      </c>
      <c r="J246">
        <v>0</v>
      </c>
      <c r="K246">
        <v>0</v>
      </c>
      <c r="L246">
        <v>0</v>
      </c>
      <c r="M246">
        <v>0</v>
      </c>
      <c r="N246" t="s">
        <v>259</v>
      </c>
      <c r="O246">
        <v>7.4</v>
      </c>
      <c r="P246" t="s">
        <v>261</v>
      </c>
      <c r="Q246">
        <v>0</v>
      </c>
      <c r="R246">
        <v>1</v>
      </c>
      <c r="S246">
        <v>2</v>
      </c>
      <c r="T246">
        <v>3</v>
      </c>
      <c r="U246">
        <v>0</v>
      </c>
      <c r="V246">
        <v>0</v>
      </c>
      <c r="W246">
        <v>0</v>
      </c>
      <c r="X246">
        <v>0</v>
      </c>
      <c r="Y246" t="s">
        <v>468</v>
      </c>
    </row>
    <row r="247" spans="1:25" x14ac:dyDescent="0.4">
      <c r="A247" t="s">
        <v>316</v>
      </c>
      <c r="B247" t="s">
        <v>254</v>
      </c>
      <c r="C247" t="s">
        <v>337</v>
      </c>
      <c r="D247">
        <v>62</v>
      </c>
      <c r="E247" t="s">
        <v>317</v>
      </c>
      <c r="F247">
        <v>5929</v>
      </c>
      <c r="G247" t="s">
        <v>290</v>
      </c>
      <c r="H247">
        <v>1</v>
      </c>
      <c r="I247">
        <v>0</v>
      </c>
      <c r="J247">
        <v>0</v>
      </c>
      <c r="K247">
        <v>0</v>
      </c>
      <c r="L247">
        <v>0</v>
      </c>
      <c r="M247">
        <v>0</v>
      </c>
      <c r="N247" t="s">
        <v>259</v>
      </c>
      <c r="O247">
        <v>11.8</v>
      </c>
      <c r="P247" t="s">
        <v>275</v>
      </c>
      <c r="Q247">
        <v>0</v>
      </c>
      <c r="R247">
        <v>2</v>
      </c>
      <c r="S247">
        <v>3</v>
      </c>
      <c r="T247">
        <v>3</v>
      </c>
      <c r="U247">
        <v>0</v>
      </c>
      <c r="V247">
        <v>0</v>
      </c>
      <c r="W247">
        <v>0</v>
      </c>
      <c r="X247">
        <v>0</v>
      </c>
    </row>
    <row r="248" spans="1:25" x14ac:dyDescent="0.4">
      <c r="A248" t="s">
        <v>271</v>
      </c>
      <c r="B248" t="s">
        <v>254</v>
      </c>
      <c r="C248" t="s">
        <v>255</v>
      </c>
      <c r="D248">
        <v>22</v>
      </c>
      <c r="E248" t="s">
        <v>272</v>
      </c>
      <c r="F248">
        <v>6146</v>
      </c>
      <c r="G248" t="s">
        <v>265</v>
      </c>
      <c r="H248">
        <v>1</v>
      </c>
      <c r="I248">
        <v>0</v>
      </c>
      <c r="J248">
        <v>3</v>
      </c>
      <c r="K248">
        <v>0</v>
      </c>
      <c r="L248">
        <v>5</v>
      </c>
      <c r="M248">
        <v>0</v>
      </c>
      <c r="N248" t="s">
        <v>258</v>
      </c>
      <c r="O248">
        <v>0</v>
      </c>
      <c r="P248" t="s">
        <v>259</v>
      </c>
      <c r="Q248">
        <v>0</v>
      </c>
      <c r="R248">
        <v>3</v>
      </c>
      <c r="S248" t="s">
        <v>259</v>
      </c>
      <c r="T248">
        <v>4</v>
      </c>
      <c r="U248">
        <v>1</v>
      </c>
      <c r="V248">
        <v>0</v>
      </c>
      <c r="W248">
        <v>0</v>
      </c>
      <c r="X248">
        <v>1</v>
      </c>
      <c r="Y248" t="s">
        <v>280</v>
      </c>
    </row>
    <row r="249" spans="1:25" x14ac:dyDescent="0.4">
      <c r="A249" t="s">
        <v>296</v>
      </c>
      <c r="B249" t="s">
        <v>254</v>
      </c>
      <c r="C249" t="s">
        <v>255</v>
      </c>
      <c r="D249">
        <v>11</v>
      </c>
      <c r="E249" t="s">
        <v>297</v>
      </c>
      <c r="F249">
        <v>6146</v>
      </c>
      <c r="G249" t="s">
        <v>277</v>
      </c>
      <c r="H249">
        <v>1</v>
      </c>
      <c r="I249">
        <v>0</v>
      </c>
      <c r="J249">
        <v>0</v>
      </c>
      <c r="K249">
        <v>0</v>
      </c>
      <c r="L249">
        <v>5</v>
      </c>
      <c r="M249">
        <v>0</v>
      </c>
      <c r="N249" t="s">
        <v>278</v>
      </c>
      <c r="O249">
        <v>0</v>
      </c>
      <c r="P249" t="s">
        <v>275</v>
      </c>
      <c r="Q249">
        <v>0</v>
      </c>
      <c r="R249">
        <v>2</v>
      </c>
      <c r="S249" t="s">
        <v>259</v>
      </c>
      <c r="T249">
        <v>3</v>
      </c>
      <c r="U249">
        <v>0</v>
      </c>
      <c r="V249">
        <v>0</v>
      </c>
      <c r="W249">
        <v>0</v>
      </c>
      <c r="X249">
        <v>0</v>
      </c>
      <c r="Y249" t="s">
        <v>310</v>
      </c>
    </row>
    <row r="250" spans="1:25" x14ac:dyDescent="0.4">
      <c r="A250" t="s">
        <v>339</v>
      </c>
      <c r="B250" t="s">
        <v>254</v>
      </c>
      <c r="C250" t="s">
        <v>337</v>
      </c>
      <c r="D250">
        <v>28</v>
      </c>
      <c r="E250" t="s">
        <v>297</v>
      </c>
      <c r="F250">
        <v>6146</v>
      </c>
      <c r="G250" t="s">
        <v>265</v>
      </c>
      <c r="H250">
        <v>1</v>
      </c>
      <c r="I250">
        <v>0</v>
      </c>
      <c r="J250">
        <v>2</v>
      </c>
      <c r="K250">
        <v>0</v>
      </c>
      <c r="L250">
        <v>12</v>
      </c>
      <c r="M250">
        <v>0</v>
      </c>
      <c r="N250" t="s">
        <v>258</v>
      </c>
      <c r="O250">
        <v>0</v>
      </c>
      <c r="P250" t="s">
        <v>259</v>
      </c>
      <c r="Q250">
        <v>0</v>
      </c>
      <c r="R250" t="s">
        <v>259</v>
      </c>
      <c r="S250" t="s">
        <v>259</v>
      </c>
      <c r="T250">
        <v>5</v>
      </c>
      <c r="U250">
        <v>0</v>
      </c>
      <c r="V250">
        <v>0</v>
      </c>
      <c r="W250">
        <v>0</v>
      </c>
      <c r="X250">
        <v>1</v>
      </c>
    </row>
    <row r="251" spans="1:25" x14ac:dyDescent="0.4">
      <c r="A251" t="s">
        <v>293</v>
      </c>
      <c r="B251" t="s">
        <v>254</v>
      </c>
      <c r="C251" t="s">
        <v>337</v>
      </c>
      <c r="D251">
        <v>5</v>
      </c>
      <c r="E251" t="s">
        <v>317</v>
      </c>
      <c r="F251">
        <v>6146</v>
      </c>
      <c r="G251" t="s">
        <v>274</v>
      </c>
      <c r="H251">
        <v>1</v>
      </c>
      <c r="I251">
        <v>0</v>
      </c>
      <c r="J251">
        <v>1</v>
      </c>
      <c r="K251">
        <v>0</v>
      </c>
      <c r="L251">
        <v>8</v>
      </c>
      <c r="M251">
        <v>0</v>
      </c>
      <c r="N251" t="s">
        <v>259</v>
      </c>
      <c r="O251">
        <v>3.8</v>
      </c>
      <c r="P251" t="s">
        <v>261</v>
      </c>
      <c r="Q251">
        <v>0</v>
      </c>
      <c r="R251">
        <v>2</v>
      </c>
      <c r="S251" t="s">
        <v>259</v>
      </c>
      <c r="T251">
        <v>4</v>
      </c>
      <c r="U251">
        <v>0</v>
      </c>
      <c r="V251">
        <v>0</v>
      </c>
      <c r="W251">
        <v>0</v>
      </c>
      <c r="X251">
        <v>1</v>
      </c>
    </row>
    <row r="252" spans="1:25" x14ac:dyDescent="0.4">
      <c r="A252" t="s">
        <v>316</v>
      </c>
      <c r="B252" t="s">
        <v>254</v>
      </c>
      <c r="C252" t="s">
        <v>337</v>
      </c>
      <c r="D252">
        <v>34</v>
      </c>
      <c r="E252" t="s">
        <v>317</v>
      </c>
      <c r="F252">
        <v>6146</v>
      </c>
      <c r="G252" t="s">
        <v>277</v>
      </c>
      <c r="H252">
        <v>0</v>
      </c>
      <c r="I252">
        <v>0</v>
      </c>
      <c r="J252">
        <v>1</v>
      </c>
      <c r="K252">
        <v>0</v>
      </c>
      <c r="L252">
        <v>8</v>
      </c>
      <c r="M252">
        <v>0</v>
      </c>
      <c r="N252" t="s">
        <v>258</v>
      </c>
      <c r="O252">
        <v>11</v>
      </c>
      <c r="P252" t="s">
        <v>261</v>
      </c>
      <c r="Q252">
        <v>0</v>
      </c>
      <c r="R252">
        <v>3</v>
      </c>
      <c r="S252" t="s">
        <v>259</v>
      </c>
      <c r="T252">
        <v>3</v>
      </c>
      <c r="U252">
        <v>0</v>
      </c>
      <c r="V252">
        <v>0</v>
      </c>
      <c r="W252">
        <v>0</v>
      </c>
      <c r="X252">
        <v>1</v>
      </c>
    </row>
    <row r="253" spans="1:25" x14ac:dyDescent="0.4">
      <c r="A253" t="s">
        <v>271</v>
      </c>
      <c r="B253" t="s">
        <v>254</v>
      </c>
      <c r="C253" t="s">
        <v>337</v>
      </c>
      <c r="D253">
        <v>40</v>
      </c>
      <c r="E253" t="s">
        <v>272</v>
      </c>
      <c r="F253">
        <v>6146</v>
      </c>
      <c r="G253" t="s">
        <v>257</v>
      </c>
      <c r="H253">
        <v>0</v>
      </c>
      <c r="I253">
        <v>0</v>
      </c>
      <c r="J253">
        <v>2</v>
      </c>
      <c r="K253">
        <v>0</v>
      </c>
      <c r="L253">
        <v>9</v>
      </c>
      <c r="M253">
        <v>0</v>
      </c>
      <c r="N253" t="s">
        <v>258</v>
      </c>
      <c r="O253">
        <v>4</v>
      </c>
      <c r="P253" t="s">
        <v>261</v>
      </c>
      <c r="Q253">
        <v>0</v>
      </c>
      <c r="R253">
        <v>3</v>
      </c>
      <c r="S253" t="s">
        <v>259</v>
      </c>
      <c r="T253">
        <v>4</v>
      </c>
      <c r="U253">
        <v>0</v>
      </c>
      <c r="V253">
        <v>0</v>
      </c>
      <c r="W253">
        <v>0</v>
      </c>
      <c r="X253">
        <v>1</v>
      </c>
    </row>
    <row r="254" spans="1:25" x14ac:dyDescent="0.4">
      <c r="A254" t="s">
        <v>296</v>
      </c>
      <c r="B254" t="s">
        <v>254</v>
      </c>
      <c r="C254" t="s">
        <v>255</v>
      </c>
      <c r="D254">
        <v>5</v>
      </c>
      <c r="E254" t="s">
        <v>297</v>
      </c>
      <c r="F254">
        <v>6175</v>
      </c>
      <c r="G254" t="s">
        <v>315</v>
      </c>
      <c r="H254">
        <v>0</v>
      </c>
      <c r="I254">
        <v>0</v>
      </c>
      <c r="J254">
        <v>0</v>
      </c>
      <c r="K254">
        <v>0</v>
      </c>
      <c r="L254">
        <v>3</v>
      </c>
      <c r="M254">
        <v>0</v>
      </c>
      <c r="N254" t="s">
        <v>264</v>
      </c>
      <c r="O254">
        <v>0</v>
      </c>
      <c r="P254" t="s">
        <v>275</v>
      </c>
      <c r="Q254">
        <v>0</v>
      </c>
      <c r="R254">
        <v>2</v>
      </c>
      <c r="S254" t="s">
        <v>259</v>
      </c>
      <c r="T254">
        <v>4</v>
      </c>
      <c r="U254">
        <v>0</v>
      </c>
      <c r="V254">
        <v>0</v>
      </c>
      <c r="W254">
        <v>0</v>
      </c>
      <c r="X254">
        <v>1</v>
      </c>
    </row>
    <row r="255" spans="1:25" x14ac:dyDescent="0.4">
      <c r="A255" t="s">
        <v>293</v>
      </c>
      <c r="B255" t="s">
        <v>254</v>
      </c>
      <c r="C255" t="s">
        <v>337</v>
      </c>
      <c r="D255">
        <v>12</v>
      </c>
      <c r="E255" t="s">
        <v>317</v>
      </c>
      <c r="F255">
        <v>6175</v>
      </c>
      <c r="G255" t="s">
        <v>257</v>
      </c>
      <c r="H255">
        <v>1</v>
      </c>
      <c r="I255">
        <v>0</v>
      </c>
      <c r="J255">
        <v>1</v>
      </c>
      <c r="K255">
        <v>3</v>
      </c>
      <c r="L255">
        <v>4</v>
      </c>
      <c r="M255">
        <v>0</v>
      </c>
      <c r="N255" t="s">
        <v>258</v>
      </c>
      <c r="O255">
        <v>0</v>
      </c>
      <c r="P255" t="s">
        <v>275</v>
      </c>
      <c r="Q255">
        <v>0</v>
      </c>
      <c r="R255">
        <v>2</v>
      </c>
      <c r="S255" t="s">
        <v>259</v>
      </c>
      <c r="T255">
        <v>3</v>
      </c>
      <c r="U255">
        <v>0</v>
      </c>
      <c r="V255">
        <v>0</v>
      </c>
      <c r="W255">
        <v>1</v>
      </c>
      <c r="X255">
        <v>1</v>
      </c>
    </row>
    <row r="256" spans="1:25" x14ac:dyDescent="0.4">
      <c r="A256" t="s">
        <v>329</v>
      </c>
      <c r="B256" t="s">
        <v>254</v>
      </c>
      <c r="C256" t="s">
        <v>337</v>
      </c>
      <c r="D256">
        <v>34</v>
      </c>
      <c r="E256" t="s">
        <v>256</v>
      </c>
      <c r="F256">
        <v>6175</v>
      </c>
      <c r="G256" t="s">
        <v>262</v>
      </c>
      <c r="H256">
        <v>1</v>
      </c>
      <c r="I256">
        <v>0</v>
      </c>
      <c r="J256">
        <v>1</v>
      </c>
      <c r="K256">
        <v>3</v>
      </c>
      <c r="L256">
        <v>5</v>
      </c>
      <c r="M256">
        <v>0</v>
      </c>
      <c r="N256" t="s">
        <v>258</v>
      </c>
      <c r="O256">
        <v>0</v>
      </c>
      <c r="P256" t="s">
        <v>259</v>
      </c>
      <c r="Q256">
        <v>0</v>
      </c>
      <c r="R256">
        <v>2</v>
      </c>
      <c r="S256" t="s">
        <v>259</v>
      </c>
      <c r="T256">
        <v>4</v>
      </c>
      <c r="U256">
        <v>0</v>
      </c>
      <c r="V256">
        <v>0</v>
      </c>
      <c r="W256">
        <v>0</v>
      </c>
      <c r="X256">
        <v>1</v>
      </c>
      <c r="Y256" t="s">
        <v>414</v>
      </c>
    </row>
    <row r="257" spans="1:25" x14ac:dyDescent="0.4">
      <c r="A257" t="s">
        <v>316</v>
      </c>
      <c r="B257" t="s">
        <v>254</v>
      </c>
      <c r="C257" t="s">
        <v>337</v>
      </c>
      <c r="D257">
        <v>59</v>
      </c>
      <c r="E257" t="s">
        <v>317</v>
      </c>
      <c r="F257">
        <v>6175</v>
      </c>
      <c r="G257" t="s">
        <v>262</v>
      </c>
      <c r="H257">
        <v>0</v>
      </c>
      <c r="I257">
        <v>0</v>
      </c>
      <c r="J257">
        <v>0</v>
      </c>
      <c r="K257">
        <v>2</v>
      </c>
      <c r="L257">
        <v>1</v>
      </c>
      <c r="M257">
        <v>0</v>
      </c>
      <c r="N257" t="s">
        <v>259</v>
      </c>
      <c r="O257">
        <v>3.4</v>
      </c>
      <c r="P257" t="s">
        <v>261</v>
      </c>
      <c r="Q257">
        <v>0</v>
      </c>
      <c r="R257">
        <v>2</v>
      </c>
      <c r="S257" t="s">
        <v>259</v>
      </c>
      <c r="T257">
        <v>5</v>
      </c>
      <c r="U257">
        <v>0</v>
      </c>
      <c r="V257">
        <v>0</v>
      </c>
      <c r="W257">
        <v>0</v>
      </c>
      <c r="X257">
        <v>1</v>
      </c>
      <c r="Y257" t="s">
        <v>469</v>
      </c>
    </row>
    <row r="258" spans="1:25" x14ac:dyDescent="0.4">
      <c r="A258" t="s">
        <v>330</v>
      </c>
      <c r="B258" t="s">
        <v>254</v>
      </c>
      <c r="C258" t="s">
        <v>337</v>
      </c>
      <c r="D258">
        <v>45</v>
      </c>
      <c r="E258" t="s">
        <v>268</v>
      </c>
      <c r="F258">
        <v>6175</v>
      </c>
      <c r="G258" t="s">
        <v>265</v>
      </c>
      <c r="H258">
        <v>0</v>
      </c>
      <c r="I258">
        <v>0</v>
      </c>
      <c r="J258">
        <v>0</v>
      </c>
      <c r="K258">
        <v>2</v>
      </c>
      <c r="L258">
        <v>1</v>
      </c>
      <c r="M258">
        <v>0</v>
      </c>
      <c r="N258" t="s">
        <v>259</v>
      </c>
      <c r="O258">
        <v>1.4</v>
      </c>
      <c r="P258" t="s">
        <v>261</v>
      </c>
      <c r="Q258">
        <v>0</v>
      </c>
      <c r="R258">
        <v>2</v>
      </c>
      <c r="S258" t="s">
        <v>259</v>
      </c>
      <c r="T258">
        <v>3</v>
      </c>
      <c r="U258">
        <v>0</v>
      </c>
      <c r="V258">
        <v>0</v>
      </c>
      <c r="W258">
        <v>0</v>
      </c>
      <c r="X258">
        <v>0</v>
      </c>
    </row>
    <row r="259" spans="1:25" x14ac:dyDescent="0.4">
      <c r="A259" t="s">
        <v>296</v>
      </c>
      <c r="B259" t="s">
        <v>254</v>
      </c>
      <c r="C259" t="s">
        <v>337</v>
      </c>
      <c r="D259">
        <v>3</v>
      </c>
      <c r="E259" t="s">
        <v>332</v>
      </c>
      <c r="F259">
        <v>6453</v>
      </c>
      <c r="G259" t="s">
        <v>260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 t="s">
        <v>259</v>
      </c>
      <c r="O259">
        <v>0</v>
      </c>
      <c r="P259" t="s">
        <v>259</v>
      </c>
      <c r="Q259">
        <v>0</v>
      </c>
      <c r="R259" t="s">
        <v>259</v>
      </c>
      <c r="S259" t="s">
        <v>259</v>
      </c>
      <c r="T259">
        <v>1</v>
      </c>
      <c r="U259">
        <v>1</v>
      </c>
      <c r="V259">
        <v>0</v>
      </c>
      <c r="W259">
        <v>0</v>
      </c>
      <c r="X259">
        <v>0</v>
      </c>
      <c r="Y259" t="s">
        <v>372</v>
      </c>
    </row>
    <row r="260" spans="1:25" x14ac:dyDescent="0.4">
      <c r="A260" t="s">
        <v>296</v>
      </c>
      <c r="B260" t="s">
        <v>254</v>
      </c>
      <c r="C260" t="s">
        <v>337</v>
      </c>
      <c r="D260">
        <v>10</v>
      </c>
      <c r="E260" t="s">
        <v>332</v>
      </c>
      <c r="F260">
        <v>6453</v>
      </c>
      <c r="G260" t="s">
        <v>260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 t="s">
        <v>259</v>
      </c>
      <c r="O260">
        <v>0</v>
      </c>
      <c r="P260" t="s">
        <v>255</v>
      </c>
      <c r="Q260">
        <v>0</v>
      </c>
      <c r="R260">
        <v>1</v>
      </c>
      <c r="S260" t="s">
        <v>259</v>
      </c>
      <c r="T260">
        <v>1</v>
      </c>
      <c r="U260">
        <v>0</v>
      </c>
      <c r="V260">
        <v>0</v>
      </c>
      <c r="W260">
        <v>0</v>
      </c>
      <c r="X260">
        <v>0</v>
      </c>
      <c r="Y260" t="s">
        <v>377</v>
      </c>
    </row>
    <row r="261" spans="1:25" x14ac:dyDescent="0.4">
      <c r="A261" t="s">
        <v>271</v>
      </c>
      <c r="B261" t="s">
        <v>254</v>
      </c>
      <c r="C261" t="s">
        <v>255</v>
      </c>
      <c r="D261">
        <v>36</v>
      </c>
      <c r="E261" t="s">
        <v>272</v>
      </c>
      <c r="F261">
        <v>6453</v>
      </c>
      <c r="G261" t="s">
        <v>263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 t="s">
        <v>259</v>
      </c>
      <c r="O261">
        <v>0</v>
      </c>
      <c r="P261" t="s">
        <v>259</v>
      </c>
      <c r="Q261">
        <v>0</v>
      </c>
      <c r="R261" t="s">
        <v>259</v>
      </c>
      <c r="S261" t="s">
        <v>259</v>
      </c>
      <c r="T261">
        <v>1</v>
      </c>
      <c r="U261">
        <v>1</v>
      </c>
      <c r="V261">
        <v>0</v>
      </c>
      <c r="W261">
        <v>0</v>
      </c>
      <c r="X261">
        <v>0</v>
      </c>
      <c r="Y261" t="s">
        <v>286</v>
      </c>
    </row>
    <row r="262" spans="1:25" x14ac:dyDescent="0.4">
      <c r="A262" t="s">
        <v>316</v>
      </c>
      <c r="B262" t="s">
        <v>254</v>
      </c>
      <c r="C262" t="s">
        <v>337</v>
      </c>
      <c r="D262">
        <v>58</v>
      </c>
      <c r="E262" t="s">
        <v>317</v>
      </c>
      <c r="F262">
        <v>6453</v>
      </c>
      <c r="G262" t="s">
        <v>273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 t="s">
        <v>259</v>
      </c>
      <c r="O262">
        <v>0</v>
      </c>
      <c r="P262" t="s">
        <v>255</v>
      </c>
      <c r="Q262">
        <v>0</v>
      </c>
      <c r="R262" t="s">
        <v>259</v>
      </c>
      <c r="S262" t="s">
        <v>259</v>
      </c>
      <c r="T262">
        <v>3</v>
      </c>
      <c r="U262">
        <v>1</v>
      </c>
      <c r="V262">
        <v>0</v>
      </c>
      <c r="W262">
        <v>0</v>
      </c>
      <c r="X262">
        <v>0</v>
      </c>
    </row>
    <row r="263" spans="1:25" x14ac:dyDescent="0.4">
      <c r="A263" t="s">
        <v>330</v>
      </c>
      <c r="B263" t="s">
        <v>254</v>
      </c>
      <c r="C263" t="s">
        <v>337</v>
      </c>
      <c r="D263">
        <v>46</v>
      </c>
      <c r="E263" t="s">
        <v>268</v>
      </c>
      <c r="F263">
        <v>6453</v>
      </c>
      <c r="G263" t="s">
        <v>273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 t="s">
        <v>259</v>
      </c>
      <c r="O263">
        <v>0</v>
      </c>
      <c r="P263" t="s">
        <v>259</v>
      </c>
      <c r="Q263">
        <v>0</v>
      </c>
      <c r="R263">
        <v>1</v>
      </c>
      <c r="S263">
        <v>1</v>
      </c>
      <c r="T263">
        <v>2</v>
      </c>
      <c r="U263">
        <v>0</v>
      </c>
      <c r="V263">
        <v>0</v>
      </c>
      <c r="W263">
        <v>0</v>
      </c>
      <c r="X263">
        <v>0</v>
      </c>
      <c r="Y263" t="s">
        <v>471</v>
      </c>
    </row>
    <row r="264" spans="1:25" x14ac:dyDescent="0.4">
      <c r="A264" t="s">
        <v>339</v>
      </c>
      <c r="B264" t="s">
        <v>254</v>
      </c>
      <c r="C264" t="s">
        <v>337</v>
      </c>
      <c r="D264">
        <v>52</v>
      </c>
      <c r="E264" t="s">
        <v>297</v>
      </c>
      <c r="F264">
        <v>6453</v>
      </c>
      <c r="G264" t="s">
        <v>257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 t="s">
        <v>259</v>
      </c>
      <c r="O264">
        <v>0</v>
      </c>
      <c r="P264" t="s">
        <v>255</v>
      </c>
      <c r="Q264">
        <v>0</v>
      </c>
      <c r="R264" t="s">
        <v>259</v>
      </c>
      <c r="S264" t="s">
        <v>259</v>
      </c>
      <c r="T264">
        <v>3</v>
      </c>
      <c r="U264">
        <v>1</v>
      </c>
      <c r="V264">
        <v>0</v>
      </c>
      <c r="W264">
        <v>0</v>
      </c>
      <c r="X264">
        <v>0</v>
      </c>
      <c r="Y264" t="s">
        <v>480</v>
      </c>
    </row>
    <row r="265" spans="1:25" x14ac:dyDescent="0.4">
      <c r="A265" t="s">
        <v>296</v>
      </c>
      <c r="B265" t="s">
        <v>254</v>
      </c>
      <c r="C265" t="s">
        <v>255</v>
      </c>
      <c r="D265">
        <v>27</v>
      </c>
      <c r="E265" t="s">
        <v>297</v>
      </c>
      <c r="F265">
        <v>6628</v>
      </c>
      <c r="G265" t="s">
        <v>277</v>
      </c>
      <c r="H265">
        <v>1</v>
      </c>
      <c r="I265">
        <v>0</v>
      </c>
      <c r="J265">
        <v>0</v>
      </c>
      <c r="K265">
        <v>1</v>
      </c>
      <c r="L265">
        <v>4</v>
      </c>
      <c r="M265">
        <v>0</v>
      </c>
      <c r="N265" t="s">
        <v>278</v>
      </c>
      <c r="O265">
        <v>0</v>
      </c>
      <c r="P265" t="s">
        <v>255</v>
      </c>
      <c r="Q265">
        <v>0</v>
      </c>
      <c r="R265">
        <v>2</v>
      </c>
      <c r="S265">
        <v>2</v>
      </c>
      <c r="T265">
        <v>3</v>
      </c>
      <c r="U265">
        <v>0</v>
      </c>
      <c r="V265">
        <v>0</v>
      </c>
      <c r="W265">
        <v>0</v>
      </c>
      <c r="X265">
        <v>1</v>
      </c>
      <c r="Y265" t="s">
        <v>298</v>
      </c>
    </row>
    <row r="266" spans="1:25" x14ac:dyDescent="0.4">
      <c r="A266" t="s">
        <v>316</v>
      </c>
      <c r="B266" t="s">
        <v>254</v>
      </c>
      <c r="C266" t="s">
        <v>255</v>
      </c>
      <c r="D266">
        <v>8</v>
      </c>
      <c r="E266" t="s">
        <v>317</v>
      </c>
      <c r="F266">
        <v>6628</v>
      </c>
      <c r="G266" t="s">
        <v>290</v>
      </c>
      <c r="H266">
        <v>1</v>
      </c>
      <c r="I266">
        <v>1</v>
      </c>
      <c r="J266">
        <v>0</v>
      </c>
      <c r="K266">
        <v>1</v>
      </c>
      <c r="L266">
        <v>0</v>
      </c>
      <c r="M266">
        <v>0</v>
      </c>
      <c r="N266" t="s">
        <v>259</v>
      </c>
      <c r="O266">
        <v>0</v>
      </c>
      <c r="P266" t="s">
        <v>259</v>
      </c>
      <c r="Q266">
        <v>0</v>
      </c>
      <c r="R266">
        <v>1</v>
      </c>
      <c r="S266">
        <v>2</v>
      </c>
      <c r="T266">
        <v>2</v>
      </c>
      <c r="U266">
        <v>1</v>
      </c>
      <c r="V266">
        <v>0</v>
      </c>
      <c r="W266">
        <v>0</v>
      </c>
      <c r="X266">
        <v>0</v>
      </c>
    </row>
    <row r="267" spans="1:25" x14ac:dyDescent="0.4">
      <c r="A267" t="s">
        <v>316</v>
      </c>
      <c r="B267" t="s">
        <v>254</v>
      </c>
      <c r="C267" t="s">
        <v>337</v>
      </c>
      <c r="D267">
        <v>16</v>
      </c>
      <c r="E267" t="s">
        <v>272</v>
      </c>
      <c r="F267">
        <v>6628</v>
      </c>
      <c r="G267" t="s">
        <v>260</v>
      </c>
      <c r="H267">
        <v>0</v>
      </c>
      <c r="I267">
        <v>0</v>
      </c>
      <c r="J267">
        <v>0</v>
      </c>
      <c r="K267">
        <v>9</v>
      </c>
      <c r="L267">
        <v>0</v>
      </c>
      <c r="M267">
        <v>0</v>
      </c>
      <c r="N267" t="s">
        <v>259</v>
      </c>
      <c r="O267">
        <v>0</v>
      </c>
      <c r="P267" t="s">
        <v>255</v>
      </c>
      <c r="Q267">
        <v>0</v>
      </c>
      <c r="R267">
        <v>3</v>
      </c>
      <c r="S267" t="s">
        <v>259</v>
      </c>
      <c r="T267">
        <v>5</v>
      </c>
      <c r="U267">
        <v>0</v>
      </c>
      <c r="V267">
        <v>0</v>
      </c>
      <c r="W267">
        <v>0</v>
      </c>
      <c r="X267">
        <v>1</v>
      </c>
    </row>
    <row r="268" spans="1:25" x14ac:dyDescent="0.4">
      <c r="A268" t="s">
        <v>293</v>
      </c>
      <c r="B268" t="s">
        <v>254</v>
      </c>
      <c r="C268" t="s">
        <v>337</v>
      </c>
      <c r="D268">
        <v>22</v>
      </c>
      <c r="E268" t="s">
        <v>317</v>
      </c>
      <c r="F268">
        <v>6628</v>
      </c>
      <c r="G268" t="s">
        <v>262</v>
      </c>
      <c r="H268">
        <v>0</v>
      </c>
      <c r="I268">
        <v>0</v>
      </c>
      <c r="J268">
        <v>0</v>
      </c>
      <c r="K268">
        <v>1</v>
      </c>
      <c r="L268">
        <v>0</v>
      </c>
      <c r="M268">
        <v>0</v>
      </c>
      <c r="N268" t="s">
        <v>259</v>
      </c>
      <c r="O268">
        <v>0</v>
      </c>
      <c r="P268" t="s">
        <v>275</v>
      </c>
      <c r="Q268">
        <v>0</v>
      </c>
      <c r="R268">
        <v>1</v>
      </c>
      <c r="S268" t="s">
        <v>259</v>
      </c>
      <c r="T268">
        <v>2</v>
      </c>
      <c r="U268">
        <v>0</v>
      </c>
      <c r="V268">
        <v>0</v>
      </c>
      <c r="W268">
        <v>0</v>
      </c>
      <c r="X268">
        <v>0</v>
      </c>
    </row>
    <row r="269" spans="1:25" x14ac:dyDescent="0.4">
      <c r="A269" t="s">
        <v>394</v>
      </c>
      <c r="B269" t="s">
        <v>254</v>
      </c>
      <c r="C269" t="s">
        <v>337</v>
      </c>
      <c r="D269">
        <v>29</v>
      </c>
      <c r="E269" t="s">
        <v>256</v>
      </c>
      <c r="F269">
        <v>6628</v>
      </c>
      <c r="G269" t="s">
        <v>263</v>
      </c>
      <c r="H269">
        <v>1</v>
      </c>
      <c r="I269">
        <v>0</v>
      </c>
      <c r="J269">
        <v>0</v>
      </c>
      <c r="K269">
        <v>3</v>
      </c>
      <c r="L269">
        <v>0</v>
      </c>
      <c r="M269">
        <v>0</v>
      </c>
      <c r="N269" t="s">
        <v>259</v>
      </c>
      <c r="O269">
        <v>0</v>
      </c>
      <c r="P269" t="s">
        <v>259</v>
      </c>
      <c r="Q269">
        <v>0</v>
      </c>
      <c r="R269">
        <v>2</v>
      </c>
      <c r="S269" t="s">
        <v>259</v>
      </c>
      <c r="T269">
        <v>3</v>
      </c>
      <c r="U269">
        <v>0</v>
      </c>
      <c r="V269">
        <v>0</v>
      </c>
      <c r="W269">
        <v>0</v>
      </c>
      <c r="X269">
        <v>0</v>
      </c>
    </row>
    <row r="270" spans="1:25" x14ac:dyDescent="0.4">
      <c r="A270" t="s">
        <v>316</v>
      </c>
      <c r="B270" t="s">
        <v>254</v>
      </c>
      <c r="C270" t="s">
        <v>337</v>
      </c>
      <c r="D270">
        <v>42</v>
      </c>
      <c r="E270" t="s">
        <v>317</v>
      </c>
      <c r="F270">
        <v>6628</v>
      </c>
      <c r="G270" t="s">
        <v>263</v>
      </c>
      <c r="H270">
        <v>1</v>
      </c>
      <c r="I270">
        <v>0</v>
      </c>
      <c r="J270">
        <v>1</v>
      </c>
      <c r="K270">
        <v>0</v>
      </c>
      <c r="L270">
        <v>0</v>
      </c>
      <c r="M270">
        <v>0</v>
      </c>
      <c r="N270" t="s">
        <v>258</v>
      </c>
      <c r="O270">
        <v>0</v>
      </c>
      <c r="P270" t="s">
        <v>255</v>
      </c>
      <c r="Q270">
        <v>0</v>
      </c>
      <c r="R270" t="s">
        <v>259</v>
      </c>
      <c r="S270" t="s">
        <v>259</v>
      </c>
      <c r="T270">
        <v>3</v>
      </c>
      <c r="U270">
        <v>0</v>
      </c>
      <c r="V270">
        <v>0</v>
      </c>
      <c r="W270">
        <v>0</v>
      </c>
      <c r="X270">
        <v>0</v>
      </c>
      <c r="Y270" t="s">
        <v>465</v>
      </c>
    </row>
    <row r="271" spans="1:25" x14ac:dyDescent="0.4">
      <c r="A271" t="s">
        <v>253</v>
      </c>
      <c r="B271" t="s">
        <v>254</v>
      </c>
      <c r="C271" t="s">
        <v>255</v>
      </c>
      <c r="D271">
        <v>8</v>
      </c>
      <c r="E271" t="s">
        <v>256</v>
      </c>
      <c r="F271">
        <v>7028</v>
      </c>
      <c r="G271" t="s">
        <v>257</v>
      </c>
      <c r="H271">
        <v>1</v>
      </c>
      <c r="I271">
        <v>0</v>
      </c>
      <c r="J271">
        <v>1</v>
      </c>
      <c r="K271">
        <v>5</v>
      </c>
      <c r="L271">
        <v>5</v>
      </c>
      <c r="M271">
        <v>0</v>
      </c>
      <c r="N271" t="s">
        <v>258</v>
      </c>
      <c r="O271">
        <v>0</v>
      </c>
      <c r="P271" t="s">
        <v>259</v>
      </c>
      <c r="Q271">
        <v>0</v>
      </c>
      <c r="R271">
        <v>3</v>
      </c>
      <c r="S271" t="s">
        <v>259</v>
      </c>
      <c r="T271">
        <v>5</v>
      </c>
      <c r="U271">
        <v>0</v>
      </c>
      <c r="V271">
        <v>0</v>
      </c>
      <c r="W271">
        <v>0</v>
      </c>
      <c r="X271">
        <v>1</v>
      </c>
    </row>
    <row r="272" spans="1:25" x14ac:dyDescent="0.4">
      <c r="A272" t="s">
        <v>316</v>
      </c>
      <c r="B272" t="s">
        <v>254</v>
      </c>
      <c r="C272" t="s">
        <v>255</v>
      </c>
      <c r="D272">
        <v>22</v>
      </c>
      <c r="E272" t="s">
        <v>317</v>
      </c>
      <c r="F272">
        <v>7028</v>
      </c>
      <c r="G272" t="s">
        <v>318</v>
      </c>
      <c r="H272">
        <v>1</v>
      </c>
      <c r="I272">
        <v>0</v>
      </c>
      <c r="J272">
        <v>0</v>
      </c>
      <c r="K272">
        <v>1</v>
      </c>
      <c r="L272">
        <v>2</v>
      </c>
      <c r="M272">
        <v>0</v>
      </c>
      <c r="N272" t="s">
        <v>258</v>
      </c>
      <c r="O272">
        <v>0</v>
      </c>
      <c r="P272" t="s">
        <v>259</v>
      </c>
      <c r="Q272">
        <v>0</v>
      </c>
      <c r="R272">
        <v>3</v>
      </c>
      <c r="S272" t="s">
        <v>259</v>
      </c>
      <c r="T272">
        <v>4</v>
      </c>
      <c r="U272">
        <v>0</v>
      </c>
      <c r="V272">
        <v>0</v>
      </c>
      <c r="W272">
        <v>0</v>
      </c>
      <c r="X272">
        <v>1</v>
      </c>
      <c r="Y272" t="s">
        <v>319</v>
      </c>
    </row>
    <row r="273" spans="1:25" x14ac:dyDescent="0.4">
      <c r="A273" t="s">
        <v>339</v>
      </c>
      <c r="B273" t="s">
        <v>254</v>
      </c>
      <c r="C273" t="s">
        <v>337</v>
      </c>
      <c r="D273">
        <v>1</v>
      </c>
      <c r="E273" t="s">
        <v>297</v>
      </c>
      <c r="F273">
        <v>7028</v>
      </c>
      <c r="G273" t="s">
        <v>277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 t="s">
        <v>259</v>
      </c>
      <c r="O273">
        <v>0</v>
      </c>
      <c r="P273" t="s">
        <v>255</v>
      </c>
      <c r="Q273">
        <v>0</v>
      </c>
      <c r="R273">
        <v>2</v>
      </c>
      <c r="S273">
        <v>4</v>
      </c>
      <c r="T273">
        <v>5</v>
      </c>
      <c r="U273">
        <v>0</v>
      </c>
      <c r="V273">
        <v>0</v>
      </c>
      <c r="W273">
        <v>0</v>
      </c>
      <c r="X273">
        <v>0</v>
      </c>
      <c r="Y273" t="s">
        <v>340</v>
      </c>
    </row>
    <row r="274" spans="1:25" x14ac:dyDescent="0.4">
      <c r="A274" t="s">
        <v>330</v>
      </c>
      <c r="B274" t="s">
        <v>254</v>
      </c>
      <c r="C274" t="s">
        <v>337</v>
      </c>
      <c r="D274">
        <v>28</v>
      </c>
      <c r="E274" t="s">
        <v>268</v>
      </c>
      <c r="F274">
        <v>7028</v>
      </c>
      <c r="G274" t="s">
        <v>273</v>
      </c>
      <c r="H274">
        <v>1</v>
      </c>
      <c r="I274">
        <v>0</v>
      </c>
      <c r="J274">
        <v>2</v>
      </c>
      <c r="K274">
        <v>3</v>
      </c>
      <c r="L274">
        <v>1</v>
      </c>
      <c r="M274">
        <v>0</v>
      </c>
      <c r="N274" t="s">
        <v>258</v>
      </c>
      <c r="O274">
        <v>0</v>
      </c>
      <c r="P274" t="s">
        <v>255</v>
      </c>
      <c r="Q274">
        <v>0</v>
      </c>
      <c r="R274">
        <v>3</v>
      </c>
      <c r="S274">
        <v>2</v>
      </c>
      <c r="T274">
        <v>4</v>
      </c>
      <c r="U274">
        <v>0</v>
      </c>
      <c r="V274">
        <v>0</v>
      </c>
      <c r="W274">
        <v>0</v>
      </c>
      <c r="X274">
        <v>1</v>
      </c>
    </row>
    <row r="275" spans="1:25" x14ac:dyDescent="0.4">
      <c r="A275" t="s">
        <v>330</v>
      </c>
      <c r="B275" t="s">
        <v>254</v>
      </c>
      <c r="C275" t="s">
        <v>337</v>
      </c>
      <c r="D275">
        <v>11</v>
      </c>
      <c r="E275" t="s">
        <v>268</v>
      </c>
      <c r="F275">
        <v>7028</v>
      </c>
      <c r="G275" t="s">
        <v>269</v>
      </c>
      <c r="H275">
        <v>1</v>
      </c>
      <c r="I275">
        <v>0</v>
      </c>
      <c r="J275">
        <v>0</v>
      </c>
      <c r="K275">
        <v>0</v>
      </c>
      <c r="L275">
        <v>4</v>
      </c>
      <c r="M275">
        <v>0</v>
      </c>
      <c r="N275" t="s">
        <v>278</v>
      </c>
      <c r="O275">
        <v>0</v>
      </c>
      <c r="P275" t="s">
        <v>255</v>
      </c>
      <c r="Q275">
        <v>0</v>
      </c>
      <c r="R275">
        <v>2</v>
      </c>
      <c r="S275">
        <v>3</v>
      </c>
      <c r="T275">
        <v>3</v>
      </c>
      <c r="U275">
        <v>0</v>
      </c>
      <c r="V275">
        <v>0</v>
      </c>
      <c r="W275">
        <v>0</v>
      </c>
      <c r="X275">
        <v>1</v>
      </c>
      <c r="Y275" t="s">
        <v>422</v>
      </c>
    </row>
    <row r="276" spans="1:25" x14ac:dyDescent="0.4">
      <c r="A276" t="s">
        <v>296</v>
      </c>
      <c r="B276" t="s">
        <v>254</v>
      </c>
      <c r="C276" t="s">
        <v>337</v>
      </c>
      <c r="D276">
        <v>48</v>
      </c>
      <c r="E276" t="s">
        <v>332</v>
      </c>
      <c r="F276">
        <v>7028</v>
      </c>
      <c r="G276" t="s">
        <v>290</v>
      </c>
      <c r="H276">
        <v>1</v>
      </c>
      <c r="I276">
        <v>0</v>
      </c>
      <c r="J276">
        <v>0</v>
      </c>
      <c r="K276">
        <v>0</v>
      </c>
      <c r="L276">
        <v>6</v>
      </c>
      <c r="M276">
        <v>0</v>
      </c>
      <c r="N276" t="s">
        <v>278</v>
      </c>
      <c r="O276">
        <v>0</v>
      </c>
      <c r="P276" t="s">
        <v>255</v>
      </c>
      <c r="Q276">
        <v>0</v>
      </c>
      <c r="R276">
        <v>3</v>
      </c>
      <c r="S276" t="s">
        <v>259</v>
      </c>
      <c r="T276">
        <v>4</v>
      </c>
      <c r="U276">
        <v>0</v>
      </c>
      <c r="V276">
        <v>0</v>
      </c>
      <c r="W276">
        <v>0</v>
      </c>
      <c r="X276">
        <v>1</v>
      </c>
      <c r="Y276" t="s">
        <v>437</v>
      </c>
    </row>
    <row r="277" spans="1:25" x14ac:dyDescent="0.4">
      <c r="A277" t="s">
        <v>339</v>
      </c>
      <c r="B277" t="s">
        <v>254</v>
      </c>
      <c r="C277" t="s">
        <v>337</v>
      </c>
      <c r="D277">
        <v>42</v>
      </c>
      <c r="E277" t="s">
        <v>297</v>
      </c>
      <c r="F277">
        <v>7028</v>
      </c>
      <c r="G277" t="s">
        <v>352</v>
      </c>
      <c r="H277">
        <v>1</v>
      </c>
      <c r="I277">
        <v>0</v>
      </c>
      <c r="J277">
        <v>2</v>
      </c>
      <c r="K277">
        <v>0</v>
      </c>
      <c r="L277">
        <v>2</v>
      </c>
      <c r="M277">
        <v>0</v>
      </c>
      <c r="N277" t="s">
        <v>258</v>
      </c>
      <c r="O277">
        <v>0</v>
      </c>
      <c r="P277" t="s">
        <v>255</v>
      </c>
      <c r="Q277">
        <v>0</v>
      </c>
      <c r="R277">
        <v>2</v>
      </c>
      <c r="S277">
        <v>2</v>
      </c>
      <c r="T277">
        <v>4</v>
      </c>
      <c r="U277">
        <v>0</v>
      </c>
      <c r="V277">
        <v>0</v>
      </c>
      <c r="W277">
        <v>0</v>
      </c>
      <c r="X277">
        <v>0</v>
      </c>
      <c r="Y277" t="s">
        <v>453</v>
      </c>
    </row>
    <row r="278" spans="1:25" x14ac:dyDescent="0.4">
      <c r="A278" t="s">
        <v>296</v>
      </c>
      <c r="B278" t="s">
        <v>254</v>
      </c>
      <c r="C278" t="s">
        <v>255</v>
      </c>
      <c r="D278">
        <v>16</v>
      </c>
      <c r="E278" t="s">
        <v>297</v>
      </c>
      <c r="F278">
        <v>7048</v>
      </c>
      <c r="G278" t="s">
        <v>265</v>
      </c>
      <c r="H278">
        <v>0</v>
      </c>
      <c r="I278">
        <v>0</v>
      </c>
      <c r="J278">
        <v>0</v>
      </c>
      <c r="K278">
        <v>3</v>
      </c>
      <c r="L278">
        <v>0</v>
      </c>
      <c r="M278">
        <v>0</v>
      </c>
      <c r="N278" t="s">
        <v>258</v>
      </c>
      <c r="O278">
        <v>0</v>
      </c>
      <c r="P278" t="s">
        <v>259</v>
      </c>
      <c r="Q278">
        <v>0</v>
      </c>
      <c r="R278">
        <v>2</v>
      </c>
      <c r="S278" t="s">
        <v>259</v>
      </c>
      <c r="T278">
        <v>3</v>
      </c>
      <c r="U278">
        <v>0</v>
      </c>
      <c r="V278">
        <v>0</v>
      </c>
      <c r="W278">
        <v>0</v>
      </c>
      <c r="X278">
        <v>1</v>
      </c>
      <c r="Y278" t="s">
        <v>307</v>
      </c>
    </row>
    <row r="279" spans="1:25" x14ac:dyDescent="0.4">
      <c r="A279" t="s">
        <v>316</v>
      </c>
      <c r="B279" t="s">
        <v>254</v>
      </c>
      <c r="C279" t="s">
        <v>255</v>
      </c>
      <c r="D279">
        <v>7</v>
      </c>
      <c r="E279" t="s">
        <v>317</v>
      </c>
      <c r="F279">
        <v>7048</v>
      </c>
      <c r="G279" t="s">
        <v>263</v>
      </c>
      <c r="H279">
        <v>0</v>
      </c>
      <c r="I279">
        <v>0</v>
      </c>
      <c r="J279">
        <v>0</v>
      </c>
      <c r="K279">
        <v>0</v>
      </c>
      <c r="L279">
        <v>1</v>
      </c>
      <c r="M279">
        <v>0</v>
      </c>
      <c r="N279" t="s">
        <v>259</v>
      </c>
      <c r="O279">
        <v>0</v>
      </c>
      <c r="P279" t="s">
        <v>259</v>
      </c>
      <c r="Q279">
        <v>0</v>
      </c>
      <c r="R279">
        <v>1</v>
      </c>
      <c r="S279">
        <v>1</v>
      </c>
      <c r="T279">
        <v>2</v>
      </c>
      <c r="U279">
        <v>0</v>
      </c>
      <c r="V279">
        <v>0</v>
      </c>
      <c r="W279">
        <v>0</v>
      </c>
      <c r="X279">
        <v>0</v>
      </c>
    </row>
    <row r="280" spans="1:25" x14ac:dyDescent="0.4">
      <c r="A280" t="s">
        <v>329</v>
      </c>
      <c r="B280" t="s">
        <v>254</v>
      </c>
      <c r="C280" t="s">
        <v>337</v>
      </c>
      <c r="D280">
        <v>17</v>
      </c>
      <c r="E280" t="s">
        <v>256</v>
      </c>
      <c r="F280">
        <v>7048</v>
      </c>
      <c r="G280" t="s">
        <v>277</v>
      </c>
      <c r="H280">
        <v>0</v>
      </c>
      <c r="I280">
        <v>0</v>
      </c>
      <c r="J280">
        <v>1</v>
      </c>
      <c r="K280">
        <v>0</v>
      </c>
      <c r="L280">
        <v>4</v>
      </c>
      <c r="M280">
        <v>0</v>
      </c>
      <c r="N280" t="s">
        <v>259</v>
      </c>
      <c r="O280">
        <v>0</v>
      </c>
      <c r="P280" t="s">
        <v>255</v>
      </c>
      <c r="Q280">
        <v>0</v>
      </c>
      <c r="R280">
        <v>1</v>
      </c>
      <c r="S280" t="s">
        <v>259</v>
      </c>
      <c r="T280">
        <v>2</v>
      </c>
      <c r="U280">
        <v>0</v>
      </c>
      <c r="V280">
        <v>0</v>
      </c>
      <c r="W280">
        <v>0</v>
      </c>
      <c r="X280">
        <v>0</v>
      </c>
    </row>
    <row r="281" spans="1:25" x14ac:dyDescent="0.4">
      <c r="A281" t="s">
        <v>339</v>
      </c>
      <c r="B281" t="s">
        <v>254</v>
      </c>
      <c r="C281" t="s">
        <v>337</v>
      </c>
      <c r="D281">
        <v>31</v>
      </c>
      <c r="E281" t="s">
        <v>297</v>
      </c>
      <c r="F281">
        <v>7048</v>
      </c>
      <c r="G281" t="s">
        <v>260</v>
      </c>
      <c r="H281">
        <v>0</v>
      </c>
      <c r="I281">
        <v>0</v>
      </c>
      <c r="J281">
        <v>1</v>
      </c>
      <c r="K281">
        <v>0</v>
      </c>
      <c r="L281">
        <v>3</v>
      </c>
      <c r="M281">
        <v>0</v>
      </c>
      <c r="N281" t="s">
        <v>258</v>
      </c>
      <c r="O281">
        <v>0</v>
      </c>
      <c r="P281" t="s">
        <v>255</v>
      </c>
      <c r="Q281">
        <v>0</v>
      </c>
      <c r="R281">
        <v>2</v>
      </c>
      <c r="S281" t="s">
        <v>259</v>
      </c>
      <c r="T281">
        <v>4</v>
      </c>
      <c r="U281">
        <v>0</v>
      </c>
      <c r="V281">
        <v>0</v>
      </c>
      <c r="W281">
        <v>0</v>
      </c>
      <c r="X281">
        <v>0</v>
      </c>
      <c r="Y281" t="s">
        <v>385</v>
      </c>
    </row>
    <row r="282" spans="1:25" x14ac:dyDescent="0.4">
      <c r="A282" t="s">
        <v>293</v>
      </c>
      <c r="B282" t="s">
        <v>254</v>
      </c>
      <c r="C282" t="s">
        <v>337</v>
      </c>
      <c r="D282">
        <v>10</v>
      </c>
      <c r="E282" t="s">
        <v>317</v>
      </c>
      <c r="F282">
        <v>7048</v>
      </c>
      <c r="G282" t="s">
        <v>277</v>
      </c>
      <c r="H282">
        <v>0</v>
      </c>
      <c r="I282">
        <v>0</v>
      </c>
      <c r="J282">
        <v>1</v>
      </c>
      <c r="K282">
        <v>0</v>
      </c>
      <c r="L282">
        <v>1</v>
      </c>
      <c r="M282">
        <v>0</v>
      </c>
      <c r="N282" t="s">
        <v>258</v>
      </c>
      <c r="O282">
        <v>0</v>
      </c>
      <c r="P282" t="s">
        <v>259</v>
      </c>
      <c r="Q282">
        <v>0</v>
      </c>
      <c r="R282">
        <v>2</v>
      </c>
      <c r="S282" t="s">
        <v>259</v>
      </c>
      <c r="T282">
        <v>3</v>
      </c>
      <c r="U282">
        <v>0</v>
      </c>
      <c r="V282">
        <v>0</v>
      </c>
      <c r="W282">
        <v>1</v>
      </c>
      <c r="X282">
        <v>0</v>
      </c>
    </row>
    <row r="283" spans="1:25" x14ac:dyDescent="0.4">
      <c r="A283" t="s">
        <v>271</v>
      </c>
      <c r="B283" t="s">
        <v>254</v>
      </c>
      <c r="C283" t="s">
        <v>255</v>
      </c>
      <c r="D283">
        <v>23</v>
      </c>
      <c r="E283" t="s">
        <v>256</v>
      </c>
      <c r="F283">
        <v>7048</v>
      </c>
      <c r="G283" t="s">
        <v>265</v>
      </c>
      <c r="H283">
        <v>0</v>
      </c>
      <c r="I283">
        <v>0</v>
      </c>
      <c r="J283">
        <v>1</v>
      </c>
      <c r="K283">
        <v>0</v>
      </c>
      <c r="L283">
        <v>2</v>
      </c>
      <c r="M283">
        <v>0</v>
      </c>
      <c r="N283" t="s">
        <v>258</v>
      </c>
      <c r="O283">
        <v>0</v>
      </c>
      <c r="P283" t="s">
        <v>255</v>
      </c>
      <c r="Q283">
        <v>0</v>
      </c>
      <c r="R283" t="s">
        <v>259</v>
      </c>
      <c r="S283" t="s">
        <v>259</v>
      </c>
      <c r="T283">
        <v>3</v>
      </c>
      <c r="U283">
        <v>0</v>
      </c>
      <c r="V283">
        <v>0</v>
      </c>
      <c r="W283">
        <v>0</v>
      </c>
      <c r="X283">
        <v>0</v>
      </c>
      <c r="Y283" t="s">
        <v>398</v>
      </c>
    </row>
    <row r="284" spans="1:25" x14ac:dyDescent="0.4">
      <c r="A284" t="s">
        <v>271</v>
      </c>
      <c r="B284" t="s">
        <v>254</v>
      </c>
      <c r="C284" t="s">
        <v>337</v>
      </c>
      <c r="D284">
        <v>17</v>
      </c>
      <c r="E284" t="s">
        <v>256</v>
      </c>
      <c r="F284">
        <v>7048</v>
      </c>
      <c r="G284" t="s">
        <v>277</v>
      </c>
      <c r="H284">
        <v>0</v>
      </c>
      <c r="I284">
        <v>0</v>
      </c>
      <c r="J284">
        <v>0</v>
      </c>
      <c r="K284">
        <v>0</v>
      </c>
      <c r="L284">
        <v>4</v>
      </c>
      <c r="M284">
        <v>0</v>
      </c>
      <c r="N284" t="s">
        <v>258</v>
      </c>
      <c r="O284">
        <v>0</v>
      </c>
      <c r="P284" t="s">
        <v>259</v>
      </c>
      <c r="Q284">
        <v>0</v>
      </c>
      <c r="R284">
        <v>2</v>
      </c>
      <c r="S284" t="s">
        <v>259</v>
      </c>
      <c r="T284">
        <v>3</v>
      </c>
      <c r="U284">
        <v>0</v>
      </c>
      <c r="V284">
        <v>0</v>
      </c>
      <c r="W284">
        <v>1</v>
      </c>
      <c r="X284">
        <v>0</v>
      </c>
    </row>
    <row r="285" spans="1:25" x14ac:dyDescent="0.4">
      <c r="A285" t="s">
        <v>296</v>
      </c>
      <c r="B285" t="s">
        <v>254</v>
      </c>
      <c r="C285" t="s">
        <v>337</v>
      </c>
      <c r="D285">
        <v>50</v>
      </c>
      <c r="E285" t="s">
        <v>332</v>
      </c>
      <c r="F285">
        <v>7048</v>
      </c>
      <c r="G285" t="s">
        <v>262</v>
      </c>
      <c r="H285">
        <v>0</v>
      </c>
      <c r="I285">
        <v>0</v>
      </c>
      <c r="J285">
        <v>1</v>
      </c>
      <c r="K285">
        <v>3</v>
      </c>
      <c r="L285">
        <v>0</v>
      </c>
      <c r="M285">
        <v>0</v>
      </c>
      <c r="N285" t="s">
        <v>258</v>
      </c>
      <c r="O285">
        <v>0</v>
      </c>
      <c r="P285" t="s">
        <v>255</v>
      </c>
      <c r="Q285">
        <v>0</v>
      </c>
      <c r="R285">
        <v>2</v>
      </c>
      <c r="S285" t="s">
        <v>259</v>
      </c>
      <c r="T285">
        <v>3</v>
      </c>
      <c r="U285">
        <v>0</v>
      </c>
      <c r="V285">
        <v>0</v>
      </c>
      <c r="W285">
        <v>0</v>
      </c>
      <c r="X285">
        <v>1</v>
      </c>
      <c r="Y285" t="s">
        <v>435</v>
      </c>
    </row>
    <row r="286" spans="1:25" x14ac:dyDescent="0.4">
      <c r="A286" t="s">
        <v>271</v>
      </c>
      <c r="B286" t="s">
        <v>254</v>
      </c>
      <c r="C286" t="s">
        <v>337</v>
      </c>
      <c r="D286">
        <v>44</v>
      </c>
      <c r="E286" t="s">
        <v>272</v>
      </c>
      <c r="F286">
        <v>7048</v>
      </c>
      <c r="G286" t="s">
        <v>262</v>
      </c>
      <c r="H286">
        <v>0</v>
      </c>
      <c r="I286">
        <v>0</v>
      </c>
      <c r="J286">
        <v>1</v>
      </c>
      <c r="K286">
        <v>0</v>
      </c>
      <c r="L286">
        <v>0</v>
      </c>
      <c r="M286">
        <v>0</v>
      </c>
      <c r="N286" t="s">
        <v>259</v>
      </c>
      <c r="O286">
        <v>0</v>
      </c>
      <c r="P286" t="s">
        <v>259</v>
      </c>
      <c r="Q286">
        <v>0</v>
      </c>
      <c r="R286" t="s">
        <v>259</v>
      </c>
      <c r="S286" t="s">
        <v>259</v>
      </c>
      <c r="T286">
        <v>3</v>
      </c>
      <c r="U286">
        <v>1</v>
      </c>
      <c r="V286">
        <v>1</v>
      </c>
      <c r="W286">
        <v>0</v>
      </c>
      <c r="X286">
        <v>0</v>
      </c>
      <c r="Y286" t="s">
        <v>448</v>
      </c>
    </row>
    <row r="287" spans="1:25" x14ac:dyDescent="0.4">
      <c r="A287" t="s">
        <v>339</v>
      </c>
      <c r="B287" t="s">
        <v>254</v>
      </c>
      <c r="C287" t="s">
        <v>337</v>
      </c>
      <c r="D287">
        <v>16</v>
      </c>
      <c r="E287" t="s">
        <v>297</v>
      </c>
      <c r="F287">
        <v>7235</v>
      </c>
      <c r="G287" t="s">
        <v>263</v>
      </c>
      <c r="H287">
        <v>1</v>
      </c>
      <c r="I287">
        <v>0</v>
      </c>
      <c r="J287">
        <v>0</v>
      </c>
      <c r="K287">
        <v>0</v>
      </c>
      <c r="L287">
        <v>0</v>
      </c>
      <c r="M287">
        <v>0</v>
      </c>
      <c r="N287" t="s">
        <v>259</v>
      </c>
      <c r="O287">
        <v>0</v>
      </c>
      <c r="P287" t="s">
        <v>255</v>
      </c>
      <c r="Q287">
        <v>0</v>
      </c>
      <c r="R287">
        <v>2</v>
      </c>
      <c r="S287">
        <v>3</v>
      </c>
      <c r="T287">
        <v>2</v>
      </c>
      <c r="U287">
        <v>0</v>
      </c>
      <c r="V287">
        <v>0</v>
      </c>
      <c r="W287">
        <v>0</v>
      </c>
      <c r="X287">
        <v>0</v>
      </c>
      <c r="Y287" t="s">
        <v>356</v>
      </c>
    </row>
    <row r="288" spans="1:25" x14ac:dyDescent="0.4">
      <c r="A288" t="s">
        <v>293</v>
      </c>
      <c r="B288" t="s">
        <v>254</v>
      </c>
      <c r="C288" t="s">
        <v>337</v>
      </c>
      <c r="D288">
        <v>6</v>
      </c>
      <c r="E288" t="s">
        <v>317</v>
      </c>
      <c r="F288">
        <v>7235</v>
      </c>
      <c r="G288" t="s">
        <v>277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 t="s">
        <v>259</v>
      </c>
      <c r="O288">
        <v>0</v>
      </c>
      <c r="P288" t="s">
        <v>259</v>
      </c>
      <c r="Q288">
        <v>0</v>
      </c>
      <c r="R288" t="s">
        <v>259</v>
      </c>
      <c r="S288" t="s">
        <v>259</v>
      </c>
      <c r="T288">
        <v>3</v>
      </c>
      <c r="U288">
        <v>1</v>
      </c>
      <c r="V288">
        <v>0</v>
      </c>
      <c r="W288">
        <v>0</v>
      </c>
      <c r="X288">
        <v>0</v>
      </c>
    </row>
    <row r="289" spans="1:25" x14ac:dyDescent="0.4">
      <c r="A289" t="s">
        <v>331</v>
      </c>
      <c r="B289" t="s">
        <v>254</v>
      </c>
      <c r="C289" t="s">
        <v>337</v>
      </c>
      <c r="D289">
        <v>23</v>
      </c>
      <c r="E289" t="s">
        <v>332</v>
      </c>
      <c r="F289">
        <v>7235</v>
      </c>
      <c r="G289" t="s">
        <v>273</v>
      </c>
      <c r="H289">
        <v>1</v>
      </c>
      <c r="I289">
        <v>0</v>
      </c>
      <c r="J289">
        <v>0</v>
      </c>
      <c r="K289">
        <v>1</v>
      </c>
      <c r="L289">
        <v>0</v>
      </c>
      <c r="M289">
        <v>0</v>
      </c>
      <c r="N289" t="s">
        <v>259</v>
      </c>
      <c r="O289">
        <v>0</v>
      </c>
      <c r="P289" t="s">
        <v>255</v>
      </c>
      <c r="Q289">
        <v>0</v>
      </c>
      <c r="R289" t="s">
        <v>259</v>
      </c>
      <c r="S289" t="s">
        <v>259</v>
      </c>
      <c r="T289">
        <v>3</v>
      </c>
      <c r="U289">
        <v>0</v>
      </c>
      <c r="V289">
        <v>0</v>
      </c>
      <c r="W289">
        <v>0</v>
      </c>
      <c r="X289">
        <v>0</v>
      </c>
      <c r="Y289" t="s">
        <v>412</v>
      </c>
    </row>
    <row r="290" spans="1:25" x14ac:dyDescent="0.4">
      <c r="A290" t="s">
        <v>329</v>
      </c>
      <c r="B290" t="s">
        <v>254</v>
      </c>
      <c r="C290" t="s">
        <v>337</v>
      </c>
      <c r="D290">
        <v>35</v>
      </c>
      <c r="E290" t="s">
        <v>256</v>
      </c>
      <c r="F290">
        <v>7235</v>
      </c>
      <c r="G290" t="s">
        <v>262</v>
      </c>
      <c r="H290">
        <v>1</v>
      </c>
      <c r="I290">
        <v>0</v>
      </c>
      <c r="J290">
        <v>0</v>
      </c>
      <c r="K290">
        <v>0</v>
      </c>
      <c r="L290">
        <v>2</v>
      </c>
      <c r="M290">
        <v>0</v>
      </c>
      <c r="N290" t="s">
        <v>264</v>
      </c>
      <c r="O290">
        <v>0</v>
      </c>
      <c r="P290" t="s">
        <v>259</v>
      </c>
      <c r="Q290">
        <v>0</v>
      </c>
      <c r="R290">
        <v>1</v>
      </c>
      <c r="S290" t="s">
        <v>259</v>
      </c>
      <c r="T290">
        <v>2</v>
      </c>
      <c r="U290">
        <v>0</v>
      </c>
      <c r="V290">
        <v>0</v>
      </c>
      <c r="W290">
        <v>0</v>
      </c>
      <c r="X290">
        <v>0</v>
      </c>
    </row>
    <row r="291" spans="1:25" x14ac:dyDescent="0.4">
      <c r="A291" t="s">
        <v>271</v>
      </c>
      <c r="B291" t="s">
        <v>254</v>
      </c>
      <c r="C291" t="s">
        <v>337</v>
      </c>
      <c r="D291">
        <v>46</v>
      </c>
      <c r="E291" t="s">
        <v>272</v>
      </c>
      <c r="F291">
        <v>7235</v>
      </c>
      <c r="G291" t="s">
        <v>260</v>
      </c>
      <c r="H291">
        <v>1</v>
      </c>
      <c r="I291">
        <v>0</v>
      </c>
      <c r="J291">
        <v>0</v>
      </c>
      <c r="K291">
        <v>0</v>
      </c>
      <c r="L291">
        <v>0</v>
      </c>
      <c r="M291">
        <v>0</v>
      </c>
      <c r="N291" t="s">
        <v>259</v>
      </c>
      <c r="O291">
        <v>0</v>
      </c>
      <c r="P291" t="s">
        <v>255</v>
      </c>
      <c r="Q291">
        <v>0</v>
      </c>
      <c r="R291" t="s">
        <v>259</v>
      </c>
      <c r="S291" t="s">
        <v>259</v>
      </c>
      <c r="T291">
        <v>2</v>
      </c>
      <c r="U291">
        <v>0</v>
      </c>
      <c r="V291">
        <v>0</v>
      </c>
      <c r="W291">
        <v>0</v>
      </c>
      <c r="X291">
        <v>0</v>
      </c>
      <c r="Y291" t="s">
        <v>447</v>
      </c>
    </row>
    <row r="292" spans="1:25" x14ac:dyDescent="0.4">
      <c r="A292" t="s">
        <v>296</v>
      </c>
      <c r="B292" t="s">
        <v>254</v>
      </c>
      <c r="C292" t="s">
        <v>255</v>
      </c>
      <c r="D292">
        <v>24</v>
      </c>
      <c r="E292" t="s">
        <v>297</v>
      </c>
      <c r="F292">
        <v>7257</v>
      </c>
      <c r="G292" t="s">
        <v>265</v>
      </c>
      <c r="H292">
        <v>0</v>
      </c>
      <c r="I292">
        <v>0</v>
      </c>
      <c r="J292">
        <v>1</v>
      </c>
      <c r="K292">
        <v>2</v>
      </c>
      <c r="L292">
        <v>4</v>
      </c>
      <c r="M292">
        <v>0</v>
      </c>
      <c r="N292" t="s">
        <v>278</v>
      </c>
      <c r="O292">
        <v>7.7</v>
      </c>
      <c r="P292" t="s">
        <v>261</v>
      </c>
      <c r="Q292">
        <v>0</v>
      </c>
      <c r="R292">
        <v>3</v>
      </c>
      <c r="S292" t="s">
        <v>259</v>
      </c>
      <c r="T292">
        <v>3</v>
      </c>
      <c r="U292">
        <v>0</v>
      </c>
      <c r="V292">
        <v>0</v>
      </c>
      <c r="W292">
        <v>0</v>
      </c>
      <c r="X292">
        <v>1</v>
      </c>
      <c r="Y292" t="s">
        <v>301</v>
      </c>
    </row>
    <row r="293" spans="1:25" x14ac:dyDescent="0.4">
      <c r="A293" t="s">
        <v>339</v>
      </c>
      <c r="B293" t="s">
        <v>254</v>
      </c>
      <c r="C293" t="s">
        <v>337</v>
      </c>
      <c r="D293">
        <v>9</v>
      </c>
      <c r="E293" t="s">
        <v>297</v>
      </c>
      <c r="F293">
        <v>7257</v>
      </c>
      <c r="G293" t="s">
        <v>274</v>
      </c>
      <c r="H293">
        <v>1</v>
      </c>
      <c r="I293">
        <v>0</v>
      </c>
      <c r="J293">
        <v>2</v>
      </c>
      <c r="K293">
        <v>0</v>
      </c>
      <c r="L293">
        <v>6</v>
      </c>
      <c r="M293">
        <v>0</v>
      </c>
      <c r="N293" t="s">
        <v>258</v>
      </c>
      <c r="O293">
        <v>0</v>
      </c>
      <c r="P293" t="s">
        <v>261</v>
      </c>
      <c r="Q293">
        <v>0</v>
      </c>
      <c r="R293">
        <v>3</v>
      </c>
      <c r="S293" t="s">
        <v>259</v>
      </c>
      <c r="T293">
        <v>3</v>
      </c>
      <c r="U293">
        <v>0</v>
      </c>
      <c r="V293">
        <v>0</v>
      </c>
      <c r="W293">
        <v>0</v>
      </c>
      <c r="X293">
        <v>1</v>
      </c>
      <c r="Y293" t="s">
        <v>349</v>
      </c>
    </row>
    <row r="294" spans="1:25" x14ac:dyDescent="0.4">
      <c r="A294" t="s">
        <v>394</v>
      </c>
      <c r="B294" t="s">
        <v>254</v>
      </c>
      <c r="C294" t="s">
        <v>337</v>
      </c>
      <c r="D294">
        <v>27</v>
      </c>
      <c r="E294" t="s">
        <v>256</v>
      </c>
      <c r="F294">
        <v>7257</v>
      </c>
      <c r="G294" t="s">
        <v>257</v>
      </c>
      <c r="H294">
        <v>1</v>
      </c>
      <c r="I294">
        <v>0</v>
      </c>
      <c r="J294">
        <v>0</v>
      </c>
      <c r="K294">
        <v>2</v>
      </c>
      <c r="L294">
        <v>1</v>
      </c>
      <c r="M294">
        <v>0</v>
      </c>
      <c r="N294" t="s">
        <v>258</v>
      </c>
      <c r="O294">
        <v>4.3</v>
      </c>
      <c r="P294" t="s">
        <v>264</v>
      </c>
      <c r="Q294">
        <v>0</v>
      </c>
      <c r="R294">
        <v>2</v>
      </c>
      <c r="S294" t="s">
        <v>259</v>
      </c>
      <c r="T294">
        <v>5</v>
      </c>
      <c r="U294">
        <v>0</v>
      </c>
      <c r="V294">
        <v>0</v>
      </c>
      <c r="W294">
        <v>0</v>
      </c>
      <c r="X294">
        <v>1</v>
      </c>
    </row>
    <row r="295" spans="1:25" x14ac:dyDescent="0.4">
      <c r="A295" t="s">
        <v>330</v>
      </c>
      <c r="B295" t="s">
        <v>254</v>
      </c>
      <c r="C295" t="s">
        <v>337</v>
      </c>
      <c r="D295">
        <v>33</v>
      </c>
      <c r="E295" t="s">
        <v>268</v>
      </c>
      <c r="F295">
        <v>7257</v>
      </c>
      <c r="G295" t="s">
        <v>277</v>
      </c>
      <c r="H295">
        <v>0</v>
      </c>
      <c r="I295">
        <v>0</v>
      </c>
      <c r="J295">
        <v>2</v>
      </c>
      <c r="K295">
        <v>4</v>
      </c>
      <c r="L295">
        <v>1</v>
      </c>
      <c r="M295">
        <v>1</v>
      </c>
      <c r="N295" t="s">
        <v>259</v>
      </c>
      <c r="O295">
        <v>3</v>
      </c>
      <c r="P295" t="s">
        <v>264</v>
      </c>
      <c r="Q295">
        <v>0</v>
      </c>
      <c r="R295" t="s">
        <v>259</v>
      </c>
      <c r="S295" t="s">
        <v>259</v>
      </c>
      <c r="T295">
        <v>4</v>
      </c>
      <c r="U295">
        <v>0</v>
      </c>
      <c r="V295">
        <v>0</v>
      </c>
      <c r="W295">
        <v>0</v>
      </c>
      <c r="X295">
        <v>1</v>
      </c>
    </row>
    <row r="296" spans="1:25" x14ac:dyDescent="0.4">
      <c r="A296" t="s">
        <v>271</v>
      </c>
      <c r="B296" t="s">
        <v>254</v>
      </c>
      <c r="C296" t="s">
        <v>337</v>
      </c>
      <c r="D296">
        <v>55</v>
      </c>
      <c r="E296" t="s">
        <v>272</v>
      </c>
      <c r="F296">
        <v>7257</v>
      </c>
      <c r="G296" t="s">
        <v>277</v>
      </c>
      <c r="H296">
        <v>1</v>
      </c>
      <c r="I296">
        <v>0</v>
      </c>
      <c r="J296">
        <v>1</v>
      </c>
      <c r="K296">
        <v>2</v>
      </c>
      <c r="L296">
        <v>1</v>
      </c>
      <c r="M296">
        <v>0</v>
      </c>
      <c r="N296" t="s">
        <v>258</v>
      </c>
      <c r="O296">
        <v>7.7</v>
      </c>
      <c r="P296" t="s">
        <v>261</v>
      </c>
      <c r="Q296">
        <v>1</v>
      </c>
      <c r="R296">
        <v>2</v>
      </c>
      <c r="S296" t="s">
        <v>259</v>
      </c>
      <c r="T296">
        <v>3</v>
      </c>
      <c r="U296">
        <v>0</v>
      </c>
      <c r="V296">
        <v>0</v>
      </c>
      <c r="W296">
        <v>0</v>
      </c>
      <c r="X296">
        <v>0</v>
      </c>
    </row>
    <row r="297" spans="1:25" x14ac:dyDescent="0.4">
      <c r="A297" t="s">
        <v>339</v>
      </c>
      <c r="B297" t="s">
        <v>254</v>
      </c>
      <c r="C297" t="s">
        <v>337</v>
      </c>
      <c r="D297">
        <v>40</v>
      </c>
      <c r="E297" t="s">
        <v>297</v>
      </c>
      <c r="F297">
        <v>7257</v>
      </c>
      <c r="G297" t="s">
        <v>260</v>
      </c>
      <c r="H297">
        <v>1</v>
      </c>
      <c r="I297">
        <v>0</v>
      </c>
      <c r="J297">
        <v>2</v>
      </c>
      <c r="K297">
        <v>2</v>
      </c>
      <c r="L297">
        <v>2</v>
      </c>
      <c r="M297">
        <v>0</v>
      </c>
      <c r="N297" t="s">
        <v>258</v>
      </c>
      <c r="O297">
        <v>8.1999999999999993</v>
      </c>
      <c r="P297" t="s">
        <v>261</v>
      </c>
      <c r="Q297">
        <v>1</v>
      </c>
      <c r="R297">
        <v>3</v>
      </c>
      <c r="S297" t="s">
        <v>259</v>
      </c>
      <c r="T297">
        <v>3</v>
      </c>
      <c r="U297">
        <v>0</v>
      </c>
      <c r="V297">
        <v>0</v>
      </c>
      <c r="W297">
        <v>0</v>
      </c>
      <c r="X297">
        <v>1</v>
      </c>
      <c r="Y297" t="s">
        <v>451</v>
      </c>
    </row>
    <row r="298" spans="1:25" x14ac:dyDescent="0.4">
      <c r="A298" t="s">
        <v>329</v>
      </c>
      <c r="B298" t="s">
        <v>254</v>
      </c>
      <c r="C298" t="s">
        <v>337</v>
      </c>
      <c r="D298">
        <v>15</v>
      </c>
      <c r="E298" t="s">
        <v>268</v>
      </c>
      <c r="F298">
        <v>7677</v>
      </c>
      <c r="G298" t="s">
        <v>262</v>
      </c>
      <c r="H298">
        <v>0</v>
      </c>
      <c r="I298">
        <v>0</v>
      </c>
      <c r="J298">
        <v>0</v>
      </c>
      <c r="K298">
        <v>0</v>
      </c>
      <c r="L298">
        <v>3</v>
      </c>
      <c r="M298">
        <v>0</v>
      </c>
      <c r="N298" t="s">
        <v>258</v>
      </c>
      <c r="O298">
        <v>15.6</v>
      </c>
      <c r="P298" t="s">
        <v>255</v>
      </c>
      <c r="Q298">
        <v>0</v>
      </c>
      <c r="R298">
        <v>2</v>
      </c>
      <c r="S298" t="s">
        <v>259</v>
      </c>
      <c r="T298">
        <v>3</v>
      </c>
      <c r="U298">
        <v>0</v>
      </c>
      <c r="V298">
        <v>0</v>
      </c>
      <c r="W298">
        <v>0</v>
      </c>
      <c r="X298">
        <v>0</v>
      </c>
    </row>
    <row r="299" spans="1:25" x14ac:dyDescent="0.4">
      <c r="A299" t="s">
        <v>316</v>
      </c>
      <c r="B299" t="s">
        <v>254</v>
      </c>
      <c r="C299" t="s">
        <v>337</v>
      </c>
      <c r="D299">
        <v>33</v>
      </c>
      <c r="E299" t="s">
        <v>317</v>
      </c>
      <c r="F299">
        <v>7677</v>
      </c>
      <c r="G299" t="s">
        <v>269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 t="s">
        <v>259</v>
      </c>
      <c r="O299">
        <v>0</v>
      </c>
      <c r="P299" t="s">
        <v>255</v>
      </c>
      <c r="Q299">
        <v>0</v>
      </c>
      <c r="R299">
        <v>3</v>
      </c>
      <c r="S299">
        <v>4</v>
      </c>
      <c r="T299">
        <v>3</v>
      </c>
      <c r="U299">
        <v>0</v>
      </c>
      <c r="V299">
        <v>0</v>
      </c>
      <c r="W299">
        <v>0</v>
      </c>
      <c r="X299">
        <v>1</v>
      </c>
    </row>
    <row r="300" spans="1:25" x14ac:dyDescent="0.4">
      <c r="A300" t="s">
        <v>330</v>
      </c>
      <c r="B300" t="s">
        <v>254</v>
      </c>
      <c r="C300" t="s">
        <v>337</v>
      </c>
      <c r="D300">
        <v>39</v>
      </c>
      <c r="E300" t="s">
        <v>268</v>
      </c>
      <c r="F300">
        <v>7677</v>
      </c>
      <c r="G300" t="s">
        <v>273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 t="s">
        <v>259</v>
      </c>
      <c r="O300">
        <v>0</v>
      </c>
      <c r="P300" t="s">
        <v>259</v>
      </c>
      <c r="Q300">
        <v>0</v>
      </c>
      <c r="R300">
        <v>2</v>
      </c>
      <c r="S300">
        <v>3</v>
      </c>
      <c r="T300">
        <v>3</v>
      </c>
      <c r="U300">
        <v>0</v>
      </c>
      <c r="V300">
        <v>0</v>
      </c>
      <c r="W300">
        <v>1</v>
      </c>
      <c r="X300">
        <v>0</v>
      </c>
      <c r="Y300" t="s">
        <v>475</v>
      </c>
    </row>
    <row r="301" spans="1:25" x14ac:dyDescent="0.4">
      <c r="A301" t="s">
        <v>316</v>
      </c>
      <c r="B301" t="s">
        <v>254</v>
      </c>
      <c r="C301" t="s">
        <v>255</v>
      </c>
      <c r="D301">
        <v>18</v>
      </c>
      <c r="E301" t="s">
        <v>317</v>
      </c>
      <c r="F301">
        <v>8188</v>
      </c>
      <c r="G301" t="s">
        <v>274</v>
      </c>
      <c r="H301">
        <v>1</v>
      </c>
      <c r="I301">
        <v>0</v>
      </c>
      <c r="J301">
        <v>1</v>
      </c>
      <c r="K301">
        <v>0</v>
      </c>
      <c r="L301">
        <v>0</v>
      </c>
      <c r="M301">
        <v>0</v>
      </c>
      <c r="N301" t="s">
        <v>259</v>
      </c>
      <c r="O301">
        <v>30.8</v>
      </c>
      <c r="P301" t="s">
        <v>275</v>
      </c>
      <c r="Q301">
        <v>0</v>
      </c>
      <c r="R301">
        <v>1</v>
      </c>
      <c r="S301">
        <v>1</v>
      </c>
      <c r="T301">
        <v>2</v>
      </c>
      <c r="U301">
        <v>0</v>
      </c>
      <c r="V301">
        <v>0</v>
      </c>
      <c r="W301">
        <v>0</v>
      </c>
      <c r="X301">
        <v>0</v>
      </c>
      <c r="Y301" t="s">
        <v>322</v>
      </c>
    </row>
    <row r="302" spans="1:25" x14ac:dyDescent="0.4">
      <c r="A302" t="s">
        <v>339</v>
      </c>
      <c r="B302" t="s">
        <v>254</v>
      </c>
      <c r="C302" t="s">
        <v>337</v>
      </c>
      <c r="D302">
        <v>17</v>
      </c>
      <c r="E302" t="s">
        <v>297</v>
      </c>
      <c r="F302">
        <v>8188</v>
      </c>
      <c r="G302" t="s">
        <v>257</v>
      </c>
      <c r="H302">
        <v>1</v>
      </c>
      <c r="I302">
        <v>0</v>
      </c>
      <c r="J302">
        <v>0</v>
      </c>
      <c r="K302">
        <v>0</v>
      </c>
      <c r="L302">
        <v>0</v>
      </c>
      <c r="M302">
        <v>0</v>
      </c>
      <c r="N302" t="s">
        <v>259</v>
      </c>
      <c r="O302">
        <v>2.5</v>
      </c>
      <c r="P302" t="s">
        <v>261</v>
      </c>
      <c r="Q302">
        <v>0</v>
      </c>
      <c r="R302">
        <v>2</v>
      </c>
      <c r="S302">
        <v>2</v>
      </c>
      <c r="T302">
        <v>3</v>
      </c>
      <c r="U302">
        <v>0</v>
      </c>
      <c r="V302">
        <v>0</v>
      </c>
      <c r="W302">
        <v>0</v>
      </c>
      <c r="X302">
        <v>0</v>
      </c>
      <c r="Y302" t="s">
        <v>357</v>
      </c>
    </row>
    <row r="303" spans="1:25" x14ac:dyDescent="0.4">
      <c r="A303" t="s">
        <v>296</v>
      </c>
      <c r="B303" t="s">
        <v>254</v>
      </c>
      <c r="C303" t="s">
        <v>337</v>
      </c>
      <c r="D303">
        <v>7</v>
      </c>
      <c r="E303" t="s">
        <v>332</v>
      </c>
      <c r="F303">
        <v>8188</v>
      </c>
      <c r="G303" t="s">
        <v>265</v>
      </c>
      <c r="H303">
        <v>1</v>
      </c>
      <c r="I303">
        <v>0</v>
      </c>
      <c r="J303">
        <v>1</v>
      </c>
      <c r="K303">
        <v>0</v>
      </c>
      <c r="L303">
        <v>5</v>
      </c>
      <c r="M303">
        <v>0</v>
      </c>
      <c r="N303" t="s">
        <v>258</v>
      </c>
      <c r="O303">
        <v>0</v>
      </c>
      <c r="P303" t="s">
        <v>259</v>
      </c>
      <c r="Q303">
        <v>0</v>
      </c>
      <c r="R303">
        <v>1</v>
      </c>
      <c r="S303" t="s">
        <v>259</v>
      </c>
      <c r="T303">
        <v>4</v>
      </c>
      <c r="U303">
        <v>0</v>
      </c>
      <c r="V303">
        <v>0</v>
      </c>
      <c r="W303">
        <v>1</v>
      </c>
      <c r="X303">
        <v>0</v>
      </c>
      <c r="Y303" t="s">
        <v>375</v>
      </c>
    </row>
    <row r="304" spans="1:25" x14ac:dyDescent="0.4">
      <c r="A304" t="s">
        <v>293</v>
      </c>
      <c r="B304" t="s">
        <v>254</v>
      </c>
      <c r="C304" t="s">
        <v>337</v>
      </c>
      <c r="D304">
        <v>24</v>
      </c>
      <c r="E304" t="s">
        <v>317</v>
      </c>
      <c r="F304">
        <v>8188</v>
      </c>
      <c r="G304" t="s">
        <v>257</v>
      </c>
      <c r="H304">
        <v>0</v>
      </c>
      <c r="I304">
        <v>0</v>
      </c>
      <c r="J304">
        <v>1</v>
      </c>
      <c r="K304">
        <v>4</v>
      </c>
      <c r="L304">
        <v>1</v>
      </c>
      <c r="M304">
        <v>0</v>
      </c>
      <c r="N304" t="s">
        <v>278</v>
      </c>
      <c r="O304">
        <v>0</v>
      </c>
      <c r="P304" t="s">
        <v>261</v>
      </c>
      <c r="Q304">
        <v>0</v>
      </c>
      <c r="R304">
        <v>2</v>
      </c>
      <c r="S304" t="s">
        <v>259</v>
      </c>
      <c r="T304">
        <v>4</v>
      </c>
      <c r="U304">
        <v>0</v>
      </c>
      <c r="V304">
        <v>0</v>
      </c>
      <c r="W304">
        <v>0</v>
      </c>
      <c r="X304">
        <v>1</v>
      </c>
    </row>
    <row r="305" spans="1:25" x14ac:dyDescent="0.4">
      <c r="A305" t="s">
        <v>316</v>
      </c>
      <c r="B305" t="s">
        <v>254</v>
      </c>
      <c r="C305" t="s">
        <v>337</v>
      </c>
      <c r="D305">
        <v>45</v>
      </c>
      <c r="E305" t="s">
        <v>317</v>
      </c>
      <c r="F305">
        <v>8188</v>
      </c>
      <c r="G305" t="s">
        <v>274</v>
      </c>
      <c r="H305">
        <v>1</v>
      </c>
      <c r="I305">
        <v>0</v>
      </c>
      <c r="J305">
        <v>3</v>
      </c>
      <c r="K305">
        <v>0</v>
      </c>
      <c r="L305">
        <v>5</v>
      </c>
      <c r="M305">
        <v>0</v>
      </c>
      <c r="N305" t="s">
        <v>258</v>
      </c>
      <c r="O305">
        <v>0</v>
      </c>
      <c r="P305" t="s">
        <v>259</v>
      </c>
      <c r="Q305">
        <v>0</v>
      </c>
      <c r="R305">
        <v>3</v>
      </c>
      <c r="S305" t="s">
        <v>259</v>
      </c>
      <c r="T305">
        <v>4</v>
      </c>
      <c r="U305">
        <v>0</v>
      </c>
      <c r="V305">
        <v>0</v>
      </c>
      <c r="W305">
        <v>0</v>
      </c>
      <c r="X305">
        <v>1</v>
      </c>
    </row>
    <row r="306" spans="1:25" x14ac:dyDescent="0.4">
      <c r="A306" t="s">
        <v>253</v>
      </c>
      <c r="B306" t="s">
        <v>254</v>
      </c>
      <c r="C306" t="s">
        <v>337</v>
      </c>
      <c r="D306">
        <v>56</v>
      </c>
      <c r="E306" t="s">
        <v>268</v>
      </c>
      <c r="F306">
        <v>8188</v>
      </c>
      <c r="G306" t="s">
        <v>274</v>
      </c>
      <c r="H306">
        <v>1</v>
      </c>
      <c r="I306">
        <v>0</v>
      </c>
      <c r="J306">
        <v>2</v>
      </c>
      <c r="K306">
        <v>5</v>
      </c>
      <c r="L306">
        <v>0</v>
      </c>
      <c r="M306">
        <v>0</v>
      </c>
      <c r="N306" t="s">
        <v>278</v>
      </c>
      <c r="O306">
        <v>7.4</v>
      </c>
      <c r="P306" t="s">
        <v>261</v>
      </c>
      <c r="Q306">
        <v>0</v>
      </c>
      <c r="R306">
        <v>2</v>
      </c>
      <c r="S306" t="s">
        <v>259</v>
      </c>
      <c r="T306">
        <v>4</v>
      </c>
      <c r="U306">
        <v>0</v>
      </c>
      <c r="V306">
        <v>0</v>
      </c>
      <c r="W306">
        <v>0</v>
      </c>
      <c r="X306">
        <v>0</v>
      </c>
    </row>
    <row r="307" spans="1:25" x14ac:dyDescent="0.4">
      <c r="A307" t="s">
        <v>271</v>
      </c>
      <c r="B307" t="s">
        <v>254</v>
      </c>
      <c r="C307" t="s">
        <v>255</v>
      </c>
      <c r="D307">
        <v>6</v>
      </c>
      <c r="E307" t="s">
        <v>272</v>
      </c>
      <c r="F307">
        <v>8255</v>
      </c>
      <c r="G307" t="s">
        <v>277</v>
      </c>
      <c r="H307">
        <v>0</v>
      </c>
      <c r="I307">
        <v>0</v>
      </c>
      <c r="J307">
        <v>0</v>
      </c>
      <c r="K307">
        <v>1</v>
      </c>
      <c r="L307">
        <v>0</v>
      </c>
      <c r="M307">
        <v>0</v>
      </c>
      <c r="N307" t="s">
        <v>264</v>
      </c>
      <c r="O307">
        <v>4</v>
      </c>
      <c r="P307" t="s">
        <v>275</v>
      </c>
      <c r="Q307">
        <v>0</v>
      </c>
      <c r="R307" t="s">
        <v>259</v>
      </c>
      <c r="S307" t="s">
        <v>259</v>
      </c>
      <c r="T307">
        <v>1</v>
      </c>
      <c r="U307">
        <v>0</v>
      </c>
      <c r="V307">
        <v>0</v>
      </c>
      <c r="W307">
        <v>0</v>
      </c>
      <c r="X307">
        <v>0</v>
      </c>
      <c r="Y307" t="s">
        <v>292</v>
      </c>
    </row>
    <row r="308" spans="1:25" x14ac:dyDescent="0.4">
      <c r="A308" t="s">
        <v>329</v>
      </c>
      <c r="B308" t="s">
        <v>254</v>
      </c>
      <c r="C308" t="s">
        <v>255</v>
      </c>
      <c r="D308">
        <v>18</v>
      </c>
      <c r="E308" t="s">
        <v>256</v>
      </c>
      <c r="F308">
        <v>8255</v>
      </c>
      <c r="G308" t="s">
        <v>257</v>
      </c>
      <c r="H308">
        <v>1</v>
      </c>
      <c r="I308">
        <v>0</v>
      </c>
      <c r="J308">
        <v>0</v>
      </c>
      <c r="K308">
        <v>1</v>
      </c>
      <c r="L308">
        <v>0</v>
      </c>
      <c r="M308">
        <v>0</v>
      </c>
      <c r="N308" t="s">
        <v>264</v>
      </c>
      <c r="O308">
        <v>0</v>
      </c>
      <c r="P308" t="s">
        <v>259</v>
      </c>
      <c r="Q308">
        <v>0</v>
      </c>
      <c r="R308">
        <v>1</v>
      </c>
      <c r="S308">
        <v>2</v>
      </c>
      <c r="T308">
        <v>2</v>
      </c>
      <c r="U308">
        <v>0</v>
      </c>
      <c r="V308">
        <v>0</v>
      </c>
      <c r="W308">
        <v>0</v>
      </c>
      <c r="X308">
        <v>0</v>
      </c>
    </row>
    <row r="309" spans="1:25" x14ac:dyDescent="0.4">
      <c r="A309" t="s">
        <v>329</v>
      </c>
      <c r="B309" t="s">
        <v>254</v>
      </c>
      <c r="C309" t="s">
        <v>337</v>
      </c>
      <c r="D309">
        <v>16</v>
      </c>
      <c r="E309" t="s">
        <v>256</v>
      </c>
      <c r="F309">
        <v>8255</v>
      </c>
      <c r="G309" t="s">
        <v>260</v>
      </c>
      <c r="H309">
        <v>0</v>
      </c>
      <c r="I309">
        <v>0</v>
      </c>
      <c r="J309">
        <v>0</v>
      </c>
      <c r="K309">
        <v>1</v>
      </c>
      <c r="L309">
        <v>0</v>
      </c>
      <c r="M309">
        <v>0</v>
      </c>
      <c r="N309" t="s">
        <v>264</v>
      </c>
      <c r="O309">
        <v>0</v>
      </c>
      <c r="P309" t="s">
        <v>255</v>
      </c>
      <c r="Q309">
        <v>0</v>
      </c>
      <c r="R309">
        <v>1</v>
      </c>
      <c r="S309" t="s">
        <v>259</v>
      </c>
      <c r="T309">
        <v>2</v>
      </c>
      <c r="U309">
        <v>0</v>
      </c>
      <c r="V309">
        <v>0</v>
      </c>
      <c r="W309">
        <v>0</v>
      </c>
      <c r="X309">
        <v>0</v>
      </c>
    </row>
    <row r="310" spans="1:25" x14ac:dyDescent="0.4">
      <c r="A310" t="s">
        <v>267</v>
      </c>
      <c r="B310" t="s">
        <v>254</v>
      </c>
      <c r="C310" t="s">
        <v>337</v>
      </c>
      <c r="D310">
        <v>32</v>
      </c>
      <c r="E310" t="s">
        <v>256</v>
      </c>
      <c r="F310">
        <v>8255</v>
      </c>
      <c r="G310" t="s">
        <v>257</v>
      </c>
      <c r="H310">
        <v>1</v>
      </c>
      <c r="I310">
        <v>0</v>
      </c>
      <c r="J310">
        <v>1</v>
      </c>
      <c r="K310">
        <v>2</v>
      </c>
      <c r="L310">
        <v>2</v>
      </c>
      <c r="M310">
        <v>1</v>
      </c>
      <c r="N310" t="s">
        <v>278</v>
      </c>
      <c r="O310">
        <v>3.6</v>
      </c>
      <c r="P310" t="s">
        <v>261</v>
      </c>
      <c r="Q310">
        <v>0</v>
      </c>
      <c r="R310">
        <v>2</v>
      </c>
      <c r="S310" t="s">
        <v>259</v>
      </c>
      <c r="T310">
        <v>3</v>
      </c>
      <c r="U310">
        <v>0</v>
      </c>
      <c r="V310">
        <v>0</v>
      </c>
      <c r="W310">
        <v>0</v>
      </c>
      <c r="X310">
        <v>1</v>
      </c>
      <c r="Y310" t="s">
        <v>390</v>
      </c>
    </row>
    <row r="311" spans="1:25" x14ac:dyDescent="0.4">
      <c r="A311" t="s">
        <v>293</v>
      </c>
      <c r="B311" t="s">
        <v>254</v>
      </c>
      <c r="C311" t="s">
        <v>337</v>
      </c>
      <c r="D311">
        <v>4</v>
      </c>
      <c r="E311" t="s">
        <v>317</v>
      </c>
      <c r="F311">
        <v>8255</v>
      </c>
      <c r="G311" t="s">
        <v>265</v>
      </c>
      <c r="H311">
        <v>1</v>
      </c>
      <c r="I311">
        <v>0</v>
      </c>
      <c r="J311">
        <v>1</v>
      </c>
      <c r="K311">
        <v>2</v>
      </c>
      <c r="L311">
        <v>0</v>
      </c>
      <c r="M311">
        <v>0</v>
      </c>
      <c r="N311" t="s">
        <v>264</v>
      </c>
      <c r="O311">
        <v>0</v>
      </c>
      <c r="P311" t="s">
        <v>259</v>
      </c>
      <c r="Q311">
        <v>0</v>
      </c>
      <c r="R311">
        <v>2</v>
      </c>
      <c r="S311" t="s">
        <v>259</v>
      </c>
      <c r="T311">
        <v>2</v>
      </c>
      <c r="U311">
        <v>0</v>
      </c>
      <c r="V311">
        <v>1</v>
      </c>
      <c r="W311">
        <v>0</v>
      </c>
      <c r="X311">
        <v>0</v>
      </c>
    </row>
    <row r="312" spans="1:25" x14ac:dyDescent="0.4">
      <c r="A312" t="s">
        <v>396</v>
      </c>
      <c r="B312" t="s">
        <v>254</v>
      </c>
      <c r="C312" t="s">
        <v>337</v>
      </c>
      <c r="D312">
        <v>25</v>
      </c>
      <c r="E312" t="s">
        <v>317</v>
      </c>
      <c r="F312">
        <v>8255</v>
      </c>
      <c r="G312" t="s">
        <v>262</v>
      </c>
      <c r="H312">
        <v>1</v>
      </c>
      <c r="I312">
        <v>0</v>
      </c>
      <c r="J312">
        <v>0</v>
      </c>
      <c r="K312">
        <v>1</v>
      </c>
      <c r="L312">
        <v>1</v>
      </c>
      <c r="M312">
        <v>0</v>
      </c>
      <c r="N312" t="s">
        <v>278</v>
      </c>
      <c r="O312">
        <v>0</v>
      </c>
      <c r="P312" t="s">
        <v>255</v>
      </c>
      <c r="Q312">
        <v>0</v>
      </c>
      <c r="R312">
        <v>2</v>
      </c>
      <c r="S312">
        <v>3</v>
      </c>
      <c r="T312">
        <v>3</v>
      </c>
      <c r="U312">
        <v>1</v>
      </c>
      <c r="V312">
        <v>0</v>
      </c>
      <c r="W312">
        <v>0</v>
      </c>
      <c r="X312">
        <v>0</v>
      </c>
      <c r="Y312" t="s">
        <v>397</v>
      </c>
    </row>
    <row r="313" spans="1:25" x14ac:dyDescent="0.4">
      <c r="A313" t="s">
        <v>271</v>
      </c>
      <c r="B313" t="s">
        <v>254</v>
      </c>
      <c r="C313" t="s">
        <v>337</v>
      </c>
      <c r="D313">
        <v>16</v>
      </c>
      <c r="E313" t="s">
        <v>256</v>
      </c>
      <c r="F313">
        <v>8255</v>
      </c>
      <c r="G313" t="s">
        <v>262</v>
      </c>
      <c r="H313">
        <v>0</v>
      </c>
      <c r="I313">
        <v>0</v>
      </c>
      <c r="J313">
        <v>1</v>
      </c>
      <c r="K313">
        <v>1</v>
      </c>
      <c r="L313">
        <v>0</v>
      </c>
      <c r="M313">
        <v>0</v>
      </c>
      <c r="N313" t="s">
        <v>264</v>
      </c>
      <c r="O313">
        <v>0</v>
      </c>
      <c r="P313" t="s">
        <v>259</v>
      </c>
      <c r="Q313">
        <v>0</v>
      </c>
      <c r="R313">
        <v>2</v>
      </c>
      <c r="S313" t="s">
        <v>259</v>
      </c>
      <c r="T313">
        <v>3</v>
      </c>
      <c r="U313">
        <v>0</v>
      </c>
      <c r="V313">
        <v>1</v>
      </c>
      <c r="W313">
        <v>1</v>
      </c>
      <c r="X313">
        <v>0</v>
      </c>
    </row>
    <row r="314" spans="1:25" x14ac:dyDescent="0.4">
      <c r="A314" t="s">
        <v>316</v>
      </c>
      <c r="B314" t="s">
        <v>254</v>
      </c>
      <c r="C314" t="s">
        <v>337</v>
      </c>
      <c r="D314">
        <v>48</v>
      </c>
      <c r="E314" t="s">
        <v>317</v>
      </c>
      <c r="F314">
        <v>8255</v>
      </c>
      <c r="G314" t="s">
        <v>262</v>
      </c>
      <c r="H314">
        <v>1</v>
      </c>
      <c r="I314">
        <v>0</v>
      </c>
      <c r="J314">
        <v>0</v>
      </c>
      <c r="K314">
        <v>1</v>
      </c>
      <c r="L314">
        <v>3</v>
      </c>
      <c r="M314">
        <v>0</v>
      </c>
      <c r="N314" t="s">
        <v>258</v>
      </c>
      <c r="O314">
        <v>3.2</v>
      </c>
      <c r="P314" t="s">
        <v>264</v>
      </c>
      <c r="Q314">
        <v>0</v>
      </c>
      <c r="R314">
        <v>1</v>
      </c>
      <c r="S314">
        <v>1</v>
      </c>
      <c r="T314">
        <v>2</v>
      </c>
      <c r="U314">
        <v>0</v>
      </c>
      <c r="V314">
        <v>0</v>
      </c>
      <c r="W314">
        <v>1</v>
      </c>
      <c r="X314">
        <v>0</v>
      </c>
      <c r="Y314" t="s">
        <v>466</v>
      </c>
    </row>
    <row r="315" spans="1:25" x14ac:dyDescent="0.4">
      <c r="A315" t="s">
        <v>253</v>
      </c>
      <c r="B315" t="s">
        <v>254</v>
      </c>
      <c r="C315" t="s">
        <v>255</v>
      </c>
      <c r="D315">
        <v>14</v>
      </c>
      <c r="E315" t="s">
        <v>256</v>
      </c>
      <c r="F315">
        <v>8586</v>
      </c>
      <c r="G315" t="s">
        <v>263</v>
      </c>
      <c r="H315">
        <v>0</v>
      </c>
      <c r="I315">
        <v>0</v>
      </c>
      <c r="J315">
        <v>0</v>
      </c>
      <c r="K315">
        <v>0</v>
      </c>
      <c r="L315">
        <v>1</v>
      </c>
      <c r="M315">
        <v>0</v>
      </c>
      <c r="N315" t="s">
        <v>264</v>
      </c>
      <c r="O315">
        <v>0</v>
      </c>
      <c r="P315" t="s">
        <v>259</v>
      </c>
      <c r="Q315">
        <v>0</v>
      </c>
      <c r="R315">
        <v>1</v>
      </c>
      <c r="S315" t="s">
        <v>259</v>
      </c>
      <c r="T315">
        <v>2</v>
      </c>
      <c r="U315">
        <v>0</v>
      </c>
      <c r="V315">
        <v>0</v>
      </c>
      <c r="W315">
        <v>0</v>
      </c>
      <c r="X315">
        <v>0</v>
      </c>
    </row>
    <row r="316" spans="1:25" x14ac:dyDescent="0.4">
      <c r="A316" t="s">
        <v>271</v>
      </c>
      <c r="B316" t="s">
        <v>254</v>
      </c>
      <c r="C316" t="s">
        <v>255</v>
      </c>
      <c r="D316">
        <v>7</v>
      </c>
      <c r="E316" t="s">
        <v>272</v>
      </c>
      <c r="F316">
        <v>8586</v>
      </c>
      <c r="G316" t="s">
        <v>290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 t="s">
        <v>264</v>
      </c>
      <c r="O316">
        <v>0</v>
      </c>
      <c r="P316" t="s">
        <v>259</v>
      </c>
      <c r="Q316">
        <v>0</v>
      </c>
      <c r="R316">
        <v>1</v>
      </c>
      <c r="S316" t="s">
        <v>259</v>
      </c>
      <c r="T316">
        <v>2</v>
      </c>
      <c r="U316">
        <v>0</v>
      </c>
      <c r="V316">
        <v>0</v>
      </c>
      <c r="W316">
        <v>0</v>
      </c>
      <c r="X316">
        <v>0</v>
      </c>
      <c r="Y316" t="s">
        <v>291</v>
      </c>
    </row>
    <row r="317" spans="1:25" x14ac:dyDescent="0.4">
      <c r="A317" t="s">
        <v>271</v>
      </c>
      <c r="B317" t="s">
        <v>254</v>
      </c>
      <c r="C317" t="s">
        <v>337</v>
      </c>
      <c r="D317">
        <v>13</v>
      </c>
      <c r="E317" t="s">
        <v>256</v>
      </c>
      <c r="F317">
        <v>8586</v>
      </c>
      <c r="G317" t="s">
        <v>265</v>
      </c>
      <c r="H317">
        <v>0</v>
      </c>
      <c r="I317">
        <v>0</v>
      </c>
      <c r="J317">
        <v>0</v>
      </c>
      <c r="K317">
        <v>0</v>
      </c>
      <c r="L317">
        <v>2</v>
      </c>
      <c r="M317">
        <v>0</v>
      </c>
      <c r="N317" t="s">
        <v>264</v>
      </c>
      <c r="O317">
        <v>0</v>
      </c>
      <c r="P317" t="s">
        <v>259</v>
      </c>
      <c r="Q317">
        <v>0</v>
      </c>
      <c r="R317" t="s">
        <v>259</v>
      </c>
      <c r="S317" t="s">
        <v>259</v>
      </c>
      <c r="T317">
        <v>3</v>
      </c>
      <c r="U317">
        <v>0</v>
      </c>
      <c r="V317">
        <v>0</v>
      </c>
      <c r="W317">
        <v>0</v>
      </c>
      <c r="X317">
        <v>0</v>
      </c>
    </row>
    <row r="318" spans="1:25" x14ac:dyDescent="0.4">
      <c r="A318" t="s">
        <v>316</v>
      </c>
      <c r="B318" t="s">
        <v>254</v>
      </c>
      <c r="C318" t="s">
        <v>337</v>
      </c>
      <c r="D318">
        <v>37</v>
      </c>
      <c r="E318" t="s">
        <v>317</v>
      </c>
      <c r="F318">
        <v>8586</v>
      </c>
      <c r="G318" t="s">
        <v>277</v>
      </c>
      <c r="H318">
        <v>0</v>
      </c>
      <c r="I318">
        <v>0</v>
      </c>
      <c r="J318">
        <v>0</v>
      </c>
      <c r="K318">
        <v>0</v>
      </c>
      <c r="L318">
        <v>2</v>
      </c>
      <c r="M318">
        <v>0</v>
      </c>
      <c r="N318" t="s">
        <v>264</v>
      </c>
      <c r="O318">
        <v>0</v>
      </c>
      <c r="P318" t="s">
        <v>255</v>
      </c>
      <c r="Q318">
        <v>0</v>
      </c>
      <c r="R318">
        <v>2</v>
      </c>
      <c r="S318" t="s">
        <v>259</v>
      </c>
      <c r="T318">
        <v>4</v>
      </c>
      <c r="U318">
        <v>0</v>
      </c>
      <c r="V318">
        <v>0</v>
      </c>
      <c r="W318">
        <v>0</v>
      </c>
      <c r="X318">
        <v>1</v>
      </c>
    </row>
    <row r="319" spans="1:25" x14ac:dyDescent="0.4">
      <c r="A319" t="s">
        <v>296</v>
      </c>
      <c r="B319" t="s">
        <v>254</v>
      </c>
      <c r="C319" t="s">
        <v>337</v>
      </c>
      <c r="D319">
        <v>52</v>
      </c>
      <c r="E319" t="s">
        <v>332</v>
      </c>
      <c r="F319">
        <v>8586</v>
      </c>
      <c r="G319" t="s">
        <v>273</v>
      </c>
      <c r="H319">
        <v>0</v>
      </c>
      <c r="I319">
        <v>0</v>
      </c>
      <c r="J319">
        <v>0</v>
      </c>
      <c r="K319">
        <v>0</v>
      </c>
      <c r="L319">
        <v>2</v>
      </c>
      <c r="M319">
        <v>0</v>
      </c>
      <c r="N319" t="s">
        <v>264</v>
      </c>
      <c r="O319">
        <v>0</v>
      </c>
      <c r="P319" t="s">
        <v>275</v>
      </c>
      <c r="Q319">
        <v>0</v>
      </c>
      <c r="R319">
        <v>1</v>
      </c>
      <c r="S319" t="s">
        <v>259</v>
      </c>
      <c r="T319">
        <v>3</v>
      </c>
      <c r="U319">
        <v>0</v>
      </c>
      <c r="V319">
        <v>0</v>
      </c>
      <c r="W319">
        <v>0</v>
      </c>
      <c r="X319">
        <v>0</v>
      </c>
      <c r="Y319" t="s">
        <v>433</v>
      </c>
    </row>
    <row r="320" spans="1:25" x14ac:dyDescent="0.4">
      <c r="A320" t="s">
        <v>330</v>
      </c>
      <c r="B320" t="s">
        <v>254</v>
      </c>
      <c r="C320" t="s">
        <v>337</v>
      </c>
      <c r="D320">
        <v>43</v>
      </c>
      <c r="E320" t="s">
        <v>268</v>
      </c>
      <c r="F320">
        <v>8586</v>
      </c>
      <c r="G320" t="s">
        <v>260</v>
      </c>
      <c r="H320">
        <v>0</v>
      </c>
      <c r="I320">
        <v>0</v>
      </c>
      <c r="J320">
        <v>0</v>
      </c>
      <c r="K320">
        <v>0</v>
      </c>
      <c r="L320">
        <v>3</v>
      </c>
      <c r="M320">
        <v>0</v>
      </c>
      <c r="N320" t="s">
        <v>264</v>
      </c>
      <c r="O320">
        <v>0</v>
      </c>
      <c r="P320" t="s">
        <v>255</v>
      </c>
      <c r="Q320">
        <v>0</v>
      </c>
      <c r="R320">
        <v>2</v>
      </c>
      <c r="S320" t="s">
        <v>259</v>
      </c>
      <c r="T320">
        <v>3</v>
      </c>
      <c r="U320">
        <v>0</v>
      </c>
      <c r="V320">
        <v>0</v>
      </c>
      <c r="W320">
        <v>0</v>
      </c>
      <c r="X320">
        <v>0</v>
      </c>
      <c r="Y320" t="s">
        <v>473</v>
      </c>
    </row>
    <row r="321" spans="1:25" x14ac:dyDescent="0.4">
      <c r="A321" t="s">
        <v>271</v>
      </c>
      <c r="B321" t="s">
        <v>254</v>
      </c>
      <c r="C321" t="s">
        <v>255</v>
      </c>
      <c r="D321">
        <v>10</v>
      </c>
      <c r="E321" t="s">
        <v>272</v>
      </c>
      <c r="F321">
        <v>8878</v>
      </c>
      <c r="G321" t="s">
        <v>262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 t="s">
        <v>259</v>
      </c>
      <c r="O321">
        <v>0</v>
      </c>
      <c r="P321" t="s">
        <v>259</v>
      </c>
      <c r="Q321">
        <v>0</v>
      </c>
      <c r="R321" t="s">
        <v>259</v>
      </c>
      <c r="S321" t="s">
        <v>259</v>
      </c>
      <c r="T321">
        <v>1</v>
      </c>
      <c r="U321">
        <v>1</v>
      </c>
      <c r="V321">
        <v>0</v>
      </c>
      <c r="W321">
        <v>0</v>
      </c>
      <c r="X321">
        <v>0</v>
      </c>
      <c r="Y321" t="s">
        <v>287</v>
      </c>
    </row>
    <row r="322" spans="1:25" x14ac:dyDescent="0.4">
      <c r="A322" t="s">
        <v>296</v>
      </c>
      <c r="B322" t="s">
        <v>254</v>
      </c>
      <c r="C322" t="s">
        <v>337</v>
      </c>
      <c r="D322">
        <v>13</v>
      </c>
      <c r="E322" t="s">
        <v>332</v>
      </c>
      <c r="F322">
        <v>8878</v>
      </c>
      <c r="G322" t="s">
        <v>263</v>
      </c>
      <c r="H322">
        <v>1</v>
      </c>
      <c r="I322">
        <v>0</v>
      </c>
      <c r="J322">
        <v>0</v>
      </c>
      <c r="K322">
        <v>0</v>
      </c>
      <c r="L322">
        <v>0</v>
      </c>
      <c r="M322">
        <v>0</v>
      </c>
      <c r="N322" t="s">
        <v>259</v>
      </c>
      <c r="O322">
        <v>0</v>
      </c>
      <c r="P322" t="s">
        <v>259</v>
      </c>
      <c r="Q322">
        <v>0</v>
      </c>
      <c r="R322" t="s">
        <v>259</v>
      </c>
      <c r="S322" t="s">
        <v>259</v>
      </c>
      <c r="T322">
        <v>1</v>
      </c>
      <c r="U322">
        <v>1</v>
      </c>
      <c r="V322">
        <v>0</v>
      </c>
      <c r="W322">
        <v>0</v>
      </c>
      <c r="X322">
        <v>0</v>
      </c>
      <c r="Y322" t="s">
        <v>379</v>
      </c>
    </row>
    <row r="323" spans="1:25" x14ac:dyDescent="0.4">
      <c r="A323" t="s">
        <v>330</v>
      </c>
      <c r="B323" t="s">
        <v>254</v>
      </c>
      <c r="C323" t="s">
        <v>337</v>
      </c>
      <c r="D323">
        <v>6</v>
      </c>
      <c r="E323" t="s">
        <v>268</v>
      </c>
      <c r="F323">
        <v>8878</v>
      </c>
      <c r="G323" t="s">
        <v>260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 t="s">
        <v>259</v>
      </c>
      <c r="O323">
        <v>0</v>
      </c>
      <c r="P323" t="s">
        <v>259</v>
      </c>
      <c r="Q323">
        <v>0</v>
      </c>
      <c r="R323">
        <v>2</v>
      </c>
      <c r="S323">
        <v>1</v>
      </c>
      <c r="T323">
        <v>2</v>
      </c>
      <c r="U323">
        <v>0</v>
      </c>
      <c r="V323">
        <v>0</v>
      </c>
      <c r="W323">
        <v>1</v>
      </c>
      <c r="X323">
        <v>0</v>
      </c>
    </row>
    <row r="324" spans="1:25" x14ac:dyDescent="0.4">
      <c r="A324" t="s">
        <v>339</v>
      </c>
      <c r="B324" t="s">
        <v>254</v>
      </c>
      <c r="C324" t="s">
        <v>337</v>
      </c>
      <c r="D324">
        <v>58</v>
      </c>
      <c r="E324" t="s">
        <v>297</v>
      </c>
      <c r="F324">
        <v>8878</v>
      </c>
      <c r="G324" t="s">
        <v>263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 t="s">
        <v>259</v>
      </c>
      <c r="O324">
        <v>0</v>
      </c>
      <c r="P324" t="s">
        <v>255</v>
      </c>
      <c r="Q324">
        <v>0</v>
      </c>
      <c r="R324">
        <v>1</v>
      </c>
      <c r="S324">
        <v>2</v>
      </c>
      <c r="T324">
        <v>2</v>
      </c>
      <c r="U324">
        <v>0</v>
      </c>
      <c r="V324">
        <v>0</v>
      </c>
      <c r="W324">
        <v>0</v>
      </c>
      <c r="X324">
        <v>0</v>
      </c>
    </row>
    <row r="325" spans="1:25" x14ac:dyDescent="0.4">
      <c r="A325" t="s">
        <v>316</v>
      </c>
      <c r="B325" t="s">
        <v>254</v>
      </c>
      <c r="C325" t="s">
        <v>337</v>
      </c>
      <c r="D325">
        <v>40</v>
      </c>
      <c r="E325" t="s">
        <v>317</v>
      </c>
      <c r="F325">
        <v>8878</v>
      </c>
      <c r="G325" t="s">
        <v>263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 t="s">
        <v>259</v>
      </c>
      <c r="O325">
        <v>0</v>
      </c>
      <c r="P325" t="s">
        <v>259</v>
      </c>
      <c r="Q325">
        <v>0</v>
      </c>
      <c r="R325" t="s">
        <v>259</v>
      </c>
      <c r="S325">
        <v>3</v>
      </c>
      <c r="T325">
        <v>3</v>
      </c>
      <c r="U325">
        <v>0</v>
      </c>
      <c r="V325">
        <v>0</v>
      </c>
      <c r="W325">
        <v>0</v>
      </c>
      <c r="X325">
        <v>0</v>
      </c>
      <c r="Y325" t="s">
        <v>464</v>
      </c>
    </row>
    <row r="326" spans="1:25" x14ac:dyDescent="0.4">
      <c r="A326" t="s">
        <v>271</v>
      </c>
      <c r="B326" t="s">
        <v>254</v>
      </c>
      <c r="C326" t="s">
        <v>255</v>
      </c>
      <c r="D326">
        <v>24</v>
      </c>
      <c r="E326" t="s">
        <v>272</v>
      </c>
      <c r="F326">
        <v>9474</v>
      </c>
      <c r="G326" t="s">
        <v>263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 t="s">
        <v>259</v>
      </c>
      <c r="O326">
        <v>6.7</v>
      </c>
      <c r="P326" t="s">
        <v>261</v>
      </c>
      <c r="Q326">
        <v>0</v>
      </c>
      <c r="R326" t="s">
        <v>259</v>
      </c>
      <c r="S326" t="s">
        <v>259</v>
      </c>
      <c r="T326">
        <v>3</v>
      </c>
      <c r="U326">
        <v>0</v>
      </c>
      <c r="V326">
        <v>0</v>
      </c>
      <c r="W326">
        <v>0</v>
      </c>
      <c r="X326">
        <v>0</v>
      </c>
      <c r="Y326" t="s">
        <v>279</v>
      </c>
    </row>
    <row r="327" spans="1:25" x14ac:dyDescent="0.4">
      <c r="A327" t="s">
        <v>296</v>
      </c>
      <c r="B327" t="s">
        <v>254</v>
      </c>
      <c r="C327" t="s">
        <v>255</v>
      </c>
      <c r="D327">
        <v>8</v>
      </c>
      <c r="E327" t="s">
        <v>297</v>
      </c>
      <c r="F327">
        <v>9474</v>
      </c>
      <c r="G327" t="s">
        <v>260</v>
      </c>
      <c r="H327">
        <v>0</v>
      </c>
      <c r="I327">
        <v>0</v>
      </c>
      <c r="J327">
        <v>0</v>
      </c>
      <c r="K327">
        <v>1</v>
      </c>
      <c r="L327">
        <v>0</v>
      </c>
      <c r="M327">
        <v>0</v>
      </c>
      <c r="N327" t="s">
        <v>259</v>
      </c>
      <c r="O327">
        <v>8.3000000000000007</v>
      </c>
      <c r="P327" t="s">
        <v>261</v>
      </c>
      <c r="Q327">
        <v>0</v>
      </c>
      <c r="R327">
        <v>1</v>
      </c>
      <c r="S327" t="s">
        <v>259</v>
      </c>
      <c r="T327">
        <v>2</v>
      </c>
      <c r="U327">
        <v>0</v>
      </c>
      <c r="V327">
        <v>0</v>
      </c>
      <c r="W327">
        <v>0</v>
      </c>
      <c r="X327">
        <v>0</v>
      </c>
      <c r="Y327" t="s">
        <v>312</v>
      </c>
    </row>
    <row r="328" spans="1:25" x14ac:dyDescent="0.4">
      <c r="A328" t="s">
        <v>293</v>
      </c>
      <c r="B328" t="s">
        <v>254</v>
      </c>
      <c r="C328" t="s">
        <v>337</v>
      </c>
      <c r="D328">
        <v>17</v>
      </c>
      <c r="E328" t="s">
        <v>317</v>
      </c>
      <c r="F328">
        <v>9474</v>
      </c>
      <c r="G328" t="s">
        <v>273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 t="s">
        <v>259</v>
      </c>
      <c r="O328">
        <v>19.7</v>
      </c>
      <c r="P328" t="s">
        <v>264</v>
      </c>
      <c r="Q328">
        <v>0</v>
      </c>
      <c r="R328">
        <v>2</v>
      </c>
      <c r="S328">
        <v>3</v>
      </c>
      <c r="T328">
        <v>3</v>
      </c>
      <c r="U328">
        <v>0</v>
      </c>
      <c r="V328">
        <v>0</v>
      </c>
      <c r="W328">
        <v>0</v>
      </c>
      <c r="X328">
        <v>0</v>
      </c>
    </row>
    <row r="329" spans="1:25" x14ac:dyDescent="0.4">
      <c r="A329" t="s">
        <v>330</v>
      </c>
      <c r="B329" t="s">
        <v>254</v>
      </c>
      <c r="C329" t="s">
        <v>337</v>
      </c>
      <c r="D329">
        <v>34</v>
      </c>
      <c r="E329" t="s">
        <v>268</v>
      </c>
      <c r="F329">
        <v>9474</v>
      </c>
      <c r="G329" t="s">
        <v>260</v>
      </c>
      <c r="H329">
        <v>1</v>
      </c>
      <c r="I329">
        <v>0</v>
      </c>
      <c r="J329">
        <v>0</v>
      </c>
      <c r="K329">
        <v>0</v>
      </c>
      <c r="L329">
        <v>0</v>
      </c>
      <c r="M329">
        <v>0</v>
      </c>
      <c r="N329" t="s">
        <v>258</v>
      </c>
      <c r="O329">
        <v>0</v>
      </c>
      <c r="P329" t="s">
        <v>275</v>
      </c>
      <c r="Q329">
        <v>0</v>
      </c>
      <c r="R329">
        <v>1</v>
      </c>
      <c r="S329">
        <v>4</v>
      </c>
      <c r="T329">
        <v>3</v>
      </c>
      <c r="U329">
        <v>0</v>
      </c>
      <c r="V329">
        <v>0</v>
      </c>
      <c r="W329">
        <v>0</v>
      </c>
      <c r="X329">
        <v>0</v>
      </c>
      <c r="Y329" t="s">
        <v>417</v>
      </c>
    </row>
    <row r="330" spans="1:25" x14ac:dyDescent="0.4">
      <c r="A330" t="s">
        <v>316</v>
      </c>
      <c r="B330" t="s">
        <v>254</v>
      </c>
      <c r="C330" t="s">
        <v>337</v>
      </c>
      <c r="D330">
        <v>56</v>
      </c>
      <c r="E330" t="s">
        <v>317</v>
      </c>
      <c r="F330">
        <v>9474</v>
      </c>
      <c r="G330" t="s">
        <v>263</v>
      </c>
      <c r="H330">
        <v>1</v>
      </c>
      <c r="I330">
        <v>0</v>
      </c>
      <c r="J330">
        <v>0</v>
      </c>
      <c r="K330">
        <v>0</v>
      </c>
      <c r="L330">
        <v>0</v>
      </c>
      <c r="M330">
        <v>0</v>
      </c>
      <c r="N330" t="s">
        <v>259</v>
      </c>
      <c r="O330">
        <v>2.8</v>
      </c>
      <c r="P330" t="s">
        <v>264</v>
      </c>
      <c r="Q330">
        <v>0</v>
      </c>
      <c r="R330">
        <v>1</v>
      </c>
      <c r="S330">
        <v>2</v>
      </c>
      <c r="T330">
        <v>2</v>
      </c>
      <c r="U330">
        <v>0</v>
      </c>
      <c r="V330">
        <v>0</v>
      </c>
      <c r="W330">
        <v>0</v>
      </c>
      <c r="X330">
        <v>0</v>
      </c>
    </row>
    <row r="331" spans="1:25" x14ac:dyDescent="0.4">
      <c r="A331" t="s">
        <v>296</v>
      </c>
      <c r="B331" t="s">
        <v>254</v>
      </c>
      <c r="C331" t="s">
        <v>255</v>
      </c>
      <c r="D331">
        <v>9</v>
      </c>
      <c r="E331" t="s">
        <v>297</v>
      </c>
      <c r="F331">
        <v>9576</v>
      </c>
      <c r="G331" t="s">
        <v>263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 t="s">
        <v>259</v>
      </c>
      <c r="O331">
        <v>2.5</v>
      </c>
      <c r="P331" t="s">
        <v>261</v>
      </c>
      <c r="Q331">
        <v>0</v>
      </c>
      <c r="R331">
        <v>1</v>
      </c>
      <c r="S331" t="s">
        <v>259</v>
      </c>
      <c r="T331">
        <v>2</v>
      </c>
      <c r="U331">
        <v>0</v>
      </c>
      <c r="V331">
        <v>1</v>
      </c>
      <c r="W331">
        <v>0</v>
      </c>
      <c r="X331">
        <v>0</v>
      </c>
      <c r="Y331" t="s">
        <v>311</v>
      </c>
    </row>
    <row r="332" spans="1:25" x14ac:dyDescent="0.4">
      <c r="A332" t="s">
        <v>316</v>
      </c>
      <c r="B332" t="s">
        <v>254</v>
      </c>
      <c r="C332" t="s">
        <v>255</v>
      </c>
      <c r="D332">
        <v>15</v>
      </c>
      <c r="E332" t="s">
        <v>317</v>
      </c>
      <c r="F332">
        <v>9576</v>
      </c>
      <c r="G332" t="s">
        <v>265</v>
      </c>
      <c r="H332">
        <v>0</v>
      </c>
      <c r="I332">
        <v>0</v>
      </c>
      <c r="J332">
        <v>0</v>
      </c>
      <c r="K332">
        <v>0</v>
      </c>
      <c r="L332">
        <v>4</v>
      </c>
      <c r="M332">
        <v>0</v>
      </c>
      <c r="N332" t="s">
        <v>259</v>
      </c>
      <c r="O332">
        <v>13.3</v>
      </c>
      <c r="P332" t="s">
        <v>275</v>
      </c>
      <c r="Q332">
        <v>0</v>
      </c>
      <c r="R332">
        <v>2</v>
      </c>
      <c r="S332" t="s">
        <v>259</v>
      </c>
      <c r="T332">
        <v>3</v>
      </c>
      <c r="U332">
        <v>0</v>
      </c>
      <c r="V332">
        <v>0</v>
      </c>
      <c r="W332">
        <v>0</v>
      </c>
      <c r="X332">
        <v>0</v>
      </c>
      <c r="Y332" t="s">
        <v>324</v>
      </c>
    </row>
    <row r="333" spans="1:25" x14ac:dyDescent="0.4">
      <c r="A333" t="s">
        <v>339</v>
      </c>
      <c r="B333" t="s">
        <v>254</v>
      </c>
      <c r="C333" t="s">
        <v>337</v>
      </c>
      <c r="D333">
        <v>11</v>
      </c>
      <c r="E333" t="s">
        <v>297</v>
      </c>
      <c r="F333">
        <v>9576</v>
      </c>
      <c r="G333" t="s">
        <v>260</v>
      </c>
      <c r="H333">
        <v>0</v>
      </c>
      <c r="I333">
        <v>0</v>
      </c>
      <c r="J333">
        <v>1</v>
      </c>
      <c r="K333">
        <v>1</v>
      </c>
      <c r="L333">
        <v>4</v>
      </c>
      <c r="M333">
        <v>0</v>
      </c>
      <c r="N333" t="s">
        <v>258</v>
      </c>
      <c r="O333">
        <v>0</v>
      </c>
      <c r="P333" t="s">
        <v>255</v>
      </c>
      <c r="Q333">
        <v>0</v>
      </c>
      <c r="R333">
        <v>3</v>
      </c>
      <c r="S333" t="s">
        <v>259</v>
      </c>
      <c r="T333">
        <v>4</v>
      </c>
      <c r="U333">
        <v>0</v>
      </c>
      <c r="V333">
        <v>0</v>
      </c>
      <c r="W333">
        <v>0</v>
      </c>
      <c r="X333">
        <v>1</v>
      </c>
      <c r="Y333" t="s">
        <v>351</v>
      </c>
    </row>
    <row r="334" spans="1:25" x14ac:dyDescent="0.4">
      <c r="A334" t="s">
        <v>316</v>
      </c>
      <c r="B334" t="s">
        <v>254</v>
      </c>
      <c r="C334" t="s">
        <v>337</v>
      </c>
      <c r="D334">
        <v>30</v>
      </c>
      <c r="E334" t="s">
        <v>317</v>
      </c>
      <c r="F334">
        <v>9576</v>
      </c>
      <c r="G334" t="s">
        <v>265</v>
      </c>
      <c r="H334">
        <v>1</v>
      </c>
      <c r="I334">
        <v>0</v>
      </c>
      <c r="J334">
        <v>1</v>
      </c>
      <c r="K334">
        <v>0</v>
      </c>
      <c r="L334">
        <v>5</v>
      </c>
      <c r="M334">
        <v>0</v>
      </c>
      <c r="N334" t="s">
        <v>259</v>
      </c>
      <c r="O334">
        <v>0</v>
      </c>
      <c r="P334" t="s">
        <v>259</v>
      </c>
      <c r="Q334">
        <v>0</v>
      </c>
      <c r="R334">
        <v>3</v>
      </c>
      <c r="S334" t="s">
        <v>259</v>
      </c>
      <c r="T334">
        <v>5</v>
      </c>
      <c r="U334">
        <v>0</v>
      </c>
      <c r="V334">
        <v>0</v>
      </c>
      <c r="W334">
        <v>0</v>
      </c>
      <c r="X334">
        <v>1</v>
      </c>
    </row>
    <row r="335" spans="1:25" x14ac:dyDescent="0.4">
      <c r="A335" t="s">
        <v>296</v>
      </c>
      <c r="B335" t="s">
        <v>254</v>
      </c>
      <c r="C335" t="s">
        <v>337</v>
      </c>
      <c r="D335">
        <v>47</v>
      </c>
      <c r="E335" t="s">
        <v>332</v>
      </c>
      <c r="F335">
        <v>9576</v>
      </c>
      <c r="G335" t="s">
        <v>265</v>
      </c>
      <c r="H335">
        <v>1</v>
      </c>
      <c r="I335">
        <v>0</v>
      </c>
      <c r="J335">
        <v>1</v>
      </c>
      <c r="K335">
        <v>0</v>
      </c>
      <c r="L335">
        <v>4</v>
      </c>
      <c r="M335">
        <v>1</v>
      </c>
      <c r="N335" t="s">
        <v>259</v>
      </c>
      <c r="O335">
        <v>3.5</v>
      </c>
      <c r="P335" t="s">
        <v>264</v>
      </c>
      <c r="Q335">
        <v>0</v>
      </c>
      <c r="R335">
        <v>2</v>
      </c>
      <c r="S335" t="s">
        <v>259</v>
      </c>
      <c r="T335">
        <v>4</v>
      </c>
      <c r="U335">
        <v>0</v>
      </c>
      <c r="V335">
        <v>0</v>
      </c>
      <c r="W335">
        <v>0</v>
      </c>
      <c r="X335">
        <v>1</v>
      </c>
      <c r="Y335" t="s">
        <v>427</v>
      </c>
    </row>
    <row r="336" spans="1:25" x14ac:dyDescent="0.4">
      <c r="A336" t="s">
        <v>271</v>
      </c>
      <c r="B336" t="s">
        <v>254</v>
      </c>
      <c r="C336" t="s">
        <v>337</v>
      </c>
      <c r="D336">
        <v>56</v>
      </c>
      <c r="E336" t="s">
        <v>272</v>
      </c>
      <c r="F336">
        <v>9576</v>
      </c>
      <c r="G336" t="s">
        <v>265</v>
      </c>
      <c r="H336">
        <v>1</v>
      </c>
      <c r="I336">
        <v>0</v>
      </c>
      <c r="J336">
        <v>2</v>
      </c>
      <c r="K336">
        <v>0</v>
      </c>
      <c r="L336">
        <v>9</v>
      </c>
      <c r="M336">
        <v>0</v>
      </c>
      <c r="N336" t="s">
        <v>258</v>
      </c>
      <c r="O336">
        <v>0</v>
      </c>
      <c r="P336" t="s">
        <v>255</v>
      </c>
      <c r="Q336">
        <v>0</v>
      </c>
      <c r="R336">
        <v>3</v>
      </c>
      <c r="S336" t="s">
        <v>259</v>
      </c>
      <c r="T336">
        <v>4</v>
      </c>
      <c r="U336">
        <v>0</v>
      </c>
      <c r="V336">
        <v>0</v>
      </c>
      <c r="W336">
        <v>0</v>
      </c>
      <c r="X336">
        <v>1</v>
      </c>
    </row>
    <row r="337" spans="1:25" x14ac:dyDescent="0.4">
      <c r="A337" t="s">
        <v>296</v>
      </c>
      <c r="B337" t="s">
        <v>254</v>
      </c>
      <c r="C337" t="s">
        <v>255</v>
      </c>
      <c r="D337">
        <v>14</v>
      </c>
      <c r="E337" t="s">
        <v>297</v>
      </c>
      <c r="F337">
        <v>9745</v>
      </c>
      <c r="G337" t="s">
        <v>263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 t="s">
        <v>259</v>
      </c>
      <c r="O337">
        <v>0</v>
      </c>
      <c r="P337" t="s">
        <v>259</v>
      </c>
      <c r="Q337">
        <v>0</v>
      </c>
      <c r="R337" t="s">
        <v>259</v>
      </c>
      <c r="S337" t="s">
        <v>259</v>
      </c>
      <c r="T337">
        <v>1</v>
      </c>
      <c r="U337">
        <v>1</v>
      </c>
      <c r="V337">
        <v>0</v>
      </c>
      <c r="W337">
        <v>0</v>
      </c>
      <c r="X337">
        <v>0</v>
      </c>
      <c r="Y337" t="s">
        <v>308</v>
      </c>
    </row>
    <row r="338" spans="1:25" x14ac:dyDescent="0.4">
      <c r="A338" t="s">
        <v>316</v>
      </c>
      <c r="B338" t="s">
        <v>254</v>
      </c>
      <c r="C338" t="s">
        <v>337</v>
      </c>
      <c r="D338">
        <v>18</v>
      </c>
      <c r="E338" t="s">
        <v>272</v>
      </c>
      <c r="F338">
        <v>9745</v>
      </c>
      <c r="G338" t="s">
        <v>277</v>
      </c>
      <c r="H338">
        <v>1</v>
      </c>
      <c r="I338">
        <v>0</v>
      </c>
      <c r="J338">
        <v>1</v>
      </c>
      <c r="K338">
        <v>0</v>
      </c>
      <c r="L338">
        <v>0</v>
      </c>
      <c r="M338">
        <v>0</v>
      </c>
      <c r="N338" t="s">
        <v>264</v>
      </c>
      <c r="O338">
        <v>0</v>
      </c>
      <c r="P338" t="s">
        <v>255</v>
      </c>
      <c r="Q338">
        <v>0</v>
      </c>
      <c r="R338">
        <v>2</v>
      </c>
      <c r="S338" t="s">
        <v>259</v>
      </c>
      <c r="T338">
        <v>3</v>
      </c>
      <c r="U338">
        <v>0</v>
      </c>
      <c r="V338">
        <v>0</v>
      </c>
      <c r="W338">
        <v>0</v>
      </c>
      <c r="X338">
        <v>0</v>
      </c>
      <c r="Y338" t="s">
        <v>360</v>
      </c>
    </row>
    <row r="339" spans="1:25" x14ac:dyDescent="0.4">
      <c r="A339" t="s">
        <v>339</v>
      </c>
      <c r="B339" t="s">
        <v>254</v>
      </c>
      <c r="C339" t="s">
        <v>337</v>
      </c>
      <c r="D339">
        <v>30</v>
      </c>
      <c r="E339" t="s">
        <v>297</v>
      </c>
      <c r="F339">
        <v>9745</v>
      </c>
      <c r="G339" t="s">
        <v>260</v>
      </c>
      <c r="H339">
        <v>0</v>
      </c>
      <c r="I339">
        <v>0</v>
      </c>
      <c r="J339">
        <v>1</v>
      </c>
      <c r="K339">
        <v>0</v>
      </c>
      <c r="L339">
        <v>2</v>
      </c>
      <c r="M339">
        <v>0</v>
      </c>
      <c r="N339" t="s">
        <v>264</v>
      </c>
      <c r="O339">
        <v>0</v>
      </c>
      <c r="P339" t="s">
        <v>259</v>
      </c>
      <c r="Q339">
        <v>0</v>
      </c>
      <c r="R339">
        <v>2</v>
      </c>
      <c r="S339" t="s">
        <v>259</v>
      </c>
      <c r="T339">
        <v>2</v>
      </c>
      <c r="U339">
        <v>0</v>
      </c>
      <c r="V339">
        <v>0</v>
      </c>
      <c r="W339">
        <v>0</v>
      </c>
      <c r="X339">
        <v>0</v>
      </c>
      <c r="Y339" t="s">
        <v>384</v>
      </c>
    </row>
    <row r="340" spans="1:25" x14ac:dyDescent="0.4">
      <c r="A340" t="s">
        <v>331</v>
      </c>
      <c r="B340" t="s">
        <v>254</v>
      </c>
      <c r="C340" t="s">
        <v>337</v>
      </c>
      <c r="D340">
        <v>24</v>
      </c>
      <c r="E340" t="s">
        <v>332</v>
      </c>
      <c r="F340">
        <v>9745</v>
      </c>
      <c r="G340" t="s">
        <v>274</v>
      </c>
      <c r="H340">
        <v>1</v>
      </c>
      <c r="I340">
        <v>0</v>
      </c>
      <c r="J340">
        <v>1</v>
      </c>
      <c r="K340">
        <v>1</v>
      </c>
      <c r="L340">
        <v>1</v>
      </c>
      <c r="M340">
        <v>0</v>
      </c>
      <c r="N340" t="s">
        <v>264</v>
      </c>
      <c r="O340">
        <v>0</v>
      </c>
      <c r="P340" t="s">
        <v>255</v>
      </c>
      <c r="Q340">
        <v>0</v>
      </c>
      <c r="R340">
        <v>2</v>
      </c>
      <c r="S340">
        <v>1</v>
      </c>
      <c r="T340">
        <v>2</v>
      </c>
      <c r="U340">
        <v>0</v>
      </c>
      <c r="V340">
        <v>0</v>
      </c>
      <c r="W340">
        <v>0</v>
      </c>
      <c r="X340">
        <v>0</v>
      </c>
      <c r="Y340" t="s">
        <v>413</v>
      </c>
    </row>
    <row r="341" spans="1:25" x14ac:dyDescent="0.4">
      <c r="A341" t="s">
        <v>330</v>
      </c>
      <c r="B341" t="s">
        <v>254</v>
      </c>
      <c r="C341" t="s">
        <v>337</v>
      </c>
      <c r="D341">
        <v>7</v>
      </c>
      <c r="E341" t="s">
        <v>268</v>
      </c>
      <c r="F341">
        <v>9745</v>
      </c>
      <c r="G341" t="s">
        <v>262</v>
      </c>
      <c r="H341">
        <v>1</v>
      </c>
      <c r="I341">
        <v>0</v>
      </c>
      <c r="J341">
        <v>0</v>
      </c>
      <c r="K341">
        <v>0</v>
      </c>
      <c r="L341">
        <v>0</v>
      </c>
      <c r="M341">
        <v>0</v>
      </c>
      <c r="N341" t="s">
        <v>259</v>
      </c>
      <c r="O341">
        <v>0</v>
      </c>
      <c r="P341" t="s">
        <v>255</v>
      </c>
      <c r="Q341">
        <v>0</v>
      </c>
      <c r="R341">
        <v>1</v>
      </c>
      <c r="S341">
        <v>2</v>
      </c>
      <c r="T341">
        <v>3</v>
      </c>
      <c r="U341">
        <v>0</v>
      </c>
      <c r="V341">
        <v>0</v>
      </c>
      <c r="W341">
        <v>0</v>
      </c>
      <c r="X341">
        <v>0</v>
      </c>
      <c r="Y341" t="s">
        <v>425</v>
      </c>
    </row>
    <row r="342" spans="1:25" x14ac:dyDescent="0.4">
      <c r="A342" t="s">
        <v>271</v>
      </c>
      <c r="B342" t="s">
        <v>254</v>
      </c>
      <c r="C342" t="s">
        <v>337</v>
      </c>
      <c r="D342">
        <v>51</v>
      </c>
      <c r="E342" t="s">
        <v>272</v>
      </c>
      <c r="F342">
        <v>9745</v>
      </c>
      <c r="G342" t="s">
        <v>277</v>
      </c>
      <c r="H342">
        <v>1</v>
      </c>
      <c r="I342">
        <v>0</v>
      </c>
      <c r="J342">
        <v>1</v>
      </c>
      <c r="K342">
        <v>1</v>
      </c>
      <c r="L342">
        <v>3</v>
      </c>
      <c r="M342">
        <v>0</v>
      </c>
      <c r="N342" t="s">
        <v>264</v>
      </c>
      <c r="O342">
        <v>0</v>
      </c>
      <c r="P342" t="s">
        <v>255</v>
      </c>
      <c r="Q342">
        <v>0</v>
      </c>
      <c r="R342">
        <v>2</v>
      </c>
      <c r="S342" t="s">
        <v>259</v>
      </c>
      <c r="T342">
        <v>3</v>
      </c>
      <c r="U342">
        <v>0</v>
      </c>
      <c r="V342">
        <v>0</v>
      </c>
      <c r="W342">
        <v>0</v>
      </c>
      <c r="X342">
        <v>0</v>
      </c>
    </row>
    <row r="343" spans="1:25" x14ac:dyDescent="0.4">
      <c r="A343" t="s">
        <v>293</v>
      </c>
      <c r="B343" t="s">
        <v>254</v>
      </c>
      <c r="C343" t="s">
        <v>337</v>
      </c>
      <c r="D343">
        <v>40</v>
      </c>
      <c r="E343" t="s">
        <v>256</v>
      </c>
      <c r="F343">
        <v>9745</v>
      </c>
      <c r="G343" t="s">
        <v>277</v>
      </c>
      <c r="H343">
        <v>1</v>
      </c>
      <c r="I343">
        <v>0</v>
      </c>
      <c r="J343">
        <v>1</v>
      </c>
      <c r="K343">
        <v>0</v>
      </c>
      <c r="L343">
        <v>0</v>
      </c>
      <c r="M343">
        <v>0</v>
      </c>
      <c r="N343" t="s">
        <v>264</v>
      </c>
      <c r="O343">
        <v>0</v>
      </c>
      <c r="P343" t="s">
        <v>261</v>
      </c>
      <c r="Q343">
        <v>0</v>
      </c>
      <c r="R343">
        <v>2</v>
      </c>
      <c r="S343" t="s">
        <v>259</v>
      </c>
      <c r="T343">
        <v>2</v>
      </c>
      <c r="U343">
        <v>1</v>
      </c>
      <c r="V343">
        <v>0</v>
      </c>
      <c r="W343">
        <v>0</v>
      </c>
      <c r="X343">
        <v>0</v>
      </c>
    </row>
  </sheetData>
  <phoneticPr fontId="2" type="noConversion"/>
  <dataValidations xWindow="71" yWindow="568" count="1">
    <dataValidation type="list" allowBlank="1" showInputMessage="1" showErrorMessage="1" errorTitle="Invalid Entry!" error="Please select initials" promptTitle="Initials" prompt="Please select the initials of the person" sqref="A1000:A1048576" xr:uid="{6D3F4AEF-39C7-41BA-9E15-DBADAA285360}">
      <formula1>$A:$A</formula1>
    </dataValidation>
  </dataValidations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D8FCA-0253-400A-93B7-D97894C4DCEF}">
  <sheetPr codeName="Sheet6">
    <tabColor rgb="FFC00000"/>
  </sheetPr>
  <dimension ref="A1:AB999"/>
  <sheetViews>
    <sheetView zoomScale="85" zoomScaleNormal="85" workbookViewId="0">
      <selection activeCell="D12" sqref="D12"/>
    </sheetView>
  </sheetViews>
  <sheetFormatPr defaultRowHeight="14.25" x14ac:dyDescent="0.4"/>
  <cols>
    <col min="1" max="10" width="11" customWidth="1"/>
    <col min="11" max="28" width="12" customWidth="1"/>
  </cols>
  <sheetData>
    <row r="1" spans="1:28" x14ac:dyDescent="0.4">
      <c r="A1" t="s">
        <v>43</v>
      </c>
      <c r="B1" t="s">
        <v>69</v>
      </c>
      <c r="C1" t="s">
        <v>46</v>
      </c>
      <c r="D1" t="s">
        <v>47</v>
      </c>
      <c r="E1" t="s">
        <v>48</v>
      </c>
      <c r="F1" t="s">
        <v>49</v>
      </c>
      <c r="G1" t="s">
        <v>50</v>
      </c>
      <c r="H1" t="s">
        <v>51</v>
      </c>
      <c r="I1" t="s">
        <v>52</v>
      </c>
      <c r="J1" t="s">
        <v>53</v>
      </c>
      <c r="K1" t="s">
        <v>54</v>
      </c>
      <c r="L1" t="s">
        <v>55</v>
      </c>
      <c r="M1" t="s">
        <v>56</v>
      </c>
      <c r="N1" t="s">
        <v>57</v>
      </c>
      <c r="O1" t="s">
        <v>58</v>
      </c>
      <c r="P1" t="s">
        <v>59</v>
      </c>
      <c r="Q1" t="s">
        <v>60</v>
      </c>
      <c r="R1" t="s">
        <v>61</v>
      </c>
      <c r="S1" t="s">
        <v>62</v>
      </c>
      <c r="T1" t="s">
        <v>63</v>
      </c>
      <c r="U1" t="s">
        <v>64</v>
      </c>
      <c r="V1" t="s">
        <v>65</v>
      </c>
      <c r="W1" t="s">
        <v>66</v>
      </c>
      <c r="X1" t="s">
        <v>212</v>
      </c>
      <c r="Y1" t="s">
        <v>67</v>
      </c>
      <c r="Z1" t="s">
        <v>68</v>
      </c>
      <c r="AA1" t="s">
        <v>4</v>
      </c>
      <c r="AB1" t="s">
        <v>214</v>
      </c>
    </row>
    <row r="2" spans="1:28" x14ac:dyDescent="0.4">
      <c r="A2" s="98">
        <v>876</v>
      </c>
      <c r="B2" s="98" t="s">
        <v>683</v>
      </c>
      <c r="C2" s="98">
        <v>28</v>
      </c>
      <c r="D2" s="98">
        <v>28</v>
      </c>
      <c r="E2" s="98">
        <v>115</v>
      </c>
      <c r="F2" s="98" t="s">
        <v>264</v>
      </c>
      <c r="G2" s="98"/>
      <c r="H2" s="98" t="s">
        <v>492</v>
      </c>
      <c r="I2" s="98" t="s">
        <v>258</v>
      </c>
      <c r="J2" s="98" t="s">
        <v>485</v>
      </c>
      <c r="K2" s="98" t="s">
        <v>258</v>
      </c>
      <c r="L2" s="98">
        <v>15</v>
      </c>
      <c r="M2" s="98">
        <v>0</v>
      </c>
      <c r="N2" s="98">
        <v>2</v>
      </c>
      <c r="O2" s="98">
        <v>1</v>
      </c>
      <c r="P2" s="98">
        <v>16</v>
      </c>
      <c r="Q2" s="98">
        <v>10</v>
      </c>
      <c r="R2" s="98" t="s">
        <v>485</v>
      </c>
      <c r="S2" s="98" t="s">
        <v>545</v>
      </c>
      <c r="T2" s="98" t="s">
        <v>499</v>
      </c>
      <c r="U2" s="98" t="s">
        <v>486</v>
      </c>
      <c r="V2" s="98" t="s">
        <v>498</v>
      </c>
      <c r="W2" s="98" t="s">
        <v>684</v>
      </c>
      <c r="X2" s="98" t="s">
        <v>261</v>
      </c>
      <c r="Y2" s="98" t="s">
        <v>488</v>
      </c>
      <c r="Z2" s="98" t="s">
        <v>685</v>
      </c>
      <c r="AA2" s="98"/>
      <c r="AB2" s="98">
        <v>6</v>
      </c>
    </row>
    <row r="3" spans="1:28" x14ac:dyDescent="0.4">
      <c r="A3" s="98">
        <v>877</v>
      </c>
      <c r="B3" s="98" t="s">
        <v>495</v>
      </c>
      <c r="C3" s="98"/>
      <c r="D3" s="98"/>
      <c r="E3" s="98"/>
      <c r="F3" s="98" t="s">
        <v>496</v>
      </c>
      <c r="G3" s="98" t="s">
        <v>497</v>
      </c>
      <c r="H3" s="98" t="s">
        <v>497</v>
      </c>
      <c r="I3" s="98" t="s">
        <v>484</v>
      </c>
      <c r="J3" s="98" t="s">
        <v>485</v>
      </c>
      <c r="K3" s="98" t="s">
        <v>258</v>
      </c>
      <c r="L3" s="98" t="s">
        <v>497</v>
      </c>
      <c r="M3" s="98">
        <v>0</v>
      </c>
      <c r="N3" s="98">
        <v>0</v>
      </c>
      <c r="O3" s="98">
        <v>3</v>
      </c>
      <c r="P3" s="98">
        <v>3</v>
      </c>
      <c r="Q3" s="98"/>
      <c r="R3" s="98" t="s">
        <v>485</v>
      </c>
      <c r="S3" s="98" t="s">
        <v>497</v>
      </c>
      <c r="T3" s="98" t="s">
        <v>484</v>
      </c>
      <c r="U3" s="98" t="s">
        <v>486</v>
      </c>
      <c r="V3" s="98" t="s">
        <v>498</v>
      </c>
      <c r="W3" s="98" t="s">
        <v>295</v>
      </c>
      <c r="X3" s="98" t="s">
        <v>499</v>
      </c>
      <c r="Y3" s="98" t="s">
        <v>500</v>
      </c>
      <c r="Z3" s="98" t="s">
        <v>501</v>
      </c>
      <c r="AA3" s="98" t="s">
        <v>502</v>
      </c>
      <c r="AB3" s="98">
        <v>0</v>
      </c>
    </row>
    <row r="4" spans="1:28" x14ac:dyDescent="0.4">
      <c r="A4" s="98">
        <v>2177</v>
      </c>
      <c r="B4" s="98" t="s">
        <v>648</v>
      </c>
      <c r="C4" s="98">
        <v>33</v>
      </c>
      <c r="D4" s="98">
        <v>33</v>
      </c>
      <c r="E4" s="98">
        <v>118</v>
      </c>
      <c r="F4" s="98" t="s">
        <v>264</v>
      </c>
      <c r="G4" s="98"/>
      <c r="H4" s="98">
        <v>0.20902777777777778</v>
      </c>
      <c r="I4" s="98" t="s">
        <v>258</v>
      </c>
      <c r="J4" s="98" t="s">
        <v>485</v>
      </c>
      <c r="K4" s="98" t="s">
        <v>258</v>
      </c>
      <c r="L4" s="98">
        <v>12</v>
      </c>
      <c r="M4" s="98">
        <v>0</v>
      </c>
      <c r="N4" s="98">
        <v>1</v>
      </c>
      <c r="O4" s="98">
        <v>0</v>
      </c>
      <c r="P4" s="98">
        <v>3</v>
      </c>
      <c r="Q4" s="98">
        <v>5</v>
      </c>
      <c r="R4" s="98" t="s">
        <v>485</v>
      </c>
      <c r="S4" s="98">
        <v>10</v>
      </c>
      <c r="T4" s="98" t="s">
        <v>499</v>
      </c>
      <c r="U4" s="98" t="s">
        <v>486</v>
      </c>
      <c r="V4" s="98" t="s">
        <v>620</v>
      </c>
      <c r="W4" s="98" t="s">
        <v>649</v>
      </c>
      <c r="X4" s="98" t="s">
        <v>261</v>
      </c>
      <c r="Y4" s="98" t="s">
        <v>258</v>
      </c>
      <c r="Z4" s="98" t="s">
        <v>650</v>
      </c>
      <c r="AA4" s="98" t="s">
        <v>651</v>
      </c>
      <c r="AB4" s="98">
        <v>8</v>
      </c>
    </row>
    <row r="5" spans="1:28" x14ac:dyDescent="0.4">
      <c r="A5" s="98">
        <v>2450</v>
      </c>
      <c r="B5" s="98" t="s">
        <v>514</v>
      </c>
      <c r="C5" s="98">
        <v>33</v>
      </c>
      <c r="D5" s="98">
        <v>33</v>
      </c>
      <c r="E5" s="98">
        <v>80</v>
      </c>
      <c r="F5" s="98" t="s">
        <v>264</v>
      </c>
      <c r="G5" s="98"/>
      <c r="H5" s="98" t="s">
        <v>515</v>
      </c>
      <c r="I5" s="98" t="s">
        <v>500</v>
      </c>
      <c r="J5" s="98" t="s">
        <v>485</v>
      </c>
      <c r="K5" s="98" t="s">
        <v>264</v>
      </c>
      <c r="L5" s="98" t="s">
        <v>516</v>
      </c>
      <c r="M5" s="98">
        <v>0</v>
      </c>
      <c r="N5" s="98">
        <v>1</v>
      </c>
      <c r="O5" s="98">
        <v>4</v>
      </c>
      <c r="P5" s="98">
        <v>6</v>
      </c>
      <c r="Q5" s="98"/>
      <c r="R5" s="98" t="s">
        <v>485</v>
      </c>
      <c r="S5" s="98">
        <v>7</v>
      </c>
      <c r="T5" s="98" t="s">
        <v>499</v>
      </c>
      <c r="U5" s="98" t="s">
        <v>486</v>
      </c>
      <c r="V5" s="98" t="s">
        <v>517</v>
      </c>
      <c r="W5" s="98" t="s">
        <v>517</v>
      </c>
      <c r="X5" s="98" t="s">
        <v>261</v>
      </c>
      <c r="Y5" s="98" t="s">
        <v>488</v>
      </c>
      <c r="Z5" s="98" t="s">
        <v>518</v>
      </c>
      <c r="AA5" s="98" t="s">
        <v>519</v>
      </c>
      <c r="AB5" s="98">
        <v>0</v>
      </c>
    </row>
    <row r="6" spans="1:28" x14ac:dyDescent="0.4">
      <c r="A6" s="98">
        <v>2500</v>
      </c>
      <c r="B6" s="98" t="s">
        <v>481</v>
      </c>
      <c r="C6" s="98">
        <v>33</v>
      </c>
      <c r="D6" s="98">
        <v>42</v>
      </c>
      <c r="E6" s="98">
        <v>100</v>
      </c>
      <c r="F6" s="98" t="s">
        <v>482</v>
      </c>
      <c r="G6" s="98" t="s">
        <v>483</v>
      </c>
      <c r="H6" s="98">
        <v>12.75</v>
      </c>
      <c r="I6" s="98" t="s">
        <v>484</v>
      </c>
      <c r="J6" s="98" t="s">
        <v>485</v>
      </c>
      <c r="K6" s="98" t="s">
        <v>264</v>
      </c>
      <c r="L6" s="98"/>
      <c r="M6" s="98">
        <v>0</v>
      </c>
      <c r="N6" s="98">
        <v>1</v>
      </c>
      <c r="O6" s="98">
        <v>0</v>
      </c>
      <c r="P6" s="98">
        <v>4</v>
      </c>
      <c r="Q6" s="98"/>
      <c r="R6" s="98" t="s">
        <v>485</v>
      </c>
      <c r="S6" s="98"/>
      <c r="T6" s="98" t="s">
        <v>484</v>
      </c>
      <c r="U6" s="98" t="s">
        <v>486</v>
      </c>
      <c r="V6" s="98" t="s">
        <v>487</v>
      </c>
      <c r="W6" s="98" t="s">
        <v>257</v>
      </c>
      <c r="X6" s="98" t="s">
        <v>261</v>
      </c>
      <c r="Y6" s="98" t="s">
        <v>488</v>
      </c>
      <c r="Z6" s="98" t="s">
        <v>489</v>
      </c>
      <c r="AA6" s="98" t="s">
        <v>490</v>
      </c>
      <c r="AB6" s="98">
        <v>0</v>
      </c>
    </row>
    <row r="7" spans="1:28" x14ac:dyDescent="0.4">
      <c r="A7" s="98">
        <v>2530</v>
      </c>
      <c r="B7" s="98" t="s">
        <v>525</v>
      </c>
      <c r="C7" s="98">
        <v>31</v>
      </c>
      <c r="D7" s="98">
        <v>36</v>
      </c>
      <c r="E7" s="98">
        <v>110.7</v>
      </c>
      <c r="F7" s="98" t="s">
        <v>264</v>
      </c>
      <c r="G7" s="98"/>
      <c r="H7" s="98"/>
      <c r="I7" s="98" t="s">
        <v>258</v>
      </c>
      <c r="J7" s="98" t="s">
        <v>485</v>
      </c>
      <c r="K7" s="98" t="s">
        <v>278</v>
      </c>
      <c r="L7" s="98" t="s">
        <v>526</v>
      </c>
      <c r="M7" s="98">
        <v>0</v>
      </c>
      <c r="N7" s="98">
        <v>4</v>
      </c>
      <c r="O7" s="98">
        <v>4</v>
      </c>
      <c r="P7" s="98">
        <v>4</v>
      </c>
      <c r="Q7" s="98">
        <v>3</v>
      </c>
      <c r="R7" s="98" t="s">
        <v>485</v>
      </c>
      <c r="S7" s="98">
        <v>5</v>
      </c>
      <c r="T7" s="98" t="s">
        <v>499</v>
      </c>
      <c r="U7" s="98" t="s">
        <v>485</v>
      </c>
      <c r="V7" s="98" t="s">
        <v>527</v>
      </c>
      <c r="W7" s="98" t="s">
        <v>528</v>
      </c>
      <c r="X7" s="98" t="s">
        <v>261</v>
      </c>
      <c r="Y7" s="98" t="s">
        <v>488</v>
      </c>
      <c r="Z7" s="98" t="s">
        <v>529</v>
      </c>
      <c r="AA7" s="98" t="s">
        <v>530</v>
      </c>
      <c r="AB7" s="98">
        <v>0</v>
      </c>
    </row>
    <row r="8" spans="1:28" x14ac:dyDescent="0.4">
      <c r="A8" s="98">
        <v>2549</v>
      </c>
      <c r="B8" s="98" t="s">
        <v>520</v>
      </c>
      <c r="C8" s="98">
        <v>30</v>
      </c>
      <c r="D8" s="98">
        <v>33</v>
      </c>
      <c r="E8" s="98">
        <v>105</v>
      </c>
      <c r="F8" s="98" t="s">
        <v>264</v>
      </c>
      <c r="G8" s="98"/>
      <c r="H8" s="98" t="s">
        <v>492</v>
      </c>
      <c r="I8" s="98" t="s">
        <v>500</v>
      </c>
      <c r="J8" s="98" t="s">
        <v>485</v>
      </c>
      <c r="K8" s="98" t="s">
        <v>278</v>
      </c>
      <c r="L8" s="98">
        <v>5</v>
      </c>
      <c r="M8" s="98">
        <v>2</v>
      </c>
      <c r="N8" s="98">
        <v>2</v>
      </c>
      <c r="O8" s="98">
        <v>5</v>
      </c>
      <c r="P8" s="98">
        <v>5</v>
      </c>
      <c r="Q8" s="98">
        <v>8</v>
      </c>
      <c r="R8" s="98" t="s">
        <v>485</v>
      </c>
      <c r="S8" s="98"/>
      <c r="T8" s="98" t="s">
        <v>484</v>
      </c>
      <c r="U8" s="98" t="s">
        <v>486</v>
      </c>
      <c r="V8" s="98" t="s">
        <v>521</v>
      </c>
      <c r="W8" s="98" t="s">
        <v>522</v>
      </c>
      <c r="X8" s="98" t="s">
        <v>259</v>
      </c>
      <c r="Y8" s="98" t="s">
        <v>488</v>
      </c>
      <c r="Z8" s="98" t="s">
        <v>523</v>
      </c>
      <c r="AA8" s="98" t="s">
        <v>524</v>
      </c>
      <c r="AB8" s="98">
        <v>0</v>
      </c>
    </row>
    <row r="9" spans="1:28" x14ac:dyDescent="0.4">
      <c r="A9" s="98">
        <v>2654</v>
      </c>
      <c r="B9" s="98" t="s">
        <v>641</v>
      </c>
      <c r="C9" s="98">
        <v>36</v>
      </c>
      <c r="D9" s="98">
        <v>36</v>
      </c>
      <c r="E9" s="98">
        <v>124</v>
      </c>
      <c r="F9" s="98" t="s">
        <v>264</v>
      </c>
      <c r="G9" s="98"/>
      <c r="H9" s="98" t="s">
        <v>504</v>
      </c>
      <c r="I9" s="98" t="s">
        <v>500</v>
      </c>
      <c r="J9" s="98" t="s">
        <v>486</v>
      </c>
      <c r="K9" s="98" t="s">
        <v>258</v>
      </c>
      <c r="L9" s="98"/>
      <c r="M9" s="98">
        <v>0</v>
      </c>
      <c r="N9" s="98">
        <v>0</v>
      </c>
      <c r="O9" s="98">
        <v>10</v>
      </c>
      <c r="P9" s="98">
        <v>10</v>
      </c>
      <c r="Q9" s="98">
        <v>12</v>
      </c>
      <c r="R9" s="98" t="s">
        <v>485</v>
      </c>
      <c r="S9" s="98">
        <v>10</v>
      </c>
      <c r="T9" s="98" t="s">
        <v>499</v>
      </c>
      <c r="U9" s="98" t="s">
        <v>486</v>
      </c>
      <c r="V9" s="98" t="s">
        <v>257</v>
      </c>
      <c r="W9" s="98" t="s">
        <v>295</v>
      </c>
      <c r="X9" s="98" t="s">
        <v>261</v>
      </c>
      <c r="Y9" s="98" t="s">
        <v>488</v>
      </c>
      <c r="Z9" s="98" t="s">
        <v>642</v>
      </c>
      <c r="AA9" s="98" t="s">
        <v>643</v>
      </c>
      <c r="AB9" s="98">
        <v>7</v>
      </c>
    </row>
    <row r="10" spans="1:28" x14ac:dyDescent="0.4">
      <c r="A10" s="98">
        <v>2883</v>
      </c>
      <c r="B10" s="98" t="s">
        <v>674</v>
      </c>
      <c r="C10" s="98">
        <v>24</v>
      </c>
      <c r="D10" s="98">
        <v>24</v>
      </c>
      <c r="E10" s="98">
        <v>97</v>
      </c>
      <c r="F10" s="98" t="s">
        <v>264</v>
      </c>
      <c r="G10" s="98"/>
      <c r="H10" s="98" t="s">
        <v>675</v>
      </c>
      <c r="I10" s="98" t="s">
        <v>258</v>
      </c>
      <c r="J10" s="98" t="s">
        <v>485</v>
      </c>
      <c r="K10" s="98" t="s">
        <v>278</v>
      </c>
      <c r="L10" s="98">
        <v>6</v>
      </c>
      <c r="M10" s="98">
        <v>1</v>
      </c>
      <c r="N10" s="98">
        <v>3</v>
      </c>
      <c r="O10" s="98">
        <v>2</v>
      </c>
      <c r="P10" s="98">
        <v>2</v>
      </c>
      <c r="Q10" s="98">
        <v>3</v>
      </c>
      <c r="R10" s="98" t="s">
        <v>485</v>
      </c>
      <c r="S10" s="98">
        <v>10</v>
      </c>
      <c r="T10" s="98" t="s">
        <v>499</v>
      </c>
      <c r="U10" s="98" t="s">
        <v>486</v>
      </c>
      <c r="V10" s="98" t="s">
        <v>676</v>
      </c>
      <c r="W10" s="98" t="s">
        <v>677</v>
      </c>
      <c r="X10" s="98" t="s">
        <v>261</v>
      </c>
      <c r="Y10" s="98" t="s">
        <v>488</v>
      </c>
      <c r="Z10" s="98" t="s">
        <v>678</v>
      </c>
      <c r="AA10" s="98" t="s">
        <v>679</v>
      </c>
      <c r="AB10" s="98">
        <v>9</v>
      </c>
    </row>
    <row r="11" spans="1:28" x14ac:dyDescent="0.4">
      <c r="A11" s="98">
        <v>3026</v>
      </c>
      <c r="B11" s="98" t="s">
        <v>644</v>
      </c>
      <c r="C11" s="98">
        <v>30.5</v>
      </c>
      <c r="D11" s="98">
        <v>33</v>
      </c>
      <c r="E11" s="98">
        <v>72</v>
      </c>
      <c r="F11" s="98" t="s">
        <v>264</v>
      </c>
      <c r="G11" s="98"/>
      <c r="H11" s="98" t="s">
        <v>492</v>
      </c>
      <c r="I11" s="98" t="s">
        <v>500</v>
      </c>
      <c r="J11" s="98" t="s">
        <v>485</v>
      </c>
      <c r="K11" s="98" t="s">
        <v>258</v>
      </c>
      <c r="L11" s="98">
        <v>10</v>
      </c>
      <c r="M11" s="98">
        <v>0</v>
      </c>
      <c r="N11" s="98">
        <v>2</v>
      </c>
      <c r="O11" s="98">
        <v>0</v>
      </c>
      <c r="P11" s="98">
        <v>3</v>
      </c>
      <c r="Q11" s="98">
        <v>13</v>
      </c>
      <c r="R11" s="98" t="s">
        <v>485</v>
      </c>
      <c r="S11" s="98">
        <v>20</v>
      </c>
      <c r="T11" s="98" t="s">
        <v>499</v>
      </c>
      <c r="U11" s="98" t="s">
        <v>486</v>
      </c>
      <c r="V11" s="98" t="s">
        <v>645</v>
      </c>
      <c r="W11" s="98" t="s">
        <v>257</v>
      </c>
      <c r="X11" s="98" t="s">
        <v>259</v>
      </c>
      <c r="Y11" s="98" t="s">
        <v>258</v>
      </c>
      <c r="Z11" s="98" t="s">
        <v>646</v>
      </c>
      <c r="AA11" s="98" t="s">
        <v>647</v>
      </c>
      <c r="AB11" s="98">
        <v>7</v>
      </c>
    </row>
    <row r="12" spans="1:28" x14ac:dyDescent="0.4">
      <c r="A12" s="98">
        <v>3042</v>
      </c>
      <c r="B12" s="98" t="s">
        <v>693</v>
      </c>
      <c r="C12" s="98">
        <v>32</v>
      </c>
      <c r="D12" s="98">
        <v>33</v>
      </c>
      <c r="E12" s="98">
        <v>89</v>
      </c>
      <c r="F12" s="98" t="s">
        <v>264</v>
      </c>
      <c r="G12" s="98"/>
      <c r="H12" s="98"/>
      <c r="I12" s="98" t="s">
        <v>500</v>
      </c>
      <c r="J12" s="98" t="s">
        <v>485</v>
      </c>
      <c r="K12" s="98" t="s">
        <v>258</v>
      </c>
      <c r="L12" s="98" t="s">
        <v>545</v>
      </c>
      <c r="M12" s="98">
        <v>0</v>
      </c>
      <c r="N12" s="98">
        <v>1</v>
      </c>
      <c r="O12" s="98">
        <v>0</v>
      </c>
      <c r="P12" s="98">
        <v>4</v>
      </c>
      <c r="Q12" s="98">
        <v>0</v>
      </c>
      <c r="R12" s="98" t="s">
        <v>486</v>
      </c>
      <c r="S12" s="98">
        <v>10</v>
      </c>
      <c r="T12" s="98" t="s">
        <v>499</v>
      </c>
      <c r="U12" s="98" t="s">
        <v>486</v>
      </c>
      <c r="V12" s="98" t="s">
        <v>694</v>
      </c>
      <c r="W12" s="98" t="s">
        <v>695</v>
      </c>
      <c r="X12" s="98" t="s">
        <v>499</v>
      </c>
      <c r="Y12" s="98" t="s">
        <v>488</v>
      </c>
      <c r="Z12" s="98" t="s">
        <v>696</v>
      </c>
      <c r="AA12" s="98" t="s">
        <v>697</v>
      </c>
      <c r="AB12" s="98">
        <v>4</v>
      </c>
    </row>
    <row r="13" spans="1:28" x14ac:dyDescent="0.4">
      <c r="A13" s="98">
        <v>3058</v>
      </c>
      <c r="B13" s="98" t="s">
        <v>503</v>
      </c>
      <c r="C13" s="98"/>
      <c r="D13" s="98"/>
      <c r="E13" s="98">
        <v>105.5</v>
      </c>
      <c r="F13" s="98" t="s">
        <v>264</v>
      </c>
      <c r="G13" s="98"/>
      <c r="H13" s="98" t="s">
        <v>504</v>
      </c>
      <c r="I13" s="98" t="s">
        <v>258</v>
      </c>
      <c r="J13" s="98" t="s">
        <v>485</v>
      </c>
      <c r="K13" s="98" t="s">
        <v>278</v>
      </c>
      <c r="L13" s="98">
        <v>45545</v>
      </c>
      <c r="M13" s="98">
        <v>0</v>
      </c>
      <c r="N13" s="98">
        <v>2</v>
      </c>
      <c r="O13" s="98">
        <v>9</v>
      </c>
      <c r="P13" s="98">
        <v>9</v>
      </c>
      <c r="Q13" s="98"/>
      <c r="R13" s="98" t="s">
        <v>485</v>
      </c>
      <c r="S13" s="98">
        <v>4</v>
      </c>
      <c r="T13" s="98" t="s">
        <v>499</v>
      </c>
      <c r="U13" s="98" t="s">
        <v>486</v>
      </c>
      <c r="V13" s="98" t="s">
        <v>505</v>
      </c>
      <c r="W13" s="98" t="s">
        <v>506</v>
      </c>
      <c r="X13" s="98" t="s">
        <v>261</v>
      </c>
      <c r="Y13" s="98" t="s">
        <v>258</v>
      </c>
      <c r="Z13" s="98" t="s">
        <v>507</v>
      </c>
      <c r="AA13" s="98" t="s">
        <v>508</v>
      </c>
      <c r="AB13" s="98">
        <v>0</v>
      </c>
    </row>
    <row r="14" spans="1:28" x14ac:dyDescent="0.4">
      <c r="A14" s="98">
        <v>3275</v>
      </c>
      <c r="B14" s="98" t="s">
        <v>491</v>
      </c>
      <c r="C14" s="98">
        <v>36</v>
      </c>
      <c r="D14" s="98">
        <v>36</v>
      </c>
      <c r="E14" s="98"/>
      <c r="F14" s="98" t="s">
        <v>264</v>
      </c>
      <c r="G14" s="98"/>
      <c r="H14" s="98" t="s">
        <v>492</v>
      </c>
      <c r="I14" s="98" t="s">
        <v>258</v>
      </c>
      <c r="J14" s="98" t="s">
        <v>485</v>
      </c>
      <c r="K14" s="98" t="s">
        <v>258</v>
      </c>
      <c r="L14" s="98"/>
      <c r="M14" s="98">
        <v>0</v>
      </c>
      <c r="N14" s="98">
        <v>1</v>
      </c>
      <c r="O14" s="98">
        <v>0</v>
      </c>
      <c r="P14" s="98">
        <v>1</v>
      </c>
      <c r="Q14" s="98"/>
      <c r="R14" s="98" t="s">
        <v>485</v>
      </c>
      <c r="S14" s="98">
        <v>10</v>
      </c>
      <c r="T14" s="98" t="s">
        <v>264</v>
      </c>
      <c r="U14" s="98" t="s">
        <v>486</v>
      </c>
      <c r="V14" s="98" t="s">
        <v>257</v>
      </c>
      <c r="W14" s="98" t="s">
        <v>265</v>
      </c>
      <c r="X14" s="98" t="s">
        <v>261</v>
      </c>
      <c r="Y14" s="98" t="s">
        <v>258</v>
      </c>
      <c r="Z14" s="98" t="s">
        <v>493</v>
      </c>
      <c r="AA14" s="98" t="s">
        <v>494</v>
      </c>
      <c r="AB14" s="98">
        <v>0</v>
      </c>
    </row>
    <row r="15" spans="1:28" x14ac:dyDescent="0.4">
      <c r="A15" s="98">
        <v>3276</v>
      </c>
      <c r="B15" s="98" t="s">
        <v>698</v>
      </c>
      <c r="C15" s="98">
        <v>22</v>
      </c>
      <c r="D15" s="98">
        <v>22</v>
      </c>
      <c r="E15" s="98">
        <v>83</v>
      </c>
      <c r="F15" s="98" t="s">
        <v>264</v>
      </c>
      <c r="G15" s="98"/>
      <c r="H15" s="98"/>
      <c r="I15" s="98" t="s">
        <v>258</v>
      </c>
      <c r="J15" s="98" t="s">
        <v>485</v>
      </c>
      <c r="K15" s="98" t="s">
        <v>258</v>
      </c>
      <c r="L15" s="98" t="s">
        <v>545</v>
      </c>
      <c r="M15" s="98">
        <v>2</v>
      </c>
      <c r="N15" s="98">
        <v>4</v>
      </c>
      <c r="O15" s="98">
        <v>6</v>
      </c>
      <c r="P15" s="98">
        <v>8</v>
      </c>
      <c r="Q15" s="98">
        <v>0</v>
      </c>
      <c r="R15" s="98" t="s">
        <v>485</v>
      </c>
      <c r="S15" s="98">
        <v>3</v>
      </c>
      <c r="T15" s="98" t="s">
        <v>264</v>
      </c>
      <c r="U15" s="98" t="s">
        <v>485</v>
      </c>
      <c r="V15" s="98" t="s">
        <v>257</v>
      </c>
      <c r="W15" s="98" t="s">
        <v>699</v>
      </c>
      <c r="X15" s="98" t="s">
        <v>261</v>
      </c>
      <c r="Y15" s="98" t="s">
        <v>488</v>
      </c>
      <c r="Z15" s="98" t="s">
        <v>700</v>
      </c>
      <c r="AA15" s="98" t="s">
        <v>701</v>
      </c>
      <c r="AB15" s="98">
        <v>9</v>
      </c>
    </row>
    <row r="16" spans="1:28" x14ac:dyDescent="0.4">
      <c r="A16" s="98">
        <v>3277</v>
      </c>
      <c r="B16" s="98" t="s">
        <v>550</v>
      </c>
      <c r="C16" s="98">
        <v>34</v>
      </c>
      <c r="D16" s="98">
        <v>28</v>
      </c>
      <c r="E16" s="98">
        <v>96.5</v>
      </c>
      <c r="F16" s="98" t="s">
        <v>264</v>
      </c>
      <c r="G16" s="98"/>
      <c r="H16" s="98">
        <v>8.4027777777777785E-2</v>
      </c>
      <c r="I16" s="98" t="s">
        <v>258</v>
      </c>
      <c r="J16" s="98" t="s">
        <v>485</v>
      </c>
      <c r="K16" s="98" t="s">
        <v>278</v>
      </c>
      <c r="L16" s="98" t="s">
        <v>551</v>
      </c>
      <c r="M16" s="98">
        <v>0</v>
      </c>
      <c r="N16" s="98">
        <v>4</v>
      </c>
      <c r="O16" s="98">
        <v>1</v>
      </c>
      <c r="P16" s="98">
        <v>1</v>
      </c>
      <c r="Q16" s="98"/>
      <c r="R16" s="98" t="s">
        <v>485</v>
      </c>
      <c r="S16" s="98" t="s">
        <v>552</v>
      </c>
      <c r="T16" s="98" t="s">
        <v>499</v>
      </c>
      <c r="U16" s="98" t="s">
        <v>485</v>
      </c>
      <c r="V16" s="98" t="s">
        <v>269</v>
      </c>
      <c r="W16" s="98" t="s">
        <v>553</v>
      </c>
      <c r="X16" s="98" t="s">
        <v>259</v>
      </c>
      <c r="Y16" s="98" t="s">
        <v>258</v>
      </c>
      <c r="Z16" s="98" t="s">
        <v>554</v>
      </c>
      <c r="AA16" s="98"/>
      <c r="AB16" s="98">
        <v>7</v>
      </c>
    </row>
    <row r="17" spans="1:28" x14ac:dyDescent="0.4">
      <c r="A17" s="98">
        <v>3278</v>
      </c>
      <c r="B17" s="98" t="s">
        <v>639</v>
      </c>
      <c r="C17" s="98">
        <v>32</v>
      </c>
      <c r="D17" s="98">
        <v>38</v>
      </c>
      <c r="E17" s="98">
        <v>88</v>
      </c>
      <c r="F17" s="98" t="s">
        <v>496</v>
      </c>
      <c r="G17" s="98"/>
      <c r="H17" s="98">
        <v>0.50069444444444444</v>
      </c>
      <c r="I17" s="98" t="s">
        <v>500</v>
      </c>
      <c r="J17" s="98" t="s">
        <v>485</v>
      </c>
      <c r="K17" s="98" t="s">
        <v>278</v>
      </c>
      <c r="L17" s="98">
        <v>9</v>
      </c>
      <c r="M17" s="98">
        <v>0</v>
      </c>
      <c r="N17" s="98">
        <v>0</v>
      </c>
      <c r="O17" s="98">
        <v>0</v>
      </c>
      <c r="P17" s="98">
        <v>5</v>
      </c>
      <c r="Q17" s="98">
        <v>0</v>
      </c>
      <c r="R17" s="98" t="s">
        <v>485</v>
      </c>
      <c r="S17" s="98" t="s">
        <v>259</v>
      </c>
      <c r="T17" s="98" t="s">
        <v>499</v>
      </c>
      <c r="U17" s="98" t="s">
        <v>486</v>
      </c>
      <c r="V17" s="98" t="s">
        <v>260</v>
      </c>
      <c r="W17" s="98" t="s">
        <v>589</v>
      </c>
      <c r="X17" s="98" t="s">
        <v>261</v>
      </c>
      <c r="Y17" s="98" t="s">
        <v>258</v>
      </c>
      <c r="Z17" s="98" t="s">
        <v>640</v>
      </c>
      <c r="AA17" s="98"/>
      <c r="AB17" s="98">
        <v>5</v>
      </c>
    </row>
    <row r="18" spans="1:28" x14ac:dyDescent="0.4">
      <c r="A18" s="98">
        <v>3293</v>
      </c>
      <c r="B18" s="98" t="s">
        <v>509</v>
      </c>
      <c r="C18" s="98"/>
      <c r="D18" s="98"/>
      <c r="E18" s="98">
        <v>107</v>
      </c>
      <c r="F18" s="98" t="s">
        <v>264</v>
      </c>
      <c r="G18" s="98"/>
      <c r="H18" s="98" t="s">
        <v>510</v>
      </c>
      <c r="I18" s="98" t="s">
        <v>500</v>
      </c>
      <c r="J18" s="98" t="s">
        <v>485</v>
      </c>
      <c r="K18" s="98" t="s">
        <v>258</v>
      </c>
      <c r="L18" s="98">
        <v>12</v>
      </c>
      <c r="M18" s="98">
        <v>2</v>
      </c>
      <c r="N18" s="98">
        <v>0</v>
      </c>
      <c r="O18" s="98">
        <v>9</v>
      </c>
      <c r="P18" s="98">
        <v>0</v>
      </c>
      <c r="Q18" s="98"/>
      <c r="R18" s="98" t="s">
        <v>485</v>
      </c>
      <c r="S18" s="98">
        <v>10</v>
      </c>
      <c r="T18" s="98" t="s">
        <v>264</v>
      </c>
      <c r="U18" s="98" t="s">
        <v>485</v>
      </c>
      <c r="V18" s="98" t="s">
        <v>511</v>
      </c>
      <c r="W18" s="98" t="s">
        <v>498</v>
      </c>
      <c r="X18" s="98" t="s">
        <v>261</v>
      </c>
      <c r="Y18" s="98" t="s">
        <v>258</v>
      </c>
      <c r="Z18" s="98" t="s">
        <v>512</v>
      </c>
      <c r="AA18" s="98" t="s">
        <v>513</v>
      </c>
      <c r="AB18" s="98">
        <v>0</v>
      </c>
    </row>
    <row r="19" spans="1:28" x14ac:dyDescent="0.4">
      <c r="A19" s="98">
        <v>3293</v>
      </c>
      <c r="B19" s="98" t="s">
        <v>509</v>
      </c>
      <c r="C19" s="98">
        <v>0</v>
      </c>
      <c r="D19" s="98">
        <v>0</v>
      </c>
      <c r="E19" s="98">
        <v>107</v>
      </c>
      <c r="F19" s="98" t="s">
        <v>264</v>
      </c>
      <c r="G19" s="98"/>
      <c r="H19" s="98" t="s">
        <v>627</v>
      </c>
      <c r="I19" s="98" t="s">
        <v>500</v>
      </c>
      <c r="J19" s="98" t="s">
        <v>485</v>
      </c>
      <c r="K19" s="98" t="s">
        <v>258</v>
      </c>
      <c r="L19" s="98">
        <v>13</v>
      </c>
      <c r="M19" s="98">
        <v>2</v>
      </c>
      <c r="N19" s="98">
        <v>0</v>
      </c>
      <c r="O19" s="98">
        <v>9</v>
      </c>
      <c r="P19" s="98">
        <v>0</v>
      </c>
      <c r="Q19" s="98">
        <v>0</v>
      </c>
      <c r="R19" s="98" t="s">
        <v>485</v>
      </c>
      <c r="S19" s="98">
        <v>10</v>
      </c>
      <c r="T19" s="98" t="s">
        <v>264</v>
      </c>
      <c r="U19" s="98" t="s">
        <v>485</v>
      </c>
      <c r="V19" s="98" t="s">
        <v>570</v>
      </c>
      <c r="W19" s="98" t="s">
        <v>498</v>
      </c>
      <c r="X19" s="98" t="s">
        <v>261</v>
      </c>
      <c r="Y19" s="98" t="s">
        <v>261</v>
      </c>
      <c r="Z19" s="98" t="s">
        <v>652</v>
      </c>
      <c r="AA19" s="98" t="s">
        <v>653</v>
      </c>
      <c r="AB19" s="98">
        <v>6</v>
      </c>
    </row>
    <row r="20" spans="1:28" x14ac:dyDescent="0.4">
      <c r="A20" s="98">
        <v>3298</v>
      </c>
      <c r="B20" s="98" t="s">
        <v>548</v>
      </c>
      <c r="C20" s="98"/>
      <c r="D20" s="98"/>
      <c r="E20" s="98">
        <v>58</v>
      </c>
      <c r="F20" s="98" t="s">
        <v>482</v>
      </c>
      <c r="G20" s="98"/>
      <c r="H20" s="98"/>
      <c r="I20" s="98" t="s">
        <v>500</v>
      </c>
      <c r="J20" s="98" t="s">
        <v>485</v>
      </c>
      <c r="K20" s="98" t="s">
        <v>264</v>
      </c>
      <c r="L20" s="98" t="s">
        <v>545</v>
      </c>
      <c r="M20" s="98">
        <v>1</v>
      </c>
      <c r="N20" s="98">
        <v>0</v>
      </c>
      <c r="O20" s="98">
        <v>7</v>
      </c>
      <c r="P20" s="98">
        <v>0</v>
      </c>
      <c r="Q20" s="98"/>
      <c r="R20" s="98" t="s">
        <v>486</v>
      </c>
      <c r="S20" s="98">
        <v>2</v>
      </c>
      <c r="T20" s="98" t="s">
        <v>264</v>
      </c>
      <c r="U20" s="98" t="s">
        <v>486</v>
      </c>
      <c r="V20" s="98" t="s">
        <v>285</v>
      </c>
      <c r="W20" s="98" t="s">
        <v>532</v>
      </c>
      <c r="X20" s="98" t="s">
        <v>261</v>
      </c>
      <c r="Y20" s="98" t="s">
        <v>258</v>
      </c>
      <c r="Z20" s="98" t="s">
        <v>549</v>
      </c>
      <c r="AA20" s="98"/>
      <c r="AB20" s="98">
        <v>3</v>
      </c>
    </row>
    <row r="21" spans="1:28" x14ac:dyDescent="0.4">
      <c r="A21" s="98">
        <v>3313</v>
      </c>
      <c r="B21" s="98" t="s">
        <v>559</v>
      </c>
      <c r="C21" s="98">
        <v>26</v>
      </c>
      <c r="D21" s="98">
        <v>26</v>
      </c>
      <c r="E21" s="98"/>
      <c r="F21" s="98" t="s">
        <v>264</v>
      </c>
      <c r="G21" s="98"/>
      <c r="H21" s="98" t="s">
        <v>560</v>
      </c>
      <c r="I21" s="98" t="s">
        <v>500</v>
      </c>
      <c r="J21" s="98" t="s">
        <v>486</v>
      </c>
      <c r="K21" s="98" t="s">
        <v>258</v>
      </c>
      <c r="L21" s="98"/>
      <c r="M21" s="98">
        <v>0</v>
      </c>
      <c r="N21" s="98">
        <v>0</v>
      </c>
      <c r="O21" s="98">
        <v>0</v>
      </c>
      <c r="P21" s="98">
        <v>0</v>
      </c>
      <c r="Q21" s="98"/>
      <c r="R21" s="98" t="s">
        <v>486</v>
      </c>
      <c r="S21" s="98" t="s">
        <v>561</v>
      </c>
      <c r="T21" s="98" t="s">
        <v>499</v>
      </c>
      <c r="U21" s="98" t="s">
        <v>486</v>
      </c>
      <c r="V21" s="98" t="s">
        <v>498</v>
      </c>
      <c r="W21" s="98" t="s">
        <v>498</v>
      </c>
      <c r="X21" s="98" t="s">
        <v>259</v>
      </c>
      <c r="Y21" s="98" t="s">
        <v>258</v>
      </c>
      <c r="Z21" s="98" t="s">
        <v>546</v>
      </c>
      <c r="AA21" s="98" t="s">
        <v>562</v>
      </c>
      <c r="AB21" s="98">
        <v>2</v>
      </c>
    </row>
    <row r="22" spans="1:28" x14ac:dyDescent="0.4">
      <c r="A22" s="98">
        <v>3755</v>
      </c>
      <c r="B22" s="98" t="s">
        <v>578</v>
      </c>
      <c r="C22" s="98">
        <v>31</v>
      </c>
      <c r="D22" s="98">
        <v>31</v>
      </c>
      <c r="E22" s="98"/>
      <c r="F22" s="98" t="s">
        <v>264</v>
      </c>
      <c r="G22" s="98"/>
      <c r="H22" s="98" t="s">
        <v>579</v>
      </c>
      <c r="I22" s="98" t="s">
        <v>500</v>
      </c>
      <c r="J22" s="98" t="s">
        <v>486</v>
      </c>
      <c r="K22" s="98" t="s">
        <v>278</v>
      </c>
      <c r="L22" s="98" t="s">
        <v>564</v>
      </c>
      <c r="M22" s="98">
        <v>0</v>
      </c>
      <c r="N22" s="98">
        <v>1</v>
      </c>
      <c r="O22" s="98">
        <v>0</v>
      </c>
      <c r="P22" s="98">
        <v>0</v>
      </c>
      <c r="Q22" s="98"/>
      <c r="R22" s="98" t="s">
        <v>485</v>
      </c>
      <c r="S22" s="98">
        <v>14</v>
      </c>
      <c r="T22" s="98" t="s">
        <v>499</v>
      </c>
      <c r="U22" s="98" t="s">
        <v>486</v>
      </c>
      <c r="V22" s="98" t="s">
        <v>580</v>
      </c>
      <c r="W22" s="98" t="s">
        <v>581</v>
      </c>
      <c r="X22" s="98" t="s">
        <v>499</v>
      </c>
      <c r="Y22" s="98" t="s">
        <v>500</v>
      </c>
      <c r="Z22" s="98" t="s">
        <v>582</v>
      </c>
      <c r="AA22" s="98" t="s">
        <v>583</v>
      </c>
      <c r="AB22" s="98">
        <v>1</v>
      </c>
    </row>
    <row r="23" spans="1:28" x14ac:dyDescent="0.4">
      <c r="A23" s="98">
        <v>3871</v>
      </c>
      <c r="B23" s="98" t="s">
        <v>686</v>
      </c>
      <c r="C23" s="98"/>
      <c r="D23" s="98"/>
      <c r="E23" s="98">
        <v>110</v>
      </c>
      <c r="F23" s="98" t="s">
        <v>482</v>
      </c>
      <c r="G23" s="98"/>
      <c r="H23" s="98"/>
      <c r="I23" s="98" t="s">
        <v>259</v>
      </c>
      <c r="J23" s="98" t="s">
        <v>485</v>
      </c>
      <c r="K23" s="98" t="s">
        <v>258</v>
      </c>
      <c r="L23" s="98" t="s">
        <v>545</v>
      </c>
      <c r="M23" s="98">
        <v>0</v>
      </c>
      <c r="N23" s="98">
        <v>1</v>
      </c>
      <c r="O23" s="98">
        <v>0</v>
      </c>
      <c r="P23" s="98">
        <v>3</v>
      </c>
      <c r="Q23" s="98">
        <v>0</v>
      </c>
      <c r="R23" s="98" t="s">
        <v>485</v>
      </c>
      <c r="S23" s="98"/>
      <c r="T23" s="98" t="s">
        <v>484</v>
      </c>
      <c r="U23" s="98" t="s">
        <v>486</v>
      </c>
      <c r="V23" s="98" t="s">
        <v>257</v>
      </c>
      <c r="W23" s="98" t="s">
        <v>517</v>
      </c>
      <c r="X23" s="98" t="s">
        <v>499</v>
      </c>
      <c r="Y23" s="98" t="s">
        <v>258</v>
      </c>
      <c r="Z23" s="98" t="s">
        <v>702</v>
      </c>
      <c r="AA23" s="98" t="s">
        <v>703</v>
      </c>
      <c r="AB23" s="98">
        <v>3</v>
      </c>
    </row>
    <row r="24" spans="1:28" x14ac:dyDescent="0.4">
      <c r="A24" s="98">
        <v>3926</v>
      </c>
      <c r="B24" s="98" t="s">
        <v>587</v>
      </c>
      <c r="C24" s="98">
        <v>28</v>
      </c>
      <c r="D24" s="98">
        <v>32</v>
      </c>
      <c r="E24" s="98">
        <v>116.8</v>
      </c>
      <c r="F24" s="98" t="s">
        <v>264</v>
      </c>
      <c r="G24" s="98"/>
      <c r="H24" s="98" t="s">
        <v>588</v>
      </c>
      <c r="I24" s="98" t="s">
        <v>500</v>
      </c>
      <c r="J24" s="98" t="s">
        <v>485</v>
      </c>
      <c r="K24" s="98" t="s">
        <v>258</v>
      </c>
      <c r="L24" s="98" t="s">
        <v>564</v>
      </c>
      <c r="M24" s="98">
        <v>0</v>
      </c>
      <c r="N24" s="98">
        <v>3</v>
      </c>
      <c r="O24" s="98">
        <v>2</v>
      </c>
      <c r="P24" s="98">
        <v>2</v>
      </c>
      <c r="Q24" s="98"/>
      <c r="R24" s="98" t="s">
        <v>485</v>
      </c>
      <c r="S24" s="98">
        <v>4</v>
      </c>
      <c r="T24" s="98" t="s">
        <v>499</v>
      </c>
      <c r="U24" s="98" t="s">
        <v>486</v>
      </c>
      <c r="V24" s="98" t="s">
        <v>589</v>
      </c>
      <c r="W24" s="98" t="s">
        <v>265</v>
      </c>
      <c r="X24" s="98"/>
      <c r="Y24" s="98" t="s">
        <v>258</v>
      </c>
      <c r="Z24" s="98" t="s">
        <v>590</v>
      </c>
      <c r="AA24" s="98" t="s">
        <v>591</v>
      </c>
      <c r="AB24" s="98">
        <v>3</v>
      </c>
    </row>
    <row r="25" spans="1:28" x14ac:dyDescent="0.4">
      <c r="A25" s="98">
        <v>4181</v>
      </c>
      <c r="B25" s="98" t="s">
        <v>582</v>
      </c>
      <c r="C25" s="98">
        <v>36</v>
      </c>
      <c r="D25" s="98">
        <v>36</v>
      </c>
      <c r="E25" s="98">
        <v>88</v>
      </c>
      <c r="F25" s="98" t="s">
        <v>264</v>
      </c>
      <c r="G25" s="98"/>
      <c r="H25" s="98" t="s">
        <v>597</v>
      </c>
      <c r="I25" s="98" t="s">
        <v>500</v>
      </c>
      <c r="J25" s="98" t="s">
        <v>485</v>
      </c>
      <c r="K25" s="98" t="s">
        <v>258</v>
      </c>
      <c r="L25" s="98">
        <v>8</v>
      </c>
      <c r="M25" s="98">
        <v>0</v>
      </c>
      <c r="N25" s="98">
        <v>2</v>
      </c>
      <c r="O25" s="98">
        <v>4</v>
      </c>
      <c r="P25" s="98">
        <v>0</v>
      </c>
      <c r="Q25" s="98"/>
      <c r="R25" s="98" t="s">
        <v>485</v>
      </c>
      <c r="S25" s="98">
        <v>6</v>
      </c>
      <c r="T25" s="98" t="s">
        <v>499</v>
      </c>
      <c r="U25" s="98" t="s">
        <v>486</v>
      </c>
      <c r="V25" s="98" t="s">
        <v>573</v>
      </c>
      <c r="W25" s="98" t="s">
        <v>573</v>
      </c>
      <c r="X25" s="98" t="s">
        <v>261</v>
      </c>
      <c r="Y25" s="98" t="s">
        <v>261</v>
      </c>
      <c r="Z25" s="98" t="s">
        <v>590</v>
      </c>
      <c r="AA25" s="98" t="s">
        <v>598</v>
      </c>
      <c r="AB25" s="98">
        <v>2</v>
      </c>
    </row>
    <row r="26" spans="1:28" x14ac:dyDescent="0.4">
      <c r="A26" s="98">
        <v>4198</v>
      </c>
      <c r="B26" s="98" t="s">
        <v>592</v>
      </c>
      <c r="C26" s="98">
        <v>30</v>
      </c>
      <c r="D26" s="98">
        <v>29.5</v>
      </c>
      <c r="E26" s="98">
        <v>120</v>
      </c>
      <c r="F26" s="98" t="s">
        <v>264</v>
      </c>
      <c r="G26" s="98"/>
      <c r="H26" s="98" t="s">
        <v>588</v>
      </c>
      <c r="I26" s="98" t="s">
        <v>500</v>
      </c>
      <c r="J26" s="98" t="s">
        <v>485</v>
      </c>
      <c r="K26" s="98" t="s">
        <v>259</v>
      </c>
      <c r="L26" s="98" t="s">
        <v>593</v>
      </c>
      <c r="M26" s="98">
        <v>0</v>
      </c>
      <c r="N26" s="98">
        <v>1</v>
      </c>
      <c r="O26" s="98">
        <v>1</v>
      </c>
      <c r="P26" s="98">
        <v>3</v>
      </c>
      <c r="Q26" s="98"/>
      <c r="R26" s="98" t="s">
        <v>485</v>
      </c>
      <c r="S26" s="98">
        <v>5</v>
      </c>
      <c r="T26" s="98" t="s">
        <v>499</v>
      </c>
      <c r="U26" s="98" t="s">
        <v>486</v>
      </c>
      <c r="V26" s="98" t="s">
        <v>273</v>
      </c>
      <c r="W26" s="98" t="s">
        <v>594</v>
      </c>
      <c r="X26" s="98" t="s">
        <v>261</v>
      </c>
      <c r="Y26" s="98" t="s">
        <v>258</v>
      </c>
      <c r="Z26" s="98" t="s">
        <v>595</v>
      </c>
      <c r="AA26" s="98" t="s">
        <v>596</v>
      </c>
      <c r="AB26" s="98">
        <v>4</v>
      </c>
    </row>
    <row r="27" spans="1:28" x14ac:dyDescent="0.4">
      <c r="A27" s="98">
        <v>4226</v>
      </c>
      <c r="B27" s="98" t="s">
        <v>599</v>
      </c>
      <c r="C27" s="98">
        <v>29.5</v>
      </c>
      <c r="D27" s="98"/>
      <c r="E27" s="98">
        <v>117</v>
      </c>
      <c r="F27" s="98" t="s">
        <v>264</v>
      </c>
      <c r="G27" s="98"/>
      <c r="H27" s="98" t="s">
        <v>600</v>
      </c>
      <c r="I27" s="98" t="s">
        <v>500</v>
      </c>
      <c r="J27" s="98" t="s">
        <v>485</v>
      </c>
      <c r="K27" s="98" t="s">
        <v>278</v>
      </c>
      <c r="L27" s="98" t="s">
        <v>601</v>
      </c>
      <c r="M27" s="98">
        <v>0</v>
      </c>
      <c r="N27" s="98">
        <v>1</v>
      </c>
      <c r="O27" s="98">
        <v>4</v>
      </c>
      <c r="P27" s="98">
        <v>4</v>
      </c>
      <c r="Q27" s="98"/>
      <c r="R27" s="98" t="s">
        <v>485</v>
      </c>
      <c r="S27" s="98" t="s">
        <v>601</v>
      </c>
      <c r="T27" s="98" t="s">
        <v>499</v>
      </c>
      <c r="U27" s="98" t="s">
        <v>486</v>
      </c>
      <c r="V27" s="98" t="s">
        <v>257</v>
      </c>
      <c r="W27" s="98" t="s">
        <v>602</v>
      </c>
      <c r="X27" s="98" t="s">
        <v>261</v>
      </c>
      <c r="Y27" s="98" t="s">
        <v>258</v>
      </c>
      <c r="Z27" s="98" t="s">
        <v>590</v>
      </c>
      <c r="AA27" s="98" t="s">
        <v>603</v>
      </c>
      <c r="AB27" s="98">
        <v>2</v>
      </c>
    </row>
    <row r="28" spans="1:28" x14ac:dyDescent="0.4">
      <c r="A28" s="98">
        <v>4238</v>
      </c>
      <c r="B28" s="98"/>
      <c r="C28" s="98">
        <v>20</v>
      </c>
      <c r="D28" s="98">
        <v>28</v>
      </c>
      <c r="E28" s="98">
        <v>105</v>
      </c>
      <c r="F28" s="98" t="s">
        <v>264</v>
      </c>
      <c r="G28" s="98"/>
      <c r="H28" s="98"/>
      <c r="I28" s="98" t="s">
        <v>500</v>
      </c>
      <c r="J28" s="98" t="s">
        <v>486</v>
      </c>
      <c r="K28" s="98" t="s">
        <v>258</v>
      </c>
      <c r="L28" s="98">
        <v>13</v>
      </c>
      <c r="M28" s="98">
        <v>0</v>
      </c>
      <c r="N28" s="98">
        <v>1</v>
      </c>
      <c r="O28" s="98">
        <v>0</v>
      </c>
      <c r="P28" s="98">
        <v>6</v>
      </c>
      <c r="Q28" s="98"/>
      <c r="R28" s="98" t="s">
        <v>486</v>
      </c>
      <c r="S28" s="98">
        <v>10</v>
      </c>
      <c r="T28" s="98" t="s">
        <v>499</v>
      </c>
      <c r="U28" s="98" t="s">
        <v>485</v>
      </c>
      <c r="V28" s="98" t="s">
        <v>257</v>
      </c>
      <c r="W28" s="98" t="s">
        <v>604</v>
      </c>
      <c r="X28" s="98" t="s">
        <v>261</v>
      </c>
      <c r="Y28" s="98" t="s">
        <v>258</v>
      </c>
      <c r="Z28" s="98" t="s">
        <v>605</v>
      </c>
      <c r="AA28" s="98" t="s">
        <v>606</v>
      </c>
      <c r="AB28" s="98">
        <v>2</v>
      </c>
    </row>
    <row r="29" spans="1:28" x14ac:dyDescent="0.4">
      <c r="A29" s="98">
        <v>4239</v>
      </c>
      <c r="B29" s="98" t="s">
        <v>607</v>
      </c>
      <c r="C29" s="98">
        <v>33</v>
      </c>
      <c r="D29" s="98">
        <v>39</v>
      </c>
      <c r="E29" s="98">
        <v>99</v>
      </c>
      <c r="F29" s="98" t="s">
        <v>264</v>
      </c>
      <c r="G29" s="98"/>
      <c r="H29" s="98" t="s">
        <v>597</v>
      </c>
      <c r="I29" s="98" t="s">
        <v>258</v>
      </c>
      <c r="J29" s="98" t="s">
        <v>485</v>
      </c>
      <c r="K29" s="98" t="s">
        <v>258</v>
      </c>
      <c r="L29" s="98" t="s">
        <v>608</v>
      </c>
      <c r="M29" s="98">
        <v>0</v>
      </c>
      <c r="N29" s="98">
        <v>2</v>
      </c>
      <c r="O29" s="98">
        <v>2</v>
      </c>
      <c r="P29" s="98">
        <v>7</v>
      </c>
      <c r="Q29" s="98">
        <v>0</v>
      </c>
      <c r="R29" s="98" t="s">
        <v>486</v>
      </c>
      <c r="S29" s="98">
        <v>45355</v>
      </c>
      <c r="T29" s="98" t="s">
        <v>499</v>
      </c>
      <c r="U29" s="98" t="s">
        <v>486</v>
      </c>
      <c r="V29" s="98" t="s">
        <v>609</v>
      </c>
      <c r="W29" s="98" t="s">
        <v>265</v>
      </c>
      <c r="X29" s="98" t="s">
        <v>261</v>
      </c>
      <c r="Y29" s="98" t="s">
        <v>500</v>
      </c>
      <c r="Z29" s="98" t="s">
        <v>610</v>
      </c>
      <c r="AA29" s="98" t="s">
        <v>611</v>
      </c>
      <c r="AB29" s="98">
        <v>3</v>
      </c>
    </row>
    <row r="30" spans="1:28" x14ac:dyDescent="0.4">
      <c r="A30" s="98">
        <v>4360</v>
      </c>
      <c r="B30" s="98" t="s">
        <v>584</v>
      </c>
      <c r="C30" s="98">
        <v>28</v>
      </c>
      <c r="D30" s="98">
        <v>28</v>
      </c>
      <c r="E30" s="98">
        <v>80</v>
      </c>
      <c r="F30" s="98" t="s">
        <v>264</v>
      </c>
      <c r="G30" s="98"/>
      <c r="H30" s="98" t="s">
        <v>585</v>
      </c>
      <c r="I30" s="98" t="s">
        <v>500</v>
      </c>
      <c r="J30" s="98" t="s">
        <v>486</v>
      </c>
      <c r="K30" s="98" t="s">
        <v>258</v>
      </c>
      <c r="L30" s="98" t="s">
        <v>582</v>
      </c>
      <c r="M30" s="98">
        <v>0</v>
      </c>
      <c r="N30" s="98">
        <v>0</v>
      </c>
      <c r="O30" s="98">
        <v>0</v>
      </c>
      <c r="P30" s="98">
        <v>0</v>
      </c>
      <c r="Q30" s="98">
        <v>0</v>
      </c>
      <c r="R30" s="98" t="s">
        <v>486</v>
      </c>
      <c r="S30" s="98" t="s">
        <v>259</v>
      </c>
      <c r="T30" s="98" t="s">
        <v>484</v>
      </c>
      <c r="U30" s="98" t="s">
        <v>486</v>
      </c>
      <c r="V30" s="98" t="s">
        <v>498</v>
      </c>
      <c r="W30" s="98" t="s">
        <v>498</v>
      </c>
      <c r="X30" s="98" t="s">
        <v>499</v>
      </c>
      <c r="Y30" s="98" t="s">
        <v>258</v>
      </c>
      <c r="Z30" s="98" t="s">
        <v>582</v>
      </c>
      <c r="AA30" s="98" t="s">
        <v>586</v>
      </c>
      <c r="AB30" s="98">
        <v>2</v>
      </c>
    </row>
    <row r="31" spans="1:28" x14ac:dyDescent="0.4">
      <c r="A31" s="98">
        <v>4539</v>
      </c>
      <c r="B31" s="98" t="s">
        <v>635</v>
      </c>
      <c r="C31" s="98">
        <v>25</v>
      </c>
      <c r="D31" s="98">
        <v>25</v>
      </c>
      <c r="E31" s="98">
        <v>75.5</v>
      </c>
      <c r="F31" s="98" t="s">
        <v>264</v>
      </c>
      <c r="G31" s="98"/>
      <c r="H31" s="98"/>
      <c r="I31" s="98" t="s">
        <v>258</v>
      </c>
      <c r="J31" s="98" t="s">
        <v>485</v>
      </c>
      <c r="K31" s="98" t="s">
        <v>278</v>
      </c>
      <c r="L31" s="98" t="s">
        <v>636</v>
      </c>
      <c r="M31" s="98">
        <v>0</v>
      </c>
      <c r="N31" s="98">
        <v>2</v>
      </c>
      <c r="O31" s="98">
        <v>4</v>
      </c>
      <c r="P31" s="98">
        <v>0</v>
      </c>
      <c r="Q31" s="98">
        <v>3</v>
      </c>
      <c r="R31" s="98" t="s">
        <v>486</v>
      </c>
      <c r="S31" s="98">
        <v>3</v>
      </c>
      <c r="T31" s="98" t="s">
        <v>264</v>
      </c>
      <c r="U31" s="98" t="s">
        <v>486</v>
      </c>
      <c r="V31" s="98" t="s">
        <v>257</v>
      </c>
      <c r="W31" s="98" t="s">
        <v>257</v>
      </c>
      <c r="X31" s="98" t="s">
        <v>261</v>
      </c>
      <c r="Y31" s="98" t="s">
        <v>488</v>
      </c>
      <c r="Z31" s="98" t="s">
        <v>637</v>
      </c>
      <c r="AA31" s="98" t="s">
        <v>638</v>
      </c>
      <c r="AB31" s="98">
        <v>5</v>
      </c>
    </row>
    <row r="32" spans="1:28" x14ac:dyDescent="0.4">
      <c r="A32" s="98">
        <v>4596</v>
      </c>
      <c r="B32" s="98" t="s">
        <v>631</v>
      </c>
      <c r="C32" s="98">
        <v>29</v>
      </c>
      <c r="D32" s="98">
        <v>29</v>
      </c>
      <c r="E32" s="98">
        <v>119.8</v>
      </c>
      <c r="F32" s="98" t="s">
        <v>264</v>
      </c>
      <c r="G32" s="98"/>
      <c r="H32" s="98"/>
      <c r="I32" s="98" t="s">
        <v>500</v>
      </c>
      <c r="J32" s="98" t="s">
        <v>485</v>
      </c>
      <c r="K32" s="98" t="s">
        <v>258</v>
      </c>
      <c r="L32" s="98">
        <v>10</v>
      </c>
      <c r="M32" s="98">
        <v>0</v>
      </c>
      <c r="N32" s="98">
        <v>3</v>
      </c>
      <c r="O32" s="98">
        <v>5</v>
      </c>
      <c r="P32" s="98">
        <v>5</v>
      </c>
      <c r="Q32" s="98"/>
      <c r="R32" s="98" t="s">
        <v>485</v>
      </c>
      <c r="S32" s="98">
        <v>12</v>
      </c>
      <c r="T32" s="98" t="s">
        <v>264</v>
      </c>
      <c r="U32" s="98" t="s">
        <v>486</v>
      </c>
      <c r="V32" s="98" t="s">
        <v>273</v>
      </c>
      <c r="W32" s="98" t="s">
        <v>632</v>
      </c>
      <c r="X32" s="98" t="s">
        <v>499</v>
      </c>
      <c r="Y32" s="98" t="s">
        <v>488</v>
      </c>
      <c r="Z32" s="98" t="s">
        <v>633</v>
      </c>
      <c r="AA32" s="98" t="s">
        <v>634</v>
      </c>
      <c r="AB32" s="98">
        <v>4</v>
      </c>
    </row>
    <row r="33" spans="1:28" x14ac:dyDescent="0.4">
      <c r="A33" s="98">
        <v>4663</v>
      </c>
      <c r="B33" s="98" t="s">
        <v>626</v>
      </c>
      <c r="C33" s="98">
        <v>34</v>
      </c>
      <c r="D33" s="98">
        <v>34</v>
      </c>
      <c r="E33" s="98">
        <v>84</v>
      </c>
      <c r="F33" s="98" t="s">
        <v>264</v>
      </c>
      <c r="G33" s="98"/>
      <c r="H33" s="98" t="s">
        <v>627</v>
      </c>
      <c r="I33" s="98" t="s">
        <v>500</v>
      </c>
      <c r="J33" s="98" t="s">
        <v>485</v>
      </c>
      <c r="K33" s="98" t="s">
        <v>258</v>
      </c>
      <c r="L33" s="98">
        <v>8</v>
      </c>
      <c r="M33" s="98">
        <v>0</v>
      </c>
      <c r="N33" s="98">
        <v>4</v>
      </c>
      <c r="O33" s="98">
        <v>1</v>
      </c>
      <c r="P33" s="98">
        <v>2</v>
      </c>
      <c r="Q33" s="98"/>
      <c r="R33" s="98" t="s">
        <v>485</v>
      </c>
      <c r="S33" s="98">
        <v>5</v>
      </c>
      <c r="T33" s="98" t="s">
        <v>499</v>
      </c>
      <c r="U33" s="98" t="s">
        <v>486</v>
      </c>
      <c r="V33" s="98" t="s">
        <v>274</v>
      </c>
      <c r="W33" s="98" t="s">
        <v>628</v>
      </c>
      <c r="X33" s="98" t="s">
        <v>261</v>
      </c>
      <c r="Y33" s="98" t="s">
        <v>488</v>
      </c>
      <c r="Z33" s="98" t="s">
        <v>629</v>
      </c>
      <c r="AA33" s="98" t="s">
        <v>630</v>
      </c>
      <c r="AB33" s="98">
        <v>6</v>
      </c>
    </row>
    <row r="34" spans="1:28" x14ac:dyDescent="0.4">
      <c r="A34" s="98">
        <v>4674</v>
      </c>
      <c r="B34" s="98" t="s">
        <v>582</v>
      </c>
      <c r="C34" s="98">
        <v>29</v>
      </c>
      <c r="D34" s="98">
        <v>29</v>
      </c>
      <c r="E34" s="98">
        <v>98</v>
      </c>
      <c r="F34" s="98" t="s">
        <v>264</v>
      </c>
      <c r="G34" s="98"/>
      <c r="H34" s="98" t="s">
        <v>623</v>
      </c>
      <c r="I34" s="98" t="s">
        <v>500</v>
      </c>
      <c r="J34" s="98" t="s">
        <v>485</v>
      </c>
      <c r="K34" s="98" t="s">
        <v>258</v>
      </c>
      <c r="L34" s="98">
        <v>6</v>
      </c>
      <c r="M34" s="98">
        <v>1</v>
      </c>
      <c r="N34" s="98">
        <v>0</v>
      </c>
      <c r="O34" s="98">
        <v>0</v>
      </c>
      <c r="P34" s="98">
        <v>6</v>
      </c>
      <c r="Q34" s="98"/>
      <c r="R34" s="98" t="s">
        <v>485</v>
      </c>
      <c r="S34" s="98">
        <v>10</v>
      </c>
      <c r="T34" s="98" t="s">
        <v>264</v>
      </c>
      <c r="U34" s="98" t="s">
        <v>486</v>
      </c>
      <c r="V34" s="98" t="s">
        <v>257</v>
      </c>
      <c r="W34" s="98" t="s">
        <v>624</v>
      </c>
      <c r="X34" s="98" t="s">
        <v>499</v>
      </c>
      <c r="Y34" s="98" t="s">
        <v>258</v>
      </c>
      <c r="Z34" s="98" t="s">
        <v>590</v>
      </c>
      <c r="AA34" s="98" t="s">
        <v>625</v>
      </c>
      <c r="AB34" s="98">
        <v>6</v>
      </c>
    </row>
    <row r="35" spans="1:28" x14ac:dyDescent="0.4">
      <c r="A35" s="98">
        <v>5464</v>
      </c>
      <c r="B35" s="98" t="s">
        <v>618</v>
      </c>
      <c r="C35" s="98">
        <v>38</v>
      </c>
      <c r="D35" s="98">
        <v>39</v>
      </c>
      <c r="E35" s="98">
        <v>91</v>
      </c>
      <c r="F35" s="98" t="s">
        <v>264</v>
      </c>
      <c r="G35" s="98"/>
      <c r="H35" s="98" t="s">
        <v>597</v>
      </c>
      <c r="I35" s="98" t="s">
        <v>500</v>
      </c>
      <c r="J35" s="98" t="s">
        <v>485</v>
      </c>
      <c r="K35" s="98" t="s">
        <v>258</v>
      </c>
      <c r="L35" s="98">
        <v>8</v>
      </c>
      <c r="M35" s="98">
        <v>0</v>
      </c>
      <c r="N35" s="98">
        <v>4</v>
      </c>
      <c r="O35" s="98">
        <v>0</v>
      </c>
      <c r="P35" s="98">
        <v>8</v>
      </c>
      <c r="Q35" s="98"/>
      <c r="R35" s="98" t="s">
        <v>485</v>
      </c>
      <c r="S35" s="98">
        <v>5</v>
      </c>
      <c r="T35" s="98" t="s">
        <v>499</v>
      </c>
      <c r="U35" s="98" t="s">
        <v>486</v>
      </c>
      <c r="V35" s="98" t="s">
        <v>619</v>
      </c>
      <c r="W35" s="98" t="s">
        <v>620</v>
      </c>
      <c r="X35" s="98" t="s">
        <v>259</v>
      </c>
      <c r="Y35" s="98" t="s">
        <v>488</v>
      </c>
      <c r="Z35" s="98" t="s">
        <v>621</v>
      </c>
      <c r="AA35" s="98" t="s">
        <v>622</v>
      </c>
      <c r="AB35" s="98">
        <v>6</v>
      </c>
    </row>
    <row r="36" spans="1:28" x14ac:dyDescent="0.4">
      <c r="A36" s="98">
        <v>5576</v>
      </c>
      <c r="B36" s="98" t="s">
        <v>612</v>
      </c>
      <c r="C36" s="98">
        <v>25</v>
      </c>
      <c r="D36" s="98">
        <v>29</v>
      </c>
      <c r="E36" s="98">
        <v>72</v>
      </c>
      <c r="F36" s="98" t="s">
        <v>482</v>
      </c>
      <c r="G36" s="98"/>
      <c r="H36" s="98">
        <v>45352</v>
      </c>
      <c r="I36" s="98" t="s">
        <v>258</v>
      </c>
      <c r="J36" s="98" t="s">
        <v>485</v>
      </c>
      <c r="K36" s="98" t="s">
        <v>278</v>
      </c>
      <c r="L36" s="98" t="s">
        <v>613</v>
      </c>
      <c r="M36" s="98">
        <v>0</v>
      </c>
      <c r="N36" s="98">
        <v>1</v>
      </c>
      <c r="O36" s="98">
        <v>2</v>
      </c>
      <c r="P36" s="98">
        <v>2</v>
      </c>
      <c r="Q36" s="98"/>
      <c r="R36" s="98" t="s">
        <v>486</v>
      </c>
      <c r="S36" s="98" t="s">
        <v>608</v>
      </c>
      <c r="T36" s="98" t="s">
        <v>484</v>
      </c>
      <c r="U36" s="98" t="s">
        <v>486</v>
      </c>
      <c r="V36" s="98" t="s">
        <v>614</v>
      </c>
      <c r="W36" s="98" t="s">
        <v>615</v>
      </c>
      <c r="X36" s="98" t="s">
        <v>259</v>
      </c>
      <c r="Y36" s="98" t="s">
        <v>488</v>
      </c>
      <c r="Z36" s="98" t="s">
        <v>616</v>
      </c>
      <c r="AA36" s="98" t="s">
        <v>617</v>
      </c>
      <c r="AB36" s="98">
        <v>7</v>
      </c>
    </row>
    <row r="37" spans="1:28" x14ac:dyDescent="0.4">
      <c r="A37" s="98">
        <v>5638</v>
      </c>
      <c r="B37" s="98" t="s">
        <v>689</v>
      </c>
      <c r="C37" s="98">
        <v>25</v>
      </c>
      <c r="D37" s="98">
        <v>25</v>
      </c>
      <c r="E37" s="98">
        <v>71</v>
      </c>
      <c r="F37" s="98" t="s">
        <v>264</v>
      </c>
      <c r="G37" s="98"/>
      <c r="H37" s="98">
        <v>3.1256944444444446</v>
      </c>
      <c r="I37" s="98" t="s">
        <v>500</v>
      </c>
      <c r="J37" s="98" t="s">
        <v>485</v>
      </c>
      <c r="K37" s="98" t="s">
        <v>258</v>
      </c>
      <c r="L37" s="98" t="s">
        <v>259</v>
      </c>
      <c r="M37" s="98">
        <v>0</v>
      </c>
      <c r="N37" s="98">
        <v>4</v>
      </c>
      <c r="O37" s="98">
        <v>0</v>
      </c>
      <c r="P37" s="98">
        <v>9</v>
      </c>
      <c r="Q37" s="98">
        <v>0</v>
      </c>
      <c r="R37" s="98" t="s">
        <v>485</v>
      </c>
      <c r="S37" s="98">
        <v>5</v>
      </c>
      <c r="T37" s="98" t="s">
        <v>264</v>
      </c>
      <c r="U37" s="98" t="s">
        <v>486</v>
      </c>
      <c r="V37" s="98" t="s">
        <v>265</v>
      </c>
      <c r="W37" s="98" t="s">
        <v>690</v>
      </c>
      <c r="X37" s="98" t="s">
        <v>261</v>
      </c>
      <c r="Y37" s="98" t="s">
        <v>258</v>
      </c>
      <c r="Z37" s="98" t="s">
        <v>691</v>
      </c>
      <c r="AA37" s="98" t="s">
        <v>692</v>
      </c>
      <c r="AB37" s="98">
        <v>5</v>
      </c>
    </row>
    <row r="38" spans="1:28" x14ac:dyDescent="0.4">
      <c r="A38" s="98">
        <v>5658</v>
      </c>
      <c r="B38" s="98" t="s">
        <v>563</v>
      </c>
      <c r="C38" s="98">
        <v>28</v>
      </c>
      <c r="D38" s="98">
        <v>28</v>
      </c>
      <c r="E38" s="98">
        <v>99.7</v>
      </c>
      <c r="F38" s="98" t="s">
        <v>264</v>
      </c>
      <c r="G38" s="98"/>
      <c r="H38" s="98"/>
      <c r="I38" s="98" t="s">
        <v>500</v>
      </c>
      <c r="J38" s="98" t="s">
        <v>486</v>
      </c>
      <c r="K38" s="98" t="s">
        <v>278</v>
      </c>
      <c r="L38" s="98">
        <v>14</v>
      </c>
      <c r="M38" s="98">
        <v>0</v>
      </c>
      <c r="N38" s="98">
        <v>0</v>
      </c>
      <c r="O38" s="98">
        <v>2</v>
      </c>
      <c r="P38" s="98">
        <v>2</v>
      </c>
      <c r="Q38" s="98"/>
      <c r="R38" s="98" t="s">
        <v>485</v>
      </c>
      <c r="S38" s="98" t="s">
        <v>564</v>
      </c>
      <c r="T38" s="98" t="s">
        <v>499</v>
      </c>
      <c r="U38" s="98" t="s">
        <v>485</v>
      </c>
      <c r="V38" s="98" t="s">
        <v>565</v>
      </c>
      <c r="W38" s="98" t="s">
        <v>506</v>
      </c>
      <c r="X38" s="98" t="s">
        <v>261</v>
      </c>
      <c r="Y38" s="98" t="s">
        <v>500</v>
      </c>
      <c r="Z38" s="98" t="s">
        <v>566</v>
      </c>
      <c r="AA38" s="98"/>
      <c r="AB38" s="98">
        <v>1</v>
      </c>
    </row>
    <row r="39" spans="1:28" x14ac:dyDescent="0.4">
      <c r="A39" s="98">
        <v>5929</v>
      </c>
      <c r="B39" s="98" t="s">
        <v>567</v>
      </c>
      <c r="C39" s="98">
        <v>32</v>
      </c>
      <c r="D39" s="98">
        <v>27</v>
      </c>
      <c r="E39" s="98">
        <v>78</v>
      </c>
      <c r="F39" s="98" t="s">
        <v>482</v>
      </c>
      <c r="G39" s="98"/>
      <c r="H39" s="98" t="s">
        <v>564</v>
      </c>
      <c r="I39" s="98" t="s">
        <v>484</v>
      </c>
      <c r="J39" s="98" t="s">
        <v>485</v>
      </c>
      <c r="K39" s="98" t="s">
        <v>258</v>
      </c>
      <c r="L39" s="98" t="s">
        <v>564</v>
      </c>
      <c r="M39" s="98">
        <v>0</v>
      </c>
      <c r="N39" s="98">
        <v>0</v>
      </c>
      <c r="O39" s="98">
        <v>3</v>
      </c>
      <c r="P39" s="98">
        <v>0</v>
      </c>
      <c r="Q39" s="98"/>
      <c r="R39" s="98" t="s">
        <v>486</v>
      </c>
      <c r="S39" s="98" t="s">
        <v>568</v>
      </c>
      <c r="T39" s="98" t="s">
        <v>484</v>
      </c>
      <c r="U39" s="98" t="s">
        <v>486</v>
      </c>
      <c r="V39" s="98" t="s">
        <v>569</v>
      </c>
      <c r="W39" s="98" t="s">
        <v>570</v>
      </c>
      <c r="X39" s="98" t="s">
        <v>261</v>
      </c>
      <c r="Y39" s="98" t="s">
        <v>500</v>
      </c>
      <c r="Z39" s="98" t="s">
        <v>571</v>
      </c>
      <c r="AA39" s="98"/>
      <c r="AB39" s="98">
        <v>1</v>
      </c>
    </row>
    <row r="40" spans="1:28" x14ac:dyDescent="0.4">
      <c r="A40" s="98">
        <v>6146</v>
      </c>
      <c r="B40" s="98" t="s">
        <v>572</v>
      </c>
      <c r="C40" s="98">
        <v>29</v>
      </c>
      <c r="D40" s="98">
        <v>30</v>
      </c>
      <c r="E40" s="98">
        <v>97</v>
      </c>
      <c r="F40" s="98" t="s">
        <v>264</v>
      </c>
      <c r="G40" s="98"/>
      <c r="H40" s="98">
        <v>45306</v>
      </c>
      <c r="I40" s="98" t="s">
        <v>500</v>
      </c>
      <c r="J40" s="98" t="s">
        <v>485</v>
      </c>
      <c r="K40" s="98" t="s">
        <v>258</v>
      </c>
      <c r="L40" s="98">
        <v>15</v>
      </c>
      <c r="M40" s="98">
        <v>0</v>
      </c>
      <c r="N40" s="98">
        <v>2</v>
      </c>
      <c r="O40" s="98">
        <v>0</v>
      </c>
      <c r="P40" s="98">
        <v>4</v>
      </c>
      <c r="Q40" s="98"/>
      <c r="R40" s="98" t="s">
        <v>485</v>
      </c>
      <c r="S40" s="98">
        <v>3</v>
      </c>
      <c r="T40" s="98" t="s">
        <v>264</v>
      </c>
      <c r="U40" s="98" t="s">
        <v>486</v>
      </c>
      <c r="V40" s="98" t="s">
        <v>573</v>
      </c>
      <c r="W40" s="98" t="s">
        <v>574</v>
      </c>
      <c r="X40" s="98" t="s">
        <v>261</v>
      </c>
      <c r="Y40" s="98" t="s">
        <v>488</v>
      </c>
      <c r="Z40" s="98" t="s">
        <v>575</v>
      </c>
      <c r="AA40" s="98"/>
      <c r="AB40" s="98">
        <v>5</v>
      </c>
    </row>
    <row r="41" spans="1:28" x14ac:dyDescent="0.4">
      <c r="A41" s="98">
        <v>6175</v>
      </c>
      <c r="B41" s="98" t="s">
        <v>654</v>
      </c>
      <c r="C41" s="98">
        <v>28.5</v>
      </c>
      <c r="D41" s="98">
        <v>28.5</v>
      </c>
      <c r="E41" s="98">
        <v>97</v>
      </c>
      <c r="F41" s="98" t="s">
        <v>264</v>
      </c>
      <c r="G41" s="98"/>
      <c r="H41" s="98">
        <v>14</v>
      </c>
      <c r="I41" s="98" t="s">
        <v>500</v>
      </c>
      <c r="J41" s="98" t="s">
        <v>485</v>
      </c>
      <c r="K41" s="98" t="s">
        <v>278</v>
      </c>
      <c r="L41" s="98">
        <v>10</v>
      </c>
      <c r="M41" s="98">
        <v>0</v>
      </c>
      <c r="N41" s="98">
        <v>0</v>
      </c>
      <c r="O41" s="98">
        <v>2</v>
      </c>
      <c r="P41" s="98">
        <v>2</v>
      </c>
      <c r="Q41" s="98">
        <v>8</v>
      </c>
      <c r="R41" s="98" t="s">
        <v>485</v>
      </c>
      <c r="S41" s="98">
        <v>2</v>
      </c>
      <c r="T41" s="98" t="s">
        <v>264</v>
      </c>
      <c r="U41" s="98" t="s">
        <v>486</v>
      </c>
      <c r="V41" s="98" t="s">
        <v>655</v>
      </c>
      <c r="W41" s="98" t="s">
        <v>656</v>
      </c>
      <c r="X41" s="98" t="s">
        <v>261</v>
      </c>
      <c r="Y41" s="98" t="s">
        <v>488</v>
      </c>
      <c r="Z41" s="98" t="s">
        <v>657</v>
      </c>
      <c r="AA41" s="98" t="s">
        <v>658</v>
      </c>
      <c r="AB41" s="98">
        <v>8</v>
      </c>
    </row>
    <row r="42" spans="1:28" x14ac:dyDescent="0.4">
      <c r="A42" s="98">
        <v>6453</v>
      </c>
      <c r="B42" s="98" t="s">
        <v>545</v>
      </c>
      <c r="C42" s="98">
        <v>26</v>
      </c>
      <c r="D42" s="98">
        <v>26</v>
      </c>
      <c r="E42" s="98">
        <v>71</v>
      </c>
      <c r="F42" s="98" t="s">
        <v>264</v>
      </c>
      <c r="G42" s="98"/>
      <c r="H42" s="98"/>
      <c r="I42" s="98" t="s">
        <v>500</v>
      </c>
      <c r="J42" s="98" t="s">
        <v>486</v>
      </c>
      <c r="K42" s="98" t="s">
        <v>258</v>
      </c>
      <c r="L42" s="98"/>
      <c r="M42" s="98">
        <v>0</v>
      </c>
      <c r="N42" s="98">
        <v>0</v>
      </c>
      <c r="O42" s="98">
        <v>0</v>
      </c>
      <c r="P42" s="98">
        <v>0</v>
      </c>
      <c r="Q42" s="98"/>
      <c r="R42" s="98" t="s">
        <v>485</v>
      </c>
      <c r="S42" s="98"/>
      <c r="T42" s="98" t="s">
        <v>484</v>
      </c>
      <c r="U42" s="98" t="s">
        <v>486</v>
      </c>
      <c r="V42" s="98" t="s">
        <v>498</v>
      </c>
      <c r="W42" s="98" t="s">
        <v>498</v>
      </c>
      <c r="X42" s="98" t="s">
        <v>259</v>
      </c>
      <c r="Y42" s="98" t="s">
        <v>500</v>
      </c>
      <c r="Z42" s="98" t="s">
        <v>546</v>
      </c>
      <c r="AA42" s="98" t="s">
        <v>547</v>
      </c>
      <c r="AB42" s="98">
        <v>3</v>
      </c>
    </row>
    <row r="43" spans="1:28" x14ac:dyDescent="0.4">
      <c r="A43" s="98">
        <v>6628</v>
      </c>
      <c r="B43" s="98" t="s">
        <v>665</v>
      </c>
      <c r="C43" s="98">
        <v>32</v>
      </c>
      <c r="D43" s="98">
        <v>28</v>
      </c>
      <c r="E43" s="98">
        <v>87</v>
      </c>
      <c r="F43" s="98" t="s">
        <v>482</v>
      </c>
      <c r="G43" s="98"/>
      <c r="H43" s="98" t="s">
        <v>545</v>
      </c>
      <c r="I43" s="98" t="s">
        <v>484</v>
      </c>
      <c r="J43" s="98" t="s">
        <v>485</v>
      </c>
      <c r="K43" s="98" t="s">
        <v>278</v>
      </c>
      <c r="L43" s="98"/>
      <c r="M43" s="98">
        <v>0</v>
      </c>
      <c r="N43" s="98">
        <v>0</v>
      </c>
      <c r="O43" s="98">
        <v>7</v>
      </c>
      <c r="P43" s="98">
        <v>0</v>
      </c>
      <c r="Q43" s="98">
        <v>1</v>
      </c>
      <c r="R43" s="98" t="s">
        <v>486</v>
      </c>
      <c r="S43" s="98"/>
      <c r="T43" s="98" t="s">
        <v>484</v>
      </c>
      <c r="U43" s="98" t="s">
        <v>486</v>
      </c>
      <c r="V43" s="98" t="s">
        <v>666</v>
      </c>
      <c r="W43" s="98" t="s">
        <v>285</v>
      </c>
      <c r="X43" s="98" t="s">
        <v>259</v>
      </c>
      <c r="Y43" s="98" t="s">
        <v>258</v>
      </c>
      <c r="Z43" s="98" t="s">
        <v>667</v>
      </c>
      <c r="AA43" s="98" t="s">
        <v>668</v>
      </c>
      <c r="AB43" s="98">
        <v>4</v>
      </c>
    </row>
    <row r="44" spans="1:28" x14ac:dyDescent="0.4">
      <c r="A44" s="98">
        <v>7028</v>
      </c>
      <c r="B44" s="98" t="s">
        <v>540</v>
      </c>
      <c r="C44" s="98">
        <v>27</v>
      </c>
      <c r="D44" s="98">
        <v>27</v>
      </c>
      <c r="E44" s="98">
        <v>124</v>
      </c>
      <c r="F44" s="98" t="s">
        <v>264</v>
      </c>
      <c r="G44" s="98" t="s">
        <v>492</v>
      </c>
      <c r="H44" s="98"/>
      <c r="I44" s="98" t="s">
        <v>258</v>
      </c>
      <c r="J44" s="98" t="s">
        <v>485</v>
      </c>
      <c r="K44" s="98" t="s">
        <v>259</v>
      </c>
      <c r="L44" s="98">
        <v>45450</v>
      </c>
      <c r="M44" s="98">
        <v>0</v>
      </c>
      <c r="N44" s="98">
        <v>6</v>
      </c>
      <c r="O44" s="98">
        <v>0</v>
      </c>
      <c r="P44" s="98">
        <v>13</v>
      </c>
      <c r="Q44" s="98"/>
      <c r="R44" s="98" t="s">
        <v>485</v>
      </c>
      <c r="S44" s="98"/>
      <c r="T44" s="98" t="s">
        <v>484</v>
      </c>
      <c r="U44" s="98" t="s">
        <v>486</v>
      </c>
      <c r="V44" s="98" t="s">
        <v>541</v>
      </c>
      <c r="W44" s="98" t="s">
        <v>542</v>
      </c>
      <c r="X44" s="98" t="s">
        <v>261</v>
      </c>
      <c r="Y44" s="98" t="s">
        <v>488</v>
      </c>
      <c r="Z44" s="98" t="s">
        <v>543</v>
      </c>
      <c r="AA44" s="98" t="s">
        <v>544</v>
      </c>
      <c r="AB44" s="98">
        <v>9</v>
      </c>
    </row>
    <row r="45" spans="1:28" x14ac:dyDescent="0.4">
      <c r="A45" s="98">
        <v>7048</v>
      </c>
      <c r="B45" s="98"/>
      <c r="C45" s="98">
        <v>24</v>
      </c>
      <c r="D45" s="98">
        <v>24</v>
      </c>
      <c r="E45" s="98">
        <v>92</v>
      </c>
      <c r="F45" s="98" t="s">
        <v>264</v>
      </c>
      <c r="G45" s="98"/>
      <c r="H45" s="98" t="s">
        <v>564</v>
      </c>
      <c r="I45" s="98" t="s">
        <v>500</v>
      </c>
      <c r="J45" s="98" t="s">
        <v>485</v>
      </c>
      <c r="K45" s="98" t="s">
        <v>258</v>
      </c>
      <c r="L45" s="98" t="s">
        <v>564</v>
      </c>
      <c r="M45" s="98">
        <v>0</v>
      </c>
      <c r="N45" s="98">
        <v>1</v>
      </c>
      <c r="O45" s="98">
        <v>1</v>
      </c>
      <c r="P45" s="98">
        <v>3</v>
      </c>
      <c r="Q45" s="98"/>
      <c r="R45" s="98" t="s">
        <v>486</v>
      </c>
      <c r="S45" s="98"/>
      <c r="T45" s="98" t="s">
        <v>499</v>
      </c>
      <c r="U45" s="98" t="s">
        <v>486</v>
      </c>
      <c r="V45" s="98" t="s">
        <v>576</v>
      </c>
      <c r="W45" s="98" t="s">
        <v>265</v>
      </c>
      <c r="X45" s="98" t="s">
        <v>261</v>
      </c>
      <c r="Y45" s="98" t="s">
        <v>258</v>
      </c>
      <c r="Z45" s="98" t="s">
        <v>577</v>
      </c>
      <c r="AA45" s="98"/>
      <c r="AB45" s="98">
        <v>3</v>
      </c>
    </row>
    <row r="46" spans="1:28" x14ac:dyDescent="0.4">
      <c r="A46" s="98">
        <v>7235</v>
      </c>
      <c r="B46" s="98" t="s">
        <v>531</v>
      </c>
      <c r="C46" s="98">
        <v>34</v>
      </c>
      <c r="D46" s="98">
        <v>39</v>
      </c>
      <c r="E46" s="98">
        <v>89</v>
      </c>
      <c r="F46" s="98" t="s">
        <v>482</v>
      </c>
      <c r="G46" s="98"/>
      <c r="H46" s="98"/>
      <c r="I46" s="98" t="s">
        <v>259</v>
      </c>
      <c r="J46" s="98" t="s">
        <v>485</v>
      </c>
      <c r="K46" s="98" t="s">
        <v>264</v>
      </c>
      <c r="L46" s="98"/>
      <c r="M46" s="98">
        <v>1</v>
      </c>
      <c r="N46" s="98">
        <v>0</v>
      </c>
      <c r="O46" s="98">
        <v>4</v>
      </c>
      <c r="P46" s="98">
        <v>0</v>
      </c>
      <c r="Q46" s="98">
        <v>0</v>
      </c>
      <c r="R46" s="98" t="s">
        <v>486</v>
      </c>
      <c r="S46" s="98"/>
      <c r="T46" s="98" t="s">
        <v>264</v>
      </c>
      <c r="U46" s="98" t="s">
        <v>486</v>
      </c>
      <c r="V46" s="98" t="s">
        <v>260</v>
      </c>
      <c r="W46" s="98" t="s">
        <v>532</v>
      </c>
      <c r="X46" s="98" t="s">
        <v>499</v>
      </c>
      <c r="Y46" s="98" t="s">
        <v>258</v>
      </c>
      <c r="Z46" s="98" t="s">
        <v>457</v>
      </c>
      <c r="AA46" s="98" t="s">
        <v>533</v>
      </c>
      <c r="AB46" s="98">
        <v>1</v>
      </c>
    </row>
    <row r="47" spans="1:28" x14ac:dyDescent="0.4">
      <c r="A47" s="98">
        <v>7257</v>
      </c>
      <c r="B47" s="98" t="s">
        <v>680</v>
      </c>
      <c r="C47" s="98">
        <v>36</v>
      </c>
      <c r="D47" s="98">
        <v>33</v>
      </c>
      <c r="E47" s="98">
        <v>124.8</v>
      </c>
      <c r="F47" s="98" t="s">
        <v>482</v>
      </c>
      <c r="G47" s="98"/>
      <c r="H47" s="98" t="s">
        <v>545</v>
      </c>
      <c r="I47" s="98" t="s">
        <v>500</v>
      </c>
      <c r="J47" s="98" t="s">
        <v>485</v>
      </c>
      <c r="K47" s="98" t="s">
        <v>258</v>
      </c>
      <c r="L47" s="98" t="s">
        <v>545</v>
      </c>
      <c r="M47" s="98">
        <v>0</v>
      </c>
      <c r="N47" s="98">
        <v>4</v>
      </c>
      <c r="O47" s="98">
        <v>6</v>
      </c>
      <c r="P47" s="98">
        <v>4</v>
      </c>
      <c r="Q47" s="98">
        <v>0</v>
      </c>
      <c r="R47" s="98" t="s">
        <v>485</v>
      </c>
      <c r="S47" s="98">
        <v>10</v>
      </c>
      <c r="T47" s="98" t="s">
        <v>264</v>
      </c>
      <c r="U47" s="98" t="s">
        <v>486</v>
      </c>
      <c r="V47" s="98" t="s">
        <v>273</v>
      </c>
      <c r="W47" s="98" t="s">
        <v>681</v>
      </c>
      <c r="X47" s="98" t="s">
        <v>261</v>
      </c>
      <c r="Y47" s="98" t="s">
        <v>500</v>
      </c>
      <c r="Z47" s="98" t="s">
        <v>682</v>
      </c>
      <c r="AA47" s="98"/>
      <c r="AB47" s="98">
        <v>5</v>
      </c>
    </row>
    <row r="48" spans="1:28" x14ac:dyDescent="0.4">
      <c r="A48" s="98">
        <v>7677</v>
      </c>
      <c r="B48" s="98" t="s">
        <v>537</v>
      </c>
      <c r="C48" s="98"/>
      <c r="D48" s="98"/>
      <c r="E48" s="98">
        <v>112</v>
      </c>
      <c r="F48" s="98" t="s">
        <v>264</v>
      </c>
      <c r="G48" s="98"/>
      <c r="H48" s="98" t="s">
        <v>515</v>
      </c>
      <c r="I48" s="98" t="s">
        <v>500</v>
      </c>
      <c r="J48" s="98" t="s">
        <v>485</v>
      </c>
      <c r="K48" s="98" t="s">
        <v>258</v>
      </c>
      <c r="L48" s="98">
        <v>45481</v>
      </c>
      <c r="M48" s="98">
        <v>0</v>
      </c>
      <c r="N48" s="98">
        <v>2</v>
      </c>
      <c r="O48" s="98">
        <v>0</v>
      </c>
      <c r="P48" s="98">
        <v>8</v>
      </c>
      <c r="Q48" s="98"/>
      <c r="R48" s="98" t="s">
        <v>485</v>
      </c>
      <c r="S48" s="98">
        <v>10</v>
      </c>
      <c r="T48" s="98" t="s">
        <v>499</v>
      </c>
      <c r="U48" s="98" t="s">
        <v>486</v>
      </c>
      <c r="V48" s="98" t="s">
        <v>538</v>
      </c>
      <c r="W48" s="98" t="s">
        <v>539</v>
      </c>
      <c r="X48" s="98" t="s">
        <v>259</v>
      </c>
      <c r="Y48" s="98" t="s">
        <v>258</v>
      </c>
      <c r="Z48" s="98" t="s">
        <v>536</v>
      </c>
      <c r="AA48" s="98"/>
      <c r="AB48" s="98">
        <v>6</v>
      </c>
    </row>
    <row r="49" spans="1:28" x14ac:dyDescent="0.4">
      <c r="A49" s="98">
        <v>8188</v>
      </c>
      <c r="B49" s="98" t="s">
        <v>661</v>
      </c>
      <c r="C49" s="98">
        <v>28</v>
      </c>
      <c r="D49" s="98">
        <v>28</v>
      </c>
      <c r="E49" s="98">
        <v>110</v>
      </c>
      <c r="F49" s="98" t="s">
        <v>264</v>
      </c>
      <c r="G49" s="98"/>
      <c r="H49" s="98" t="s">
        <v>492</v>
      </c>
      <c r="I49" s="98" t="s">
        <v>258</v>
      </c>
      <c r="J49" s="98" t="s">
        <v>485</v>
      </c>
      <c r="K49" s="98" t="s">
        <v>259</v>
      </c>
      <c r="L49" s="98">
        <v>10</v>
      </c>
      <c r="M49" s="98">
        <v>0</v>
      </c>
      <c r="N49" s="98">
        <v>4</v>
      </c>
      <c r="O49" s="98">
        <v>0</v>
      </c>
      <c r="P49" s="98">
        <v>0</v>
      </c>
      <c r="Q49" s="98">
        <v>8</v>
      </c>
      <c r="R49" s="98" t="s">
        <v>485</v>
      </c>
      <c r="S49" s="98">
        <v>10</v>
      </c>
      <c r="T49" s="98" t="s">
        <v>264</v>
      </c>
      <c r="U49" s="98" t="s">
        <v>486</v>
      </c>
      <c r="V49" s="98" t="s">
        <v>662</v>
      </c>
      <c r="W49" s="98" t="s">
        <v>663</v>
      </c>
      <c r="X49" s="98" t="s">
        <v>261</v>
      </c>
      <c r="Y49" s="98" t="s">
        <v>500</v>
      </c>
      <c r="Z49" s="98" t="s">
        <v>664</v>
      </c>
      <c r="AA49" s="98"/>
      <c r="AB49" s="98">
        <v>6</v>
      </c>
    </row>
    <row r="50" spans="1:28" x14ac:dyDescent="0.4">
      <c r="A50" s="98">
        <v>8255</v>
      </c>
      <c r="B50" s="98" t="s">
        <v>534</v>
      </c>
      <c r="C50" s="98">
        <v>29.5</v>
      </c>
      <c r="D50" s="98">
        <v>29.5</v>
      </c>
      <c r="E50" s="98">
        <v>100</v>
      </c>
      <c r="F50" s="98" t="s">
        <v>264</v>
      </c>
      <c r="G50" s="98"/>
      <c r="H50" s="98">
        <v>2.0006944444444446</v>
      </c>
      <c r="I50" s="98" t="s">
        <v>500</v>
      </c>
      <c r="J50" s="98" t="s">
        <v>485</v>
      </c>
      <c r="K50" s="98" t="s">
        <v>278</v>
      </c>
      <c r="L50" s="98">
        <v>15</v>
      </c>
      <c r="M50" s="98">
        <v>0</v>
      </c>
      <c r="N50" s="98">
        <v>1</v>
      </c>
      <c r="O50" s="98">
        <v>0</v>
      </c>
      <c r="P50" s="98">
        <v>0</v>
      </c>
      <c r="Q50" s="98">
        <v>0</v>
      </c>
      <c r="R50" s="98" t="s">
        <v>485</v>
      </c>
      <c r="S50" s="98">
        <v>20</v>
      </c>
      <c r="T50" s="98" t="s">
        <v>264</v>
      </c>
      <c r="U50" s="98" t="s">
        <v>486</v>
      </c>
      <c r="V50" s="98" t="s">
        <v>265</v>
      </c>
      <c r="W50" s="98" t="s">
        <v>535</v>
      </c>
      <c r="X50" s="98" t="s">
        <v>261</v>
      </c>
      <c r="Y50" s="98" t="s">
        <v>258</v>
      </c>
      <c r="Z50" s="98" t="s">
        <v>536</v>
      </c>
      <c r="AA50" s="98"/>
      <c r="AB50" s="98">
        <v>4</v>
      </c>
    </row>
    <row r="51" spans="1:28" x14ac:dyDescent="0.4">
      <c r="A51" s="98">
        <v>8586</v>
      </c>
      <c r="B51" s="98" t="s">
        <v>659</v>
      </c>
      <c r="C51" s="98">
        <v>35</v>
      </c>
      <c r="D51" s="98">
        <v>36.5</v>
      </c>
      <c r="E51" s="98">
        <v>66</v>
      </c>
      <c r="F51" s="98" t="s">
        <v>482</v>
      </c>
      <c r="G51" s="98"/>
      <c r="H51" s="98" t="s">
        <v>545</v>
      </c>
      <c r="I51" s="98" t="s">
        <v>484</v>
      </c>
      <c r="J51" s="98" t="s">
        <v>486</v>
      </c>
      <c r="K51" s="98" t="s">
        <v>264</v>
      </c>
      <c r="L51" s="98" t="s">
        <v>545</v>
      </c>
      <c r="M51" s="98">
        <v>0</v>
      </c>
      <c r="N51" s="98">
        <v>0</v>
      </c>
      <c r="O51" s="98">
        <v>0</v>
      </c>
      <c r="P51" s="98">
        <v>0</v>
      </c>
      <c r="Q51" s="98">
        <v>0</v>
      </c>
      <c r="R51" s="98" t="s">
        <v>485</v>
      </c>
      <c r="S51" s="98"/>
      <c r="T51" s="98" t="s">
        <v>484</v>
      </c>
      <c r="U51" s="98" t="s">
        <v>486</v>
      </c>
      <c r="V51" s="98" t="s">
        <v>498</v>
      </c>
      <c r="W51" s="98" t="s">
        <v>274</v>
      </c>
      <c r="X51" s="98" t="s">
        <v>499</v>
      </c>
      <c r="Y51" s="98" t="s">
        <v>258</v>
      </c>
      <c r="Z51" s="98" t="s">
        <v>546</v>
      </c>
      <c r="AA51" s="98" t="s">
        <v>660</v>
      </c>
      <c r="AB51" s="98">
        <v>3</v>
      </c>
    </row>
    <row r="52" spans="1:28" x14ac:dyDescent="0.4">
      <c r="A52" s="98">
        <v>8878</v>
      </c>
      <c r="B52" s="98" t="s">
        <v>670</v>
      </c>
      <c r="C52" s="98">
        <v>26</v>
      </c>
      <c r="D52" s="98">
        <v>26</v>
      </c>
      <c r="E52" s="98"/>
      <c r="F52" s="98" t="s">
        <v>264</v>
      </c>
      <c r="G52" s="98"/>
      <c r="H52" s="98">
        <v>13</v>
      </c>
      <c r="I52" s="98" t="s">
        <v>500</v>
      </c>
      <c r="J52" s="98" t="s">
        <v>485</v>
      </c>
      <c r="K52" s="98" t="s">
        <v>258</v>
      </c>
      <c r="L52" s="98" t="s">
        <v>545</v>
      </c>
      <c r="M52" s="98">
        <v>0</v>
      </c>
      <c r="N52" s="98">
        <v>1</v>
      </c>
      <c r="O52" s="98">
        <v>1</v>
      </c>
      <c r="P52" s="98">
        <v>8</v>
      </c>
      <c r="Q52" s="98">
        <v>0</v>
      </c>
      <c r="R52" s="98" t="s">
        <v>485</v>
      </c>
      <c r="S52" s="98" t="s">
        <v>545</v>
      </c>
      <c r="T52" s="98" t="s">
        <v>499</v>
      </c>
      <c r="U52" s="98" t="s">
        <v>486</v>
      </c>
      <c r="V52" s="98" t="s">
        <v>671</v>
      </c>
      <c r="W52" s="98" t="s">
        <v>672</v>
      </c>
      <c r="X52" s="98" t="s">
        <v>259</v>
      </c>
      <c r="Y52" s="98" t="s">
        <v>258</v>
      </c>
      <c r="Z52" s="98" t="s">
        <v>554</v>
      </c>
      <c r="AA52" s="98" t="s">
        <v>673</v>
      </c>
      <c r="AB52" s="98">
        <v>5</v>
      </c>
    </row>
    <row r="53" spans="1:28" x14ac:dyDescent="0.4">
      <c r="A53" s="98">
        <v>9474</v>
      </c>
      <c r="B53" s="98" t="s">
        <v>555</v>
      </c>
      <c r="C53" s="98">
        <v>33</v>
      </c>
      <c r="D53" s="98">
        <v>37</v>
      </c>
      <c r="E53" s="98">
        <v>64</v>
      </c>
      <c r="F53" s="98" t="s">
        <v>482</v>
      </c>
      <c r="G53" s="98"/>
      <c r="H53" s="98"/>
      <c r="I53" s="98" t="s">
        <v>500</v>
      </c>
      <c r="J53" s="98" t="s">
        <v>485</v>
      </c>
      <c r="K53" s="98" t="s">
        <v>278</v>
      </c>
      <c r="L53" s="98" t="s">
        <v>545</v>
      </c>
      <c r="M53" s="98">
        <v>0</v>
      </c>
      <c r="N53" s="98">
        <v>0</v>
      </c>
      <c r="O53" s="98">
        <v>1</v>
      </c>
      <c r="P53" s="98">
        <v>0</v>
      </c>
      <c r="Q53" s="98">
        <v>0</v>
      </c>
      <c r="R53" s="98" t="s">
        <v>485</v>
      </c>
      <c r="S53" s="98" t="s">
        <v>556</v>
      </c>
      <c r="T53" s="98" t="s">
        <v>499</v>
      </c>
      <c r="U53" s="98" t="s">
        <v>486</v>
      </c>
      <c r="V53" s="98" t="s">
        <v>498</v>
      </c>
      <c r="W53" s="98" t="s">
        <v>532</v>
      </c>
      <c r="X53" s="98" t="s">
        <v>261</v>
      </c>
      <c r="Y53" s="98" t="s">
        <v>258</v>
      </c>
      <c r="Z53" s="98" t="s">
        <v>557</v>
      </c>
      <c r="AA53" s="98" t="s">
        <v>558</v>
      </c>
      <c r="AB53" s="98">
        <v>4</v>
      </c>
    </row>
    <row r="54" spans="1:28" x14ac:dyDescent="0.4">
      <c r="A54" s="98">
        <v>9576</v>
      </c>
      <c r="B54" s="98" t="s">
        <v>686</v>
      </c>
      <c r="C54" s="98">
        <v>27</v>
      </c>
      <c r="D54" s="98">
        <v>27</v>
      </c>
      <c r="E54" s="98">
        <v>122.7</v>
      </c>
      <c r="F54" s="98" t="s">
        <v>264</v>
      </c>
      <c r="G54" s="98"/>
      <c r="H54" s="98" t="s">
        <v>492</v>
      </c>
      <c r="I54" s="98" t="s">
        <v>500</v>
      </c>
      <c r="J54" s="98" t="s">
        <v>485</v>
      </c>
      <c r="K54" s="98" t="s">
        <v>278</v>
      </c>
      <c r="L54" s="98" t="s">
        <v>545</v>
      </c>
      <c r="M54" s="98">
        <v>1</v>
      </c>
      <c r="N54" s="98">
        <v>1</v>
      </c>
      <c r="O54" s="98">
        <v>3</v>
      </c>
      <c r="P54" s="98">
        <v>3</v>
      </c>
      <c r="Q54" s="98">
        <v>0</v>
      </c>
      <c r="R54" s="98" t="s">
        <v>485</v>
      </c>
      <c r="S54" s="98" t="s">
        <v>545</v>
      </c>
      <c r="T54" s="98" t="s">
        <v>499</v>
      </c>
      <c r="U54" s="98" t="s">
        <v>486</v>
      </c>
      <c r="V54" s="98" t="s">
        <v>687</v>
      </c>
      <c r="W54" s="98" t="s">
        <v>517</v>
      </c>
      <c r="X54" s="98" t="s">
        <v>259</v>
      </c>
      <c r="Y54" s="98" t="s">
        <v>258</v>
      </c>
      <c r="Z54" s="98" t="s">
        <v>554</v>
      </c>
      <c r="AA54" s="98" t="s">
        <v>688</v>
      </c>
      <c r="AB54" s="98">
        <v>7</v>
      </c>
    </row>
    <row r="55" spans="1:28" x14ac:dyDescent="0.4">
      <c r="A55" s="98">
        <v>9745</v>
      </c>
      <c r="B55" s="98" t="s">
        <v>545</v>
      </c>
      <c r="C55" s="98">
        <v>27</v>
      </c>
      <c r="D55" s="98">
        <v>32.5</v>
      </c>
      <c r="E55" s="98">
        <v>62</v>
      </c>
      <c r="F55" s="98" t="s">
        <v>482</v>
      </c>
      <c r="G55" s="98"/>
      <c r="H55" s="98" t="s">
        <v>545</v>
      </c>
      <c r="I55" s="98" t="s">
        <v>484</v>
      </c>
      <c r="J55" s="98" t="s">
        <v>485</v>
      </c>
      <c r="K55" s="98" t="s">
        <v>264</v>
      </c>
      <c r="L55" s="98" t="s">
        <v>259</v>
      </c>
      <c r="M55" s="98">
        <v>0</v>
      </c>
      <c r="N55" s="98">
        <v>0</v>
      </c>
      <c r="O55" s="98">
        <v>1</v>
      </c>
      <c r="P55" s="98">
        <v>4</v>
      </c>
      <c r="Q55" s="98">
        <v>3</v>
      </c>
      <c r="R55" s="98" t="s">
        <v>486</v>
      </c>
      <c r="S55" s="98" t="s">
        <v>259</v>
      </c>
      <c r="T55" s="98" t="s">
        <v>484</v>
      </c>
      <c r="U55" s="98" t="s">
        <v>486</v>
      </c>
      <c r="V55" s="98" t="s">
        <v>257</v>
      </c>
      <c r="W55" s="98" t="s">
        <v>669</v>
      </c>
      <c r="X55" s="98" t="s">
        <v>261</v>
      </c>
      <c r="Y55" s="98" t="s">
        <v>500</v>
      </c>
      <c r="Z55" s="98" t="s">
        <v>667</v>
      </c>
      <c r="AA55" s="98"/>
      <c r="AB55" s="98">
        <v>2</v>
      </c>
    </row>
    <row r="56" spans="1:28" x14ac:dyDescent="0.4">
      <c r="A56" s="98"/>
      <c r="B56" s="98"/>
      <c r="C56" s="98">
        <v>27</v>
      </c>
      <c r="D56" s="98">
        <v>27</v>
      </c>
      <c r="E56" s="98">
        <v>122.7</v>
      </c>
      <c r="F56" s="98" t="s">
        <v>264</v>
      </c>
      <c r="G56" s="98"/>
      <c r="H56" s="98" t="s">
        <v>492</v>
      </c>
      <c r="I56" s="98" t="s">
        <v>500</v>
      </c>
      <c r="J56" s="98" t="s">
        <v>485</v>
      </c>
      <c r="K56" s="98" t="s">
        <v>278</v>
      </c>
      <c r="L56" s="98" t="s">
        <v>545</v>
      </c>
      <c r="M56" s="98">
        <v>1</v>
      </c>
      <c r="N56" s="98">
        <v>1</v>
      </c>
      <c r="O56" s="98">
        <v>3</v>
      </c>
      <c r="P56" s="98">
        <v>3</v>
      </c>
      <c r="Q56" s="98">
        <v>0</v>
      </c>
      <c r="R56" s="98" t="s">
        <v>485</v>
      </c>
      <c r="S56" s="98" t="s">
        <v>545</v>
      </c>
      <c r="T56" s="98" t="s">
        <v>499</v>
      </c>
      <c r="U56" s="98" t="s">
        <v>486</v>
      </c>
      <c r="V56" s="98" t="s">
        <v>687</v>
      </c>
      <c r="W56" s="98" t="s">
        <v>517</v>
      </c>
      <c r="X56" s="98" t="s">
        <v>259</v>
      </c>
      <c r="Y56" s="98" t="s">
        <v>258</v>
      </c>
      <c r="Z56" s="98" t="s">
        <v>554</v>
      </c>
      <c r="AA56" s="98" t="s">
        <v>688</v>
      </c>
      <c r="AB56" s="98">
        <v>7</v>
      </c>
    </row>
    <row r="57" spans="1:28" x14ac:dyDescent="0.4">
      <c r="A57" s="98"/>
      <c r="B57" s="98"/>
      <c r="C57" s="98"/>
      <c r="D57" s="98"/>
      <c r="E57" s="98"/>
      <c r="F57" s="98"/>
      <c r="G57" s="98"/>
      <c r="H57" s="98"/>
      <c r="I57" s="98"/>
      <c r="J57" s="98"/>
      <c r="K57" s="98"/>
      <c r="L57" s="98"/>
      <c r="M57" s="98"/>
      <c r="N57" s="98"/>
      <c r="O57" s="98"/>
      <c r="P57" s="98"/>
      <c r="Q57" s="98"/>
      <c r="R57" s="98"/>
      <c r="S57" s="98"/>
      <c r="T57" s="98"/>
      <c r="U57" s="98"/>
      <c r="V57" s="98"/>
      <c r="W57" s="98"/>
      <c r="X57" s="98"/>
      <c r="Y57" s="98"/>
      <c r="Z57" s="98"/>
      <c r="AA57" s="98"/>
      <c r="AB57" s="98"/>
    </row>
    <row r="58" spans="1:28" x14ac:dyDescent="0.4">
      <c r="A58" s="98"/>
      <c r="B58" s="98"/>
      <c r="C58" s="98"/>
      <c r="D58" s="98"/>
      <c r="E58" s="98"/>
      <c r="F58" s="98"/>
      <c r="G58" s="98"/>
      <c r="H58" s="98"/>
      <c r="I58" s="98"/>
      <c r="J58" s="98"/>
      <c r="K58" s="98"/>
      <c r="L58" s="98"/>
      <c r="M58" s="98"/>
      <c r="N58" s="98"/>
      <c r="O58" s="98"/>
      <c r="P58" s="98"/>
      <c r="Q58" s="98"/>
      <c r="R58" s="98"/>
      <c r="S58" s="98"/>
      <c r="T58" s="98"/>
      <c r="U58" s="98"/>
      <c r="V58" s="98"/>
      <c r="W58" s="98"/>
      <c r="X58" s="98"/>
      <c r="Y58" s="98"/>
      <c r="Z58" s="98"/>
      <c r="AA58" s="98"/>
      <c r="AB58" s="98"/>
    </row>
    <row r="59" spans="1:28" x14ac:dyDescent="0.4">
      <c r="A59" s="98"/>
      <c r="B59" s="98"/>
      <c r="C59" s="98"/>
      <c r="D59" s="98"/>
      <c r="E59" s="98"/>
      <c r="F59" s="98"/>
      <c r="G59" s="98"/>
      <c r="H59" s="98"/>
      <c r="I59" s="98"/>
      <c r="J59" s="98"/>
      <c r="K59" s="98"/>
      <c r="L59" s="98"/>
      <c r="M59" s="98"/>
      <c r="N59" s="98"/>
      <c r="O59" s="98"/>
      <c r="P59" s="98"/>
      <c r="Q59" s="98"/>
      <c r="R59" s="98"/>
      <c r="S59" s="98"/>
      <c r="T59" s="98"/>
      <c r="U59" s="98"/>
      <c r="V59" s="98"/>
      <c r="W59" s="98"/>
      <c r="X59" s="98"/>
      <c r="Y59" s="98"/>
      <c r="Z59" s="98"/>
      <c r="AA59" s="98"/>
      <c r="AB59" s="98"/>
    </row>
    <row r="60" spans="1:28" x14ac:dyDescent="0.4">
      <c r="A60" s="98"/>
      <c r="B60" s="98"/>
      <c r="C60" s="98"/>
      <c r="D60" s="98"/>
      <c r="E60" s="98"/>
      <c r="F60" s="98"/>
      <c r="G60" s="98"/>
      <c r="H60" s="98"/>
      <c r="I60" s="98"/>
      <c r="J60" s="98"/>
      <c r="K60" s="98"/>
      <c r="L60" s="98"/>
      <c r="M60" s="98"/>
      <c r="N60" s="98"/>
      <c r="O60" s="98"/>
      <c r="P60" s="98"/>
      <c r="Q60" s="98"/>
      <c r="R60" s="98"/>
      <c r="S60" s="98"/>
      <c r="T60" s="98"/>
      <c r="U60" s="98"/>
      <c r="V60" s="98"/>
      <c r="W60" s="98"/>
      <c r="X60" s="98"/>
      <c r="Y60" s="98"/>
      <c r="Z60" s="98"/>
      <c r="AA60" s="98"/>
      <c r="AB60" s="98"/>
    </row>
    <row r="61" spans="1:28" x14ac:dyDescent="0.4">
      <c r="A61" s="98"/>
      <c r="B61" s="98"/>
      <c r="C61" s="98"/>
      <c r="D61" s="98"/>
      <c r="E61" s="98"/>
      <c r="F61" s="98"/>
      <c r="G61" s="98"/>
      <c r="H61" s="98"/>
      <c r="I61" s="98"/>
      <c r="J61" s="98"/>
      <c r="K61" s="98"/>
      <c r="L61" s="98"/>
      <c r="M61" s="98"/>
      <c r="N61" s="98"/>
      <c r="O61" s="98"/>
      <c r="P61" s="98"/>
      <c r="Q61" s="98"/>
      <c r="R61" s="98"/>
      <c r="S61" s="98"/>
      <c r="T61" s="98"/>
      <c r="U61" s="98"/>
      <c r="V61" s="98"/>
      <c r="W61" s="98"/>
      <c r="X61" s="98"/>
      <c r="Y61" s="98"/>
      <c r="Z61" s="98"/>
      <c r="AA61" s="98"/>
      <c r="AB61" s="98"/>
    </row>
    <row r="62" spans="1:28" x14ac:dyDescent="0.4">
      <c r="A62" s="98"/>
      <c r="B62" s="98"/>
      <c r="C62" s="98"/>
      <c r="D62" s="98"/>
      <c r="E62" s="98"/>
      <c r="F62" s="98"/>
      <c r="G62" s="98"/>
      <c r="H62" s="98"/>
      <c r="I62" s="98"/>
      <c r="J62" s="98"/>
      <c r="K62" s="98"/>
      <c r="L62" s="98"/>
      <c r="M62" s="98"/>
      <c r="N62" s="98"/>
      <c r="O62" s="98"/>
      <c r="P62" s="98"/>
      <c r="Q62" s="98"/>
      <c r="R62" s="98"/>
      <c r="S62" s="98"/>
      <c r="T62" s="98"/>
      <c r="U62" s="98"/>
      <c r="V62" s="98"/>
      <c r="W62" s="98"/>
      <c r="X62" s="98"/>
      <c r="Y62" s="98"/>
      <c r="Z62" s="98"/>
      <c r="AA62" s="98"/>
      <c r="AB62" s="98"/>
    </row>
    <row r="63" spans="1:28" x14ac:dyDescent="0.4">
      <c r="A63" s="98"/>
      <c r="B63" s="98"/>
      <c r="C63" s="98"/>
      <c r="D63" s="98"/>
      <c r="E63" s="98"/>
      <c r="F63" s="98"/>
      <c r="G63" s="98"/>
      <c r="H63" s="98"/>
      <c r="I63" s="98"/>
      <c r="J63" s="98"/>
      <c r="K63" s="98"/>
      <c r="L63" s="98"/>
      <c r="M63" s="98"/>
      <c r="N63" s="98"/>
      <c r="O63" s="98"/>
      <c r="P63" s="98"/>
      <c r="Q63" s="98"/>
      <c r="R63" s="98"/>
      <c r="S63" s="98"/>
      <c r="T63" s="98"/>
      <c r="U63" s="98"/>
      <c r="V63" s="98"/>
      <c r="W63" s="98"/>
      <c r="X63" s="98"/>
      <c r="Y63" s="98"/>
      <c r="Z63" s="98"/>
      <c r="AA63" s="98"/>
      <c r="AB63" s="98"/>
    </row>
    <row r="64" spans="1:28" x14ac:dyDescent="0.4">
      <c r="A64" s="98"/>
      <c r="B64" s="98"/>
      <c r="C64" s="98"/>
      <c r="D64" s="98"/>
      <c r="E64" s="98"/>
      <c r="F64" s="98"/>
      <c r="G64" s="98"/>
      <c r="H64" s="98"/>
      <c r="I64" s="98"/>
      <c r="J64" s="98"/>
      <c r="K64" s="98"/>
      <c r="L64" s="98"/>
      <c r="M64" s="98"/>
      <c r="N64" s="98"/>
      <c r="O64" s="98"/>
      <c r="P64" s="98"/>
      <c r="Q64" s="98"/>
      <c r="R64" s="98"/>
      <c r="S64" s="98"/>
      <c r="T64" s="98"/>
      <c r="U64" s="98"/>
      <c r="V64" s="98"/>
      <c r="W64" s="98"/>
      <c r="X64" s="98"/>
      <c r="Y64" s="98"/>
      <c r="Z64" s="98"/>
      <c r="AA64" s="98"/>
      <c r="AB64" s="98"/>
    </row>
    <row r="65" spans="1:28" x14ac:dyDescent="0.4">
      <c r="A65" s="98"/>
      <c r="B65" s="98"/>
      <c r="C65" s="98"/>
      <c r="D65" s="98"/>
      <c r="E65" s="98"/>
      <c r="F65" s="98"/>
      <c r="G65" s="98"/>
      <c r="H65" s="98"/>
      <c r="I65" s="98"/>
      <c r="J65" s="98"/>
      <c r="K65" s="98"/>
      <c r="L65" s="98"/>
      <c r="M65" s="98"/>
      <c r="N65" s="98"/>
      <c r="O65" s="98"/>
      <c r="P65" s="98"/>
      <c r="Q65" s="98"/>
      <c r="R65" s="98"/>
      <c r="S65" s="98"/>
      <c r="T65" s="98"/>
      <c r="U65" s="98"/>
      <c r="V65" s="98"/>
      <c r="W65" s="98"/>
      <c r="X65" s="98"/>
      <c r="Y65" s="98"/>
      <c r="Z65" s="98"/>
      <c r="AA65" s="98"/>
      <c r="AB65" s="98"/>
    </row>
    <row r="66" spans="1:28" x14ac:dyDescent="0.4">
      <c r="A66" s="98"/>
      <c r="B66" s="98"/>
      <c r="C66" s="98"/>
      <c r="D66" s="98"/>
      <c r="E66" s="98"/>
      <c r="F66" s="98"/>
      <c r="G66" s="98"/>
      <c r="H66" s="98"/>
      <c r="I66" s="98"/>
      <c r="J66" s="98"/>
      <c r="K66" s="98"/>
      <c r="L66" s="98"/>
      <c r="M66" s="98"/>
      <c r="N66" s="98"/>
      <c r="O66" s="98"/>
      <c r="P66" s="98"/>
      <c r="Q66" s="98"/>
      <c r="R66" s="98"/>
      <c r="S66" s="98"/>
      <c r="T66" s="98"/>
      <c r="U66" s="98"/>
      <c r="V66" s="98"/>
      <c r="W66" s="98"/>
      <c r="X66" s="98"/>
      <c r="Y66" s="98"/>
      <c r="Z66" s="98"/>
      <c r="AA66" s="98"/>
      <c r="AB66" s="98"/>
    </row>
    <row r="67" spans="1:28" x14ac:dyDescent="0.4">
      <c r="A67" s="98"/>
      <c r="B67" s="98"/>
      <c r="C67" s="98"/>
      <c r="D67" s="98"/>
      <c r="E67" s="98"/>
      <c r="F67" s="98"/>
      <c r="G67" s="98"/>
      <c r="H67" s="98"/>
      <c r="I67" s="98"/>
      <c r="J67" s="98"/>
      <c r="K67" s="98"/>
      <c r="L67" s="98"/>
      <c r="M67" s="98"/>
      <c r="N67" s="98"/>
      <c r="O67" s="98"/>
      <c r="P67" s="98"/>
      <c r="Q67" s="98"/>
      <c r="R67" s="98"/>
      <c r="S67" s="98"/>
      <c r="T67" s="98"/>
      <c r="U67" s="98"/>
      <c r="V67" s="98"/>
      <c r="W67" s="98"/>
      <c r="X67" s="98"/>
      <c r="Y67" s="98"/>
      <c r="Z67" s="98"/>
      <c r="AA67" s="98"/>
      <c r="AB67" s="98"/>
    </row>
    <row r="68" spans="1:28" x14ac:dyDescent="0.4">
      <c r="A68" s="98"/>
      <c r="B68" s="98"/>
      <c r="C68" s="98"/>
      <c r="D68" s="98"/>
      <c r="E68" s="98"/>
      <c r="F68" s="98"/>
      <c r="G68" s="98"/>
      <c r="H68" s="98"/>
      <c r="I68" s="98"/>
      <c r="J68" s="98"/>
      <c r="K68" s="98"/>
      <c r="L68" s="98"/>
      <c r="M68" s="98"/>
      <c r="N68" s="98"/>
      <c r="O68" s="98"/>
      <c r="P68" s="98"/>
      <c r="Q68" s="98"/>
      <c r="R68" s="98"/>
      <c r="S68" s="98"/>
      <c r="T68" s="98"/>
      <c r="U68" s="98"/>
      <c r="V68" s="98"/>
      <c r="W68" s="98"/>
      <c r="X68" s="98"/>
      <c r="Y68" s="98"/>
      <c r="Z68" s="98"/>
      <c r="AA68" s="98"/>
      <c r="AB68" s="98"/>
    </row>
    <row r="69" spans="1:28" x14ac:dyDescent="0.4">
      <c r="A69" s="98"/>
      <c r="B69" s="98"/>
      <c r="C69" s="98"/>
      <c r="D69" s="98"/>
      <c r="E69" s="98"/>
      <c r="F69" s="98"/>
      <c r="G69" s="98"/>
      <c r="H69" s="98"/>
      <c r="I69" s="98"/>
      <c r="J69" s="98"/>
      <c r="K69" s="98"/>
      <c r="L69" s="98"/>
      <c r="M69" s="98"/>
      <c r="N69" s="98"/>
      <c r="O69" s="98"/>
      <c r="P69" s="98"/>
      <c r="Q69" s="98"/>
      <c r="R69" s="98"/>
      <c r="S69" s="98"/>
      <c r="T69" s="98"/>
      <c r="U69" s="98"/>
      <c r="V69" s="98"/>
      <c r="W69" s="98"/>
      <c r="X69" s="98"/>
      <c r="Y69" s="98"/>
      <c r="Z69" s="98"/>
      <c r="AA69" s="98"/>
      <c r="AB69" s="98"/>
    </row>
    <row r="70" spans="1:28" x14ac:dyDescent="0.4">
      <c r="A70" s="98"/>
      <c r="B70" s="98"/>
      <c r="C70" s="98"/>
      <c r="D70" s="98"/>
      <c r="E70" s="98"/>
      <c r="F70" s="98"/>
      <c r="G70" s="98"/>
      <c r="H70" s="98"/>
      <c r="I70" s="98"/>
      <c r="J70" s="98"/>
      <c r="K70" s="98"/>
      <c r="L70" s="98"/>
      <c r="M70" s="98"/>
      <c r="N70" s="98"/>
      <c r="O70" s="98"/>
      <c r="P70" s="98"/>
      <c r="Q70" s="98"/>
      <c r="R70" s="98"/>
      <c r="S70" s="98"/>
      <c r="T70" s="98"/>
      <c r="U70" s="98"/>
      <c r="V70" s="98"/>
      <c r="W70" s="98"/>
      <c r="X70" s="98"/>
      <c r="Y70" s="98"/>
      <c r="Z70" s="98"/>
      <c r="AA70" s="98"/>
      <c r="AB70" s="98"/>
    </row>
    <row r="71" spans="1:28" x14ac:dyDescent="0.4">
      <c r="A71" s="98"/>
      <c r="B71" s="98"/>
      <c r="C71" s="98"/>
      <c r="D71" s="98"/>
      <c r="E71" s="98"/>
      <c r="F71" s="98"/>
      <c r="G71" s="98"/>
      <c r="H71" s="98"/>
      <c r="I71" s="98"/>
      <c r="J71" s="98"/>
      <c r="K71" s="98"/>
      <c r="L71" s="98"/>
      <c r="M71" s="98"/>
      <c r="N71" s="98"/>
      <c r="O71" s="98"/>
      <c r="P71" s="98"/>
      <c r="Q71" s="98"/>
      <c r="R71" s="98"/>
      <c r="S71" s="98"/>
      <c r="T71" s="98"/>
      <c r="U71" s="98"/>
      <c r="V71" s="98"/>
      <c r="W71" s="98"/>
      <c r="X71" s="98"/>
      <c r="Y71" s="98"/>
      <c r="Z71" s="98"/>
      <c r="AA71" s="98"/>
      <c r="AB71" s="98"/>
    </row>
    <row r="72" spans="1:28" x14ac:dyDescent="0.4">
      <c r="A72" s="98"/>
      <c r="B72" s="98"/>
      <c r="C72" s="98"/>
      <c r="D72" s="98"/>
      <c r="E72" s="98"/>
      <c r="F72" s="98"/>
      <c r="G72" s="98"/>
      <c r="H72" s="98"/>
      <c r="I72" s="98"/>
      <c r="J72" s="98"/>
      <c r="K72" s="98"/>
      <c r="L72" s="98"/>
      <c r="M72" s="98"/>
      <c r="N72" s="98"/>
      <c r="O72" s="98"/>
      <c r="P72" s="98"/>
      <c r="Q72" s="98"/>
      <c r="R72" s="98"/>
      <c r="S72" s="98"/>
      <c r="T72" s="98"/>
      <c r="U72" s="98"/>
      <c r="V72" s="98"/>
      <c r="W72" s="98"/>
      <c r="X72" s="98"/>
      <c r="Y72" s="98"/>
      <c r="Z72" s="98"/>
      <c r="AA72" s="98"/>
      <c r="AB72" s="98"/>
    </row>
    <row r="73" spans="1:28" x14ac:dyDescent="0.4">
      <c r="A73" s="98"/>
      <c r="B73" s="98"/>
      <c r="C73" s="98"/>
      <c r="D73" s="98"/>
      <c r="E73" s="98"/>
      <c r="F73" s="98"/>
      <c r="G73" s="98"/>
      <c r="H73" s="98"/>
      <c r="I73" s="98"/>
      <c r="J73" s="98"/>
      <c r="K73" s="98"/>
      <c r="L73" s="98"/>
      <c r="M73" s="98"/>
      <c r="N73" s="98"/>
      <c r="O73" s="98"/>
      <c r="P73" s="98"/>
      <c r="Q73" s="98"/>
      <c r="R73" s="98"/>
      <c r="S73" s="98"/>
      <c r="T73" s="98"/>
      <c r="U73" s="98"/>
      <c r="V73" s="98"/>
      <c r="W73" s="98"/>
      <c r="X73" s="98"/>
      <c r="Y73" s="98"/>
      <c r="Z73" s="98"/>
      <c r="AA73" s="98"/>
      <c r="AB73" s="98"/>
    </row>
    <row r="74" spans="1:28" x14ac:dyDescent="0.4">
      <c r="A74" s="98"/>
      <c r="B74" s="98"/>
      <c r="C74" s="98"/>
      <c r="D74" s="98"/>
      <c r="E74" s="98"/>
      <c r="F74" s="98"/>
      <c r="G74" s="98"/>
      <c r="H74" s="98"/>
      <c r="I74" s="98"/>
      <c r="J74" s="98"/>
      <c r="K74" s="98"/>
      <c r="L74" s="98"/>
      <c r="M74" s="98"/>
      <c r="N74" s="98"/>
      <c r="O74" s="98"/>
      <c r="P74" s="98"/>
      <c r="Q74" s="98"/>
      <c r="R74" s="98"/>
      <c r="S74" s="98"/>
      <c r="T74" s="98"/>
      <c r="U74" s="98"/>
      <c r="V74" s="98"/>
      <c r="W74" s="98"/>
      <c r="X74" s="98"/>
      <c r="Y74" s="98"/>
      <c r="Z74" s="98"/>
      <c r="AA74" s="98"/>
      <c r="AB74" s="98"/>
    </row>
    <row r="75" spans="1:28" x14ac:dyDescent="0.4">
      <c r="A75" s="98"/>
      <c r="B75" s="98"/>
      <c r="C75" s="98"/>
      <c r="D75" s="98"/>
      <c r="E75" s="98"/>
      <c r="F75" s="98"/>
      <c r="G75" s="98"/>
      <c r="H75" s="98"/>
      <c r="I75" s="98"/>
      <c r="J75" s="98"/>
      <c r="K75" s="98"/>
      <c r="L75" s="98"/>
      <c r="M75" s="98"/>
      <c r="N75" s="98"/>
      <c r="O75" s="98"/>
      <c r="P75" s="98"/>
      <c r="Q75" s="98"/>
      <c r="R75" s="98"/>
      <c r="S75" s="98"/>
      <c r="T75" s="98"/>
      <c r="U75" s="98"/>
      <c r="V75" s="98"/>
      <c r="W75" s="98"/>
      <c r="X75" s="98"/>
      <c r="Y75" s="98"/>
      <c r="Z75" s="98"/>
      <c r="AA75" s="98"/>
      <c r="AB75" s="98"/>
    </row>
    <row r="76" spans="1:28" x14ac:dyDescent="0.4">
      <c r="A76" s="98"/>
      <c r="B76" s="98"/>
      <c r="C76" s="98"/>
      <c r="D76" s="98"/>
      <c r="E76" s="98"/>
      <c r="F76" s="98"/>
      <c r="G76" s="98"/>
      <c r="H76" s="98"/>
      <c r="I76" s="98"/>
      <c r="J76" s="98"/>
      <c r="K76" s="98"/>
      <c r="L76" s="98"/>
      <c r="M76" s="98"/>
      <c r="N76" s="98"/>
      <c r="O76" s="98"/>
      <c r="P76" s="98"/>
      <c r="Q76" s="98"/>
      <c r="R76" s="98"/>
      <c r="S76" s="98"/>
      <c r="T76" s="98"/>
      <c r="U76" s="98"/>
      <c r="V76" s="98"/>
      <c r="W76" s="98"/>
      <c r="X76" s="98"/>
      <c r="Y76" s="98"/>
      <c r="Z76" s="98"/>
      <c r="AA76" s="98"/>
      <c r="AB76" s="98"/>
    </row>
    <row r="77" spans="1:28" x14ac:dyDescent="0.4">
      <c r="A77" s="98"/>
      <c r="B77" s="98"/>
      <c r="C77" s="98"/>
      <c r="D77" s="98"/>
      <c r="E77" s="98"/>
      <c r="F77" s="98"/>
      <c r="G77" s="98"/>
      <c r="H77" s="98"/>
      <c r="I77" s="98"/>
      <c r="J77" s="98"/>
      <c r="K77" s="98"/>
      <c r="L77" s="98"/>
      <c r="M77" s="98"/>
      <c r="N77" s="98"/>
      <c r="O77" s="98"/>
      <c r="P77" s="98"/>
      <c r="Q77" s="98"/>
      <c r="R77" s="98"/>
      <c r="S77" s="98"/>
      <c r="T77" s="98"/>
      <c r="U77" s="98"/>
      <c r="V77" s="98"/>
      <c r="W77" s="98"/>
      <c r="X77" s="98"/>
      <c r="Y77" s="98"/>
      <c r="Z77" s="98"/>
      <c r="AA77" s="98"/>
      <c r="AB77" s="98"/>
    </row>
    <row r="78" spans="1:28" x14ac:dyDescent="0.4">
      <c r="A78" s="98"/>
      <c r="B78" s="98"/>
      <c r="C78" s="98"/>
      <c r="D78" s="98"/>
      <c r="E78" s="98"/>
      <c r="F78" s="98"/>
      <c r="G78" s="98"/>
      <c r="H78" s="98"/>
      <c r="I78" s="98"/>
      <c r="J78" s="98"/>
      <c r="K78" s="98"/>
      <c r="L78" s="98"/>
      <c r="M78" s="98"/>
      <c r="N78" s="98"/>
      <c r="O78" s="98"/>
      <c r="P78" s="98"/>
      <c r="Q78" s="98"/>
      <c r="R78" s="98"/>
      <c r="S78" s="98"/>
      <c r="T78" s="98"/>
      <c r="U78" s="98"/>
      <c r="V78" s="98"/>
      <c r="W78" s="98"/>
      <c r="X78" s="98"/>
      <c r="Y78" s="98"/>
      <c r="Z78" s="98"/>
      <c r="AA78" s="98"/>
      <c r="AB78" s="98"/>
    </row>
    <row r="79" spans="1:28" x14ac:dyDescent="0.4">
      <c r="A79" s="98"/>
      <c r="B79" s="98"/>
      <c r="C79" s="98"/>
      <c r="D79" s="98"/>
      <c r="E79" s="98"/>
      <c r="F79" s="98"/>
      <c r="G79" s="98"/>
      <c r="H79" s="98"/>
      <c r="I79" s="98"/>
      <c r="J79" s="98"/>
      <c r="K79" s="98"/>
      <c r="L79" s="98"/>
      <c r="M79" s="98"/>
      <c r="N79" s="98"/>
      <c r="O79" s="98"/>
      <c r="P79" s="98"/>
      <c r="Q79" s="98"/>
      <c r="R79" s="98"/>
      <c r="S79" s="98"/>
      <c r="T79" s="98"/>
      <c r="U79" s="98"/>
      <c r="V79" s="98"/>
      <c r="W79" s="98"/>
      <c r="X79" s="98"/>
      <c r="Y79" s="98"/>
      <c r="Z79" s="98"/>
      <c r="AA79" s="98"/>
      <c r="AB79" s="98"/>
    </row>
    <row r="80" spans="1:28" x14ac:dyDescent="0.4">
      <c r="A80" s="98"/>
      <c r="B80" s="98"/>
      <c r="C80" s="98"/>
      <c r="D80" s="98"/>
      <c r="E80" s="98"/>
      <c r="F80" s="98"/>
      <c r="G80" s="98"/>
      <c r="H80" s="98"/>
      <c r="I80" s="98"/>
      <c r="J80" s="98"/>
      <c r="K80" s="98"/>
      <c r="L80" s="98"/>
      <c r="M80" s="98"/>
      <c r="N80" s="98"/>
      <c r="O80" s="98"/>
      <c r="P80" s="98"/>
      <c r="Q80" s="98"/>
      <c r="R80" s="98"/>
      <c r="S80" s="98"/>
      <c r="T80" s="98"/>
      <c r="U80" s="98"/>
      <c r="V80" s="98"/>
      <c r="W80" s="98"/>
      <c r="X80" s="98"/>
      <c r="Y80" s="98"/>
      <c r="Z80" s="98"/>
      <c r="AA80" s="98"/>
      <c r="AB80" s="98"/>
    </row>
    <row r="81" spans="1:28" x14ac:dyDescent="0.4">
      <c r="A81" s="98"/>
      <c r="B81" s="98"/>
      <c r="C81" s="98"/>
      <c r="D81" s="98"/>
      <c r="E81" s="98"/>
      <c r="F81" s="98"/>
      <c r="G81" s="98"/>
      <c r="H81" s="98"/>
      <c r="I81" s="98"/>
      <c r="J81" s="98"/>
      <c r="K81" s="98"/>
      <c r="L81" s="98"/>
      <c r="M81" s="98"/>
      <c r="N81" s="98"/>
      <c r="O81" s="98"/>
      <c r="P81" s="98"/>
      <c r="Q81" s="98"/>
      <c r="R81" s="98"/>
      <c r="S81" s="98"/>
      <c r="T81" s="98"/>
      <c r="U81" s="98"/>
      <c r="V81" s="98"/>
      <c r="W81" s="98"/>
      <c r="X81" s="98"/>
      <c r="Y81" s="98"/>
      <c r="Z81" s="98"/>
      <c r="AA81" s="98"/>
      <c r="AB81" s="98"/>
    </row>
    <row r="82" spans="1:28" x14ac:dyDescent="0.4">
      <c r="A82" s="98"/>
      <c r="B82" s="98"/>
      <c r="C82" s="98"/>
      <c r="D82" s="98"/>
      <c r="E82" s="98"/>
      <c r="F82" s="98"/>
      <c r="G82" s="98"/>
      <c r="H82" s="98"/>
      <c r="I82" s="98"/>
      <c r="J82" s="98"/>
      <c r="K82" s="98"/>
      <c r="L82" s="98"/>
      <c r="M82" s="98"/>
      <c r="N82" s="98"/>
      <c r="O82" s="98"/>
      <c r="P82" s="98"/>
      <c r="Q82" s="98"/>
      <c r="R82" s="98"/>
      <c r="S82" s="98"/>
      <c r="T82" s="98"/>
      <c r="U82" s="98"/>
      <c r="V82" s="98"/>
      <c r="W82" s="98"/>
      <c r="X82" s="98"/>
      <c r="Y82" s="98"/>
      <c r="Z82" s="98"/>
      <c r="AA82" s="98"/>
      <c r="AB82" s="98"/>
    </row>
    <row r="83" spans="1:28" x14ac:dyDescent="0.4">
      <c r="A83" s="98"/>
      <c r="B83" s="98"/>
      <c r="C83" s="98"/>
      <c r="D83" s="98"/>
      <c r="E83" s="98"/>
      <c r="F83" s="98"/>
      <c r="G83" s="98"/>
      <c r="H83" s="98"/>
      <c r="I83" s="98"/>
      <c r="J83" s="98"/>
      <c r="K83" s="98"/>
      <c r="L83" s="98"/>
      <c r="M83" s="98"/>
      <c r="N83" s="98"/>
      <c r="O83" s="98"/>
      <c r="P83" s="98"/>
      <c r="Q83" s="98"/>
      <c r="R83" s="98"/>
      <c r="S83" s="98"/>
      <c r="T83" s="98"/>
      <c r="U83" s="98"/>
      <c r="V83" s="98"/>
      <c r="W83" s="98"/>
      <c r="X83" s="98"/>
      <c r="Y83" s="98"/>
      <c r="Z83" s="98"/>
      <c r="AA83" s="98"/>
      <c r="AB83" s="98"/>
    </row>
    <row r="84" spans="1:28" x14ac:dyDescent="0.4">
      <c r="A84" s="98"/>
      <c r="B84" s="98"/>
      <c r="C84" s="98"/>
      <c r="D84" s="98"/>
      <c r="E84" s="98"/>
      <c r="F84" s="98"/>
      <c r="G84" s="98"/>
      <c r="H84" s="98"/>
      <c r="I84" s="98"/>
      <c r="J84" s="98"/>
      <c r="K84" s="98"/>
      <c r="L84" s="98"/>
      <c r="M84" s="98"/>
      <c r="N84" s="98"/>
      <c r="O84" s="98"/>
      <c r="P84" s="98"/>
      <c r="Q84" s="98"/>
      <c r="R84" s="98"/>
      <c r="S84" s="98"/>
      <c r="T84" s="98"/>
      <c r="U84" s="98"/>
      <c r="V84" s="98"/>
      <c r="W84" s="98"/>
      <c r="X84" s="98"/>
      <c r="Y84" s="98"/>
      <c r="Z84" s="98"/>
      <c r="AA84" s="98"/>
      <c r="AB84" s="98"/>
    </row>
    <row r="85" spans="1:28" x14ac:dyDescent="0.4">
      <c r="A85" s="98"/>
      <c r="B85" s="98"/>
      <c r="C85" s="98"/>
      <c r="D85" s="98"/>
      <c r="E85" s="98"/>
      <c r="F85" s="98"/>
      <c r="G85" s="98"/>
      <c r="H85" s="98"/>
      <c r="I85" s="98"/>
      <c r="J85" s="98"/>
      <c r="K85" s="98"/>
      <c r="L85" s="98"/>
      <c r="M85" s="98"/>
      <c r="N85" s="98"/>
      <c r="O85" s="98"/>
      <c r="P85" s="98"/>
      <c r="Q85" s="98"/>
      <c r="R85" s="98"/>
      <c r="S85" s="98"/>
      <c r="T85" s="98"/>
      <c r="U85" s="98"/>
      <c r="V85" s="98"/>
      <c r="W85" s="98"/>
      <c r="X85" s="98"/>
      <c r="Y85" s="98"/>
      <c r="Z85" s="98"/>
      <c r="AA85" s="98"/>
      <c r="AB85" s="98"/>
    </row>
    <row r="86" spans="1:28" x14ac:dyDescent="0.4">
      <c r="A86" s="98"/>
      <c r="B86" s="98"/>
      <c r="C86" s="98"/>
      <c r="D86" s="98"/>
      <c r="E86" s="98"/>
      <c r="F86" s="98"/>
      <c r="G86" s="98"/>
      <c r="H86" s="98"/>
      <c r="I86" s="98"/>
      <c r="J86" s="98"/>
      <c r="K86" s="98"/>
      <c r="L86" s="98"/>
      <c r="M86" s="98"/>
      <c r="N86" s="98"/>
      <c r="O86" s="98"/>
      <c r="P86" s="98"/>
      <c r="Q86" s="98"/>
      <c r="R86" s="98"/>
      <c r="S86" s="98"/>
      <c r="T86" s="98"/>
      <c r="U86" s="98"/>
      <c r="V86" s="98"/>
      <c r="W86" s="98"/>
      <c r="X86" s="98"/>
      <c r="Y86" s="98"/>
      <c r="Z86" s="98"/>
      <c r="AA86" s="98"/>
      <c r="AB86" s="98"/>
    </row>
    <row r="87" spans="1:28" x14ac:dyDescent="0.4">
      <c r="A87" s="98"/>
      <c r="B87" s="98"/>
      <c r="C87" s="98"/>
      <c r="D87" s="98"/>
      <c r="E87" s="98"/>
      <c r="F87" s="98"/>
      <c r="G87" s="98"/>
      <c r="H87" s="98"/>
      <c r="I87" s="98"/>
      <c r="J87" s="98"/>
      <c r="K87" s="98"/>
      <c r="L87" s="98"/>
      <c r="M87" s="98"/>
      <c r="N87" s="98"/>
      <c r="O87" s="98"/>
      <c r="P87" s="98"/>
      <c r="Q87" s="98"/>
      <c r="R87" s="98"/>
      <c r="S87" s="98"/>
      <c r="T87" s="98"/>
      <c r="U87" s="98"/>
      <c r="V87" s="98"/>
      <c r="W87" s="98"/>
      <c r="X87" s="98"/>
      <c r="Y87" s="98"/>
      <c r="Z87" s="98"/>
      <c r="AA87" s="98"/>
      <c r="AB87" s="98"/>
    </row>
    <row r="88" spans="1:28" x14ac:dyDescent="0.4">
      <c r="A88" s="98"/>
      <c r="B88" s="98"/>
      <c r="C88" s="98"/>
      <c r="D88" s="98"/>
      <c r="E88" s="98"/>
      <c r="F88" s="98"/>
      <c r="G88" s="98"/>
      <c r="H88" s="98"/>
      <c r="I88" s="98"/>
      <c r="J88" s="98"/>
      <c r="K88" s="98"/>
      <c r="L88" s="98"/>
      <c r="M88" s="98"/>
      <c r="N88" s="98"/>
      <c r="O88" s="98"/>
      <c r="P88" s="98"/>
      <c r="Q88" s="98"/>
      <c r="R88" s="98"/>
      <c r="S88" s="98"/>
      <c r="T88" s="98"/>
      <c r="U88" s="98"/>
      <c r="V88" s="98"/>
      <c r="W88" s="98"/>
      <c r="X88" s="98"/>
      <c r="Y88" s="98"/>
      <c r="Z88" s="98"/>
      <c r="AA88" s="98"/>
      <c r="AB88" s="98"/>
    </row>
    <row r="89" spans="1:28" x14ac:dyDescent="0.4">
      <c r="A89" s="98"/>
      <c r="B89" s="98"/>
      <c r="C89" s="98"/>
      <c r="D89" s="98"/>
      <c r="E89" s="98"/>
      <c r="F89" s="98"/>
      <c r="G89" s="98"/>
      <c r="H89" s="98"/>
      <c r="I89" s="98"/>
      <c r="J89" s="98"/>
      <c r="K89" s="98"/>
      <c r="L89" s="98"/>
      <c r="M89" s="98"/>
      <c r="N89" s="98"/>
      <c r="O89" s="98"/>
      <c r="P89" s="98"/>
      <c r="Q89" s="98"/>
      <c r="R89" s="98"/>
      <c r="S89" s="98"/>
      <c r="T89" s="98"/>
      <c r="U89" s="98"/>
      <c r="V89" s="98"/>
      <c r="W89" s="98"/>
      <c r="X89" s="98"/>
      <c r="Y89" s="98"/>
      <c r="Z89" s="98"/>
      <c r="AA89" s="98"/>
      <c r="AB89" s="98"/>
    </row>
    <row r="90" spans="1:28" x14ac:dyDescent="0.4">
      <c r="A90" s="98"/>
      <c r="B90" s="98"/>
      <c r="C90" s="98"/>
      <c r="D90" s="98"/>
      <c r="E90" s="98"/>
      <c r="F90" s="98"/>
      <c r="G90" s="98"/>
      <c r="H90" s="98"/>
      <c r="I90" s="98"/>
      <c r="J90" s="98"/>
      <c r="K90" s="98"/>
      <c r="L90" s="98"/>
      <c r="M90" s="98"/>
      <c r="N90" s="98"/>
      <c r="O90" s="98"/>
      <c r="P90" s="98"/>
      <c r="Q90" s="98"/>
      <c r="R90" s="98"/>
      <c r="S90" s="98"/>
      <c r="T90" s="98"/>
      <c r="U90" s="98"/>
      <c r="V90" s="98"/>
      <c r="W90" s="98"/>
      <c r="X90" s="98"/>
      <c r="Y90" s="98"/>
      <c r="Z90" s="98"/>
      <c r="AA90" s="98"/>
      <c r="AB90" s="98"/>
    </row>
    <row r="91" spans="1:28" x14ac:dyDescent="0.4">
      <c r="A91" s="98"/>
      <c r="B91" s="98"/>
      <c r="C91" s="98"/>
      <c r="D91" s="98"/>
      <c r="E91" s="98"/>
      <c r="F91" s="98"/>
      <c r="G91" s="98"/>
      <c r="H91" s="98"/>
      <c r="I91" s="98"/>
      <c r="J91" s="98"/>
      <c r="K91" s="98"/>
      <c r="L91" s="98"/>
      <c r="M91" s="98"/>
      <c r="N91" s="98"/>
      <c r="O91" s="98"/>
      <c r="P91" s="98"/>
      <c r="Q91" s="98"/>
      <c r="R91" s="98"/>
      <c r="S91" s="98"/>
      <c r="T91" s="98"/>
      <c r="U91" s="98"/>
      <c r="V91" s="98"/>
      <c r="W91" s="98"/>
      <c r="X91" s="98"/>
      <c r="Y91" s="98"/>
      <c r="Z91" s="98"/>
      <c r="AA91" s="98"/>
      <c r="AB91" s="98"/>
    </row>
    <row r="92" spans="1:28" x14ac:dyDescent="0.4">
      <c r="A92" s="98"/>
      <c r="B92" s="98"/>
      <c r="C92" s="98"/>
      <c r="D92" s="98"/>
      <c r="E92" s="98"/>
      <c r="F92" s="98"/>
      <c r="G92" s="98"/>
      <c r="H92" s="98"/>
      <c r="I92" s="98"/>
      <c r="J92" s="98"/>
      <c r="K92" s="98"/>
      <c r="L92" s="98"/>
      <c r="M92" s="98"/>
      <c r="N92" s="98"/>
      <c r="O92" s="98"/>
      <c r="P92" s="98"/>
      <c r="Q92" s="98"/>
      <c r="R92" s="98"/>
      <c r="S92" s="98"/>
      <c r="T92" s="98"/>
      <c r="U92" s="98"/>
      <c r="V92" s="98"/>
      <c r="W92" s="98"/>
      <c r="X92" s="98"/>
      <c r="Y92" s="98"/>
      <c r="Z92" s="98"/>
      <c r="AA92" s="98"/>
      <c r="AB92" s="98"/>
    </row>
    <row r="93" spans="1:28" x14ac:dyDescent="0.4">
      <c r="A93" s="98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  <c r="S93" s="98"/>
      <c r="T93" s="98"/>
      <c r="U93" s="98"/>
      <c r="V93" s="98"/>
      <c r="W93" s="98"/>
      <c r="X93" s="98"/>
      <c r="Y93" s="98"/>
      <c r="Z93" s="98"/>
      <c r="AA93" s="98"/>
      <c r="AB93" s="98"/>
    </row>
    <row r="94" spans="1:28" x14ac:dyDescent="0.4">
      <c r="A94" s="98"/>
      <c r="B94" s="98"/>
      <c r="C94" s="98"/>
      <c r="D94" s="98"/>
      <c r="E94" s="98"/>
      <c r="F94" s="98"/>
      <c r="G94" s="98"/>
      <c r="H94" s="98"/>
      <c r="I94" s="98"/>
      <c r="J94" s="98"/>
      <c r="K94" s="98"/>
      <c r="L94" s="98"/>
      <c r="M94" s="98"/>
      <c r="N94" s="98"/>
      <c r="O94" s="98"/>
      <c r="P94" s="98"/>
      <c r="Q94" s="98"/>
      <c r="R94" s="98"/>
      <c r="S94" s="98"/>
      <c r="T94" s="98"/>
      <c r="U94" s="98"/>
      <c r="V94" s="98"/>
      <c r="W94" s="98"/>
      <c r="X94" s="98"/>
      <c r="Y94" s="98"/>
      <c r="Z94" s="98"/>
      <c r="AA94" s="98"/>
      <c r="AB94" s="98"/>
    </row>
    <row r="95" spans="1:28" x14ac:dyDescent="0.4">
      <c r="A95" s="98"/>
      <c r="B95" s="98"/>
      <c r="C95" s="98"/>
      <c r="D95" s="98"/>
      <c r="E95" s="98"/>
      <c r="F95" s="98"/>
      <c r="G95" s="98"/>
      <c r="H95" s="98"/>
      <c r="I95" s="98"/>
      <c r="J95" s="98"/>
      <c r="K95" s="98"/>
      <c r="L95" s="98"/>
      <c r="M95" s="98"/>
      <c r="N95" s="98"/>
      <c r="O95" s="98"/>
      <c r="P95" s="98"/>
      <c r="Q95" s="98"/>
      <c r="R95" s="98"/>
      <c r="S95" s="98"/>
      <c r="T95" s="98"/>
      <c r="U95" s="98"/>
      <c r="V95" s="98"/>
      <c r="W95" s="98"/>
      <c r="X95" s="98"/>
      <c r="Y95" s="98"/>
      <c r="Z95" s="98"/>
      <c r="AA95" s="98"/>
      <c r="AB95" s="98"/>
    </row>
    <row r="96" spans="1:28" x14ac:dyDescent="0.4">
      <c r="A96" s="98"/>
      <c r="B96" s="98"/>
      <c r="C96" s="98"/>
      <c r="D96" s="98"/>
      <c r="E96" s="98"/>
      <c r="F96" s="98"/>
      <c r="G96" s="98"/>
      <c r="H96" s="98"/>
      <c r="I96" s="98"/>
      <c r="J96" s="98"/>
      <c r="K96" s="98"/>
      <c r="L96" s="98"/>
      <c r="M96" s="98"/>
      <c r="N96" s="98"/>
      <c r="O96" s="98"/>
      <c r="P96" s="98"/>
      <c r="Q96" s="98"/>
      <c r="R96" s="98"/>
      <c r="S96" s="98"/>
      <c r="T96" s="98"/>
      <c r="U96" s="98"/>
      <c r="V96" s="98"/>
      <c r="W96" s="98"/>
      <c r="X96" s="98"/>
      <c r="Y96" s="98"/>
      <c r="Z96" s="98"/>
      <c r="AA96" s="98"/>
      <c r="AB96" s="98"/>
    </row>
    <row r="97" spans="1:28" x14ac:dyDescent="0.4">
      <c r="A97" s="98"/>
      <c r="B97" s="98"/>
      <c r="C97" s="98"/>
      <c r="D97" s="98"/>
      <c r="E97" s="98"/>
      <c r="F97" s="98"/>
      <c r="G97" s="98"/>
      <c r="H97" s="98"/>
      <c r="I97" s="98"/>
      <c r="J97" s="98"/>
      <c r="K97" s="98"/>
      <c r="L97" s="98"/>
      <c r="M97" s="98"/>
      <c r="N97" s="98"/>
      <c r="O97" s="98"/>
      <c r="P97" s="98"/>
      <c r="Q97" s="98"/>
      <c r="R97" s="98"/>
      <c r="S97" s="98"/>
      <c r="T97" s="98"/>
      <c r="U97" s="98"/>
      <c r="V97" s="98"/>
      <c r="W97" s="98"/>
      <c r="X97" s="98"/>
      <c r="Y97" s="98"/>
      <c r="Z97" s="98"/>
      <c r="AA97" s="98"/>
      <c r="AB97" s="98"/>
    </row>
    <row r="98" spans="1:28" x14ac:dyDescent="0.4">
      <c r="A98" s="98"/>
      <c r="B98" s="98"/>
      <c r="C98" s="98"/>
      <c r="D98" s="98"/>
      <c r="E98" s="98"/>
      <c r="F98" s="98"/>
      <c r="G98" s="98"/>
      <c r="H98" s="98"/>
      <c r="I98" s="98"/>
      <c r="J98" s="98"/>
      <c r="K98" s="98"/>
      <c r="L98" s="98"/>
      <c r="M98" s="98"/>
      <c r="N98" s="98"/>
      <c r="O98" s="98"/>
      <c r="P98" s="98"/>
      <c r="Q98" s="98"/>
      <c r="R98" s="98"/>
      <c r="S98" s="98"/>
      <c r="T98" s="98"/>
      <c r="U98" s="98"/>
      <c r="V98" s="98"/>
      <c r="W98" s="98"/>
      <c r="X98" s="98"/>
      <c r="Y98" s="98"/>
      <c r="Z98" s="98"/>
      <c r="AA98" s="98"/>
      <c r="AB98" s="98"/>
    </row>
    <row r="99" spans="1:28" x14ac:dyDescent="0.4">
      <c r="A99" s="98"/>
      <c r="B99" s="98"/>
      <c r="C99" s="98"/>
      <c r="D99" s="98"/>
      <c r="E99" s="98"/>
      <c r="F99" s="98"/>
      <c r="G99" s="98"/>
      <c r="H99" s="98"/>
      <c r="I99" s="98"/>
      <c r="J99" s="98"/>
      <c r="K99" s="98"/>
      <c r="L99" s="98"/>
      <c r="M99" s="98"/>
      <c r="N99" s="98"/>
      <c r="O99" s="98"/>
      <c r="P99" s="98"/>
      <c r="Q99" s="98"/>
      <c r="R99" s="98"/>
      <c r="S99" s="98"/>
      <c r="T99" s="98"/>
      <c r="U99" s="98"/>
      <c r="V99" s="98"/>
      <c r="W99" s="98"/>
      <c r="X99" s="98"/>
      <c r="Y99" s="98"/>
      <c r="Z99" s="98"/>
      <c r="AA99" s="98"/>
      <c r="AB99" s="98"/>
    </row>
    <row r="100" spans="1:28" x14ac:dyDescent="0.4">
      <c r="A100" s="98"/>
      <c r="B100" s="98"/>
      <c r="C100" s="98"/>
      <c r="D100" s="98"/>
      <c r="E100" s="98"/>
      <c r="F100" s="98"/>
      <c r="G100" s="98"/>
      <c r="H100" s="98"/>
      <c r="I100" s="98"/>
      <c r="J100" s="98"/>
      <c r="K100" s="98"/>
      <c r="L100" s="98"/>
      <c r="M100" s="98"/>
      <c r="N100" s="98"/>
      <c r="O100" s="98"/>
      <c r="P100" s="98"/>
      <c r="Q100" s="98"/>
      <c r="R100" s="98"/>
      <c r="S100" s="98"/>
      <c r="T100" s="98"/>
      <c r="U100" s="98"/>
      <c r="V100" s="98"/>
      <c r="W100" s="98"/>
      <c r="X100" s="98"/>
      <c r="Y100" s="98"/>
      <c r="Z100" s="98"/>
      <c r="AA100" s="98"/>
      <c r="AB100" s="98"/>
    </row>
    <row r="101" spans="1:28" x14ac:dyDescent="0.4">
      <c r="A101" s="98"/>
      <c r="B101" s="98"/>
      <c r="C101" s="98"/>
      <c r="D101" s="98"/>
      <c r="E101" s="98"/>
      <c r="F101" s="98"/>
      <c r="G101" s="98"/>
      <c r="H101" s="98"/>
      <c r="I101" s="98"/>
      <c r="J101" s="98"/>
      <c r="K101" s="98"/>
      <c r="L101" s="98"/>
      <c r="M101" s="98"/>
      <c r="N101" s="98"/>
      <c r="O101" s="98"/>
      <c r="P101" s="98"/>
      <c r="Q101" s="98"/>
      <c r="R101" s="98"/>
      <c r="S101" s="98"/>
      <c r="T101" s="98"/>
      <c r="U101" s="98"/>
      <c r="V101" s="98"/>
      <c r="W101" s="98"/>
      <c r="X101" s="98"/>
      <c r="Y101" s="98"/>
      <c r="Z101" s="98"/>
      <c r="AA101" s="98"/>
      <c r="AB101" s="98"/>
    </row>
    <row r="102" spans="1:28" x14ac:dyDescent="0.4">
      <c r="A102" s="98"/>
      <c r="B102" s="98"/>
      <c r="C102" s="98"/>
      <c r="D102" s="98"/>
      <c r="E102" s="98"/>
      <c r="F102" s="98"/>
      <c r="G102" s="98"/>
      <c r="H102" s="98"/>
      <c r="I102" s="98"/>
      <c r="J102" s="98"/>
      <c r="K102" s="98"/>
      <c r="L102" s="98"/>
      <c r="M102" s="98"/>
      <c r="N102" s="98"/>
      <c r="O102" s="98"/>
      <c r="P102" s="98"/>
      <c r="Q102" s="98"/>
      <c r="R102" s="98"/>
      <c r="S102" s="98"/>
      <c r="T102" s="98"/>
      <c r="U102" s="98"/>
      <c r="V102" s="98"/>
      <c r="W102" s="98"/>
      <c r="X102" s="98"/>
      <c r="Y102" s="98"/>
      <c r="Z102" s="98"/>
      <c r="AA102" s="98"/>
      <c r="AB102" s="98"/>
    </row>
    <row r="103" spans="1:28" x14ac:dyDescent="0.4">
      <c r="A103" s="98"/>
      <c r="B103" s="98"/>
      <c r="C103" s="98"/>
      <c r="D103" s="98"/>
      <c r="E103" s="98"/>
      <c r="F103" s="98"/>
      <c r="G103" s="98"/>
      <c r="H103" s="98"/>
      <c r="I103" s="98"/>
      <c r="J103" s="98"/>
      <c r="K103" s="98"/>
      <c r="L103" s="98"/>
      <c r="M103" s="98"/>
      <c r="N103" s="98"/>
      <c r="O103" s="98"/>
      <c r="P103" s="98"/>
      <c r="Q103" s="98"/>
      <c r="R103" s="98"/>
      <c r="S103" s="98"/>
      <c r="T103" s="98"/>
      <c r="U103" s="98"/>
      <c r="V103" s="98"/>
      <c r="W103" s="98"/>
      <c r="X103" s="98"/>
      <c r="Y103" s="98"/>
      <c r="Z103" s="98"/>
      <c r="AA103" s="98"/>
      <c r="AB103" s="98"/>
    </row>
    <row r="104" spans="1:28" x14ac:dyDescent="0.4">
      <c r="A104" s="98"/>
      <c r="B104" s="98"/>
      <c r="C104" s="98"/>
      <c r="D104" s="98"/>
      <c r="E104" s="98"/>
      <c r="F104" s="98"/>
      <c r="G104" s="98"/>
      <c r="H104" s="98"/>
      <c r="I104" s="98"/>
      <c r="J104" s="98"/>
      <c r="K104" s="98"/>
      <c r="L104" s="98"/>
      <c r="M104" s="98"/>
      <c r="N104" s="98"/>
      <c r="O104" s="98"/>
      <c r="P104" s="98"/>
      <c r="Q104" s="98"/>
      <c r="R104" s="98"/>
      <c r="S104" s="98"/>
      <c r="T104" s="98"/>
      <c r="U104" s="98"/>
      <c r="V104" s="98"/>
      <c r="W104" s="98"/>
      <c r="X104" s="98"/>
      <c r="Y104" s="98"/>
      <c r="Z104" s="98"/>
      <c r="AA104" s="98"/>
      <c r="AB104" s="98"/>
    </row>
    <row r="105" spans="1:28" x14ac:dyDescent="0.4">
      <c r="A105" s="98"/>
      <c r="B105" s="98"/>
      <c r="C105" s="98"/>
      <c r="D105" s="98"/>
      <c r="E105" s="98"/>
      <c r="F105" s="98"/>
      <c r="G105" s="98"/>
      <c r="H105" s="98"/>
      <c r="I105" s="98"/>
      <c r="J105" s="98"/>
      <c r="K105" s="98"/>
      <c r="L105" s="98"/>
      <c r="M105" s="98"/>
      <c r="N105" s="98"/>
      <c r="O105" s="98"/>
      <c r="P105" s="98"/>
      <c r="Q105" s="98"/>
      <c r="R105" s="98"/>
      <c r="S105" s="98"/>
      <c r="T105" s="98"/>
      <c r="U105" s="98"/>
      <c r="V105" s="98"/>
      <c r="W105" s="98"/>
      <c r="X105" s="98"/>
      <c r="Y105" s="98"/>
      <c r="Z105" s="98"/>
      <c r="AA105" s="98"/>
      <c r="AB105" s="98"/>
    </row>
    <row r="106" spans="1:28" x14ac:dyDescent="0.4">
      <c r="A106" s="98"/>
      <c r="B106" s="98"/>
      <c r="C106" s="98"/>
      <c r="D106" s="98"/>
      <c r="E106" s="98"/>
      <c r="F106" s="98"/>
      <c r="G106" s="98"/>
      <c r="H106" s="98"/>
      <c r="I106" s="98"/>
      <c r="J106" s="98"/>
      <c r="K106" s="98"/>
      <c r="L106" s="98"/>
      <c r="M106" s="98"/>
      <c r="N106" s="98"/>
      <c r="O106" s="98"/>
      <c r="P106" s="98"/>
      <c r="Q106" s="98"/>
      <c r="R106" s="98"/>
      <c r="S106" s="98"/>
      <c r="T106" s="98"/>
      <c r="U106" s="98"/>
      <c r="V106" s="98"/>
      <c r="W106" s="98"/>
      <c r="X106" s="98"/>
      <c r="Y106" s="98"/>
      <c r="Z106" s="98"/>
      <c r="AA106" s="98"/>
      <c r="AB106" s="98"/>
    </row>
    <row r="107" spans="1:28" x14ac:dyDescent="0.4">
      <c r="A107" s="98"/>
      <c r="B107" s="98"/>
      <c r="C107" s="98"/>
      <c r="D107" s="98"/>
      <c r="E107" s="98"/>
      <c r="F107" s="98"/>
      <c r="G107" s="98"/>
      <c r="H107" s="98"/>
      <c r="I107" s="98"/>
      <c r="J107" s="98"/>
      <c r="K107" s="98"/>
      <c r="L107" s="98"/>
      <c r="M107" s="98"/>
      <c r="N107" s="98"/>
      <c r="O107" s="98"/>
      <c r="P107" s="98"/>
      <c r="Q107" s="98"/>
      <c r="R107" s="98"/>
      <c r="S107" s="98"/>
      <c r="T107" s="98"/>
      <c r="U107" s="98"/>
      <c r="V107" s="98"/>
      <c r="W107" s="98"/>
      <c r="X107" s="98"/>
      <c r="Y107" s="98"/>
      <c r="Z107" s="98"/>
      <c r="AA107" s="98"/>
      <c r="AB107" s="98"/>
    </row>
    <row r="108" spans="1:28" x14ac:dyDescent="0.4">
      <c r="A108" s="98"/>
      <c r="B108" s="98"/>
      <c r="C108" s="98"/>
      <c r="D108" s="98"/>
      <c r="E108" s="98"/>
      <c r="F108" s="98"/>
      <c r="G108" s="98"/>
      <c r="H108" s="98"/>
      <c r="I108" s="98"/>
      <c r="J108" s="98"/>
      <c r="K108" s="98"/>
      <c r="L108" s="98"/>
      <c r="M108" s="98"/>
      <c r="N108" s="98"/>
      <c r="O108" s="98"/>
      <c r="P108" s="98"/>
      <c r="Q108" s="98"/>
      <c r="R108" s="98"/>
      <c r="S108" s="98"/>
      <c r="T108" s="98"/>
      <c r="U108" s="98"/>
      <c r="V108" s="98"/>
      <c r="W108" s="98"/>
      <c r="X108" s="98"/>
      <c r="Y108" s="98"/>
      <c r="Z108" s="98"/>
      <c r="AA108" s="98"/>
      <c r="AB108" s="98"/>
    </row>
    <row r="109" spans="1:28" x14ac:dyDescent="0.4">
      <c r="A109" s="98"/>
      <c r="B109" s="98"/>
      <c r="C109" s="98"/>
      <c r="D109" s="98"/>
      <c r="E109" s="98"/>
      <c r="F109" s="98"/>
      <c r="G109" s="98"/>
      <c r="H109" s="98"/>
      <c r="I109" s="98"/>
      <c r="J109" s="98"/>
      <c r="K109" s="98"/>
      <c r="L109" s="98"/>
      <c r="M109" s="98"/>
      <c r="N109" s="98"/>
      <c r="O109" s="98"/>
      <c r="P109" s="98"/>
      <c r="Q109" s="98"/>
      <c r="R109" s="98"/>
      <c r="S109" s="98"/>
      <c r="T109" s="98"/>
      <c r="U109" s="98"/>
      <c r="V109" s="98"/>
      <c r="W109" s="98"/>
      <c r="X109" s="98"/>
      <c r="Y109" s="98"/>
      <c r="Z109" s="98"/>
      <c r="AA109" s="98"/>
      <c r="AB109" s="98"/>
    </row>
    <row r="110" spans="1:28" x14ac:dyDescent="0.4">
      <c r="A110" s="98"/>
      <c r="B110" s="98"/>
      <c r="C110" s="98"/>
      <c r="D110" s="98"/>
      <c r="E110" s="98"/>
      <c r="F110" s="98"/>
      <c r="G110" s="98"/>
      <c r="H110" s="98"/>
      <c r="I110" s="98"/>
      <c r="J110" s="98"/>
      <c r="K110" s="98"/>
      <c r="L110" s="98"/>
      <c r="M110" s="98"/>
      <c r="N110" s="98"/>
      <c r="O110" s="98"/>
      <c r="P110" s="98"/>
      <c r="Q110" s="98"/>
      <c r="R110" s="98"/>
      <c r="S110" s="98"/>
      <c r="T110" s="98"/>
      <c r="U110" s="98"/>
      <c r="V110" s="98"/>
      <c r="W110" s="98"/>
      <c r="X110" s="98"/>
      <c r="Y110" s="98"/>
      <c r="Z110" s="98"/>
      <c r="AA110" s="98"/>
      <c r="AB110" s="98"/>
    </row>
    <row r="111" spans="1:28" x14ac:dyDescent="0.4">
      <c r="A111" s="98"/>
      <c r="B111" s="98"/>
      <c r="C111" s="98"/>
      <c r="D111" s="98"/>
      <c r="E111" s="98"/>
      <c r="F111" s="98"/>
      <c r="G111" s="98"/>
      <c r="H111" s="98"/>
      <c r="I111" s="98"/>
      <c r="J111" s="98"/>
      <c r="K111" s="98"/>
      <c r="L111" s="98"/>
      <c r="M111" s="98"/>
      <c r="N111" s="98"/>
      <c r="O111" s="98"/>
      <c r="P111" s="98"/>
      <c r="Q111" s="98"/>
      <c r="R111" s="98"/>
      <c r="S111" s="98"/>
      <c r="T111" s="98"/>
      <c r="U111" s="98"/>
      <c r="V111" s="98"/>
      <c r="W111" s="98"/>
      <c r="X111" s="98"/>
      <c r="Y111" s="98"/>
      <c r="Z111" s="98"/>
      <c r="AA111" s="98"/>
      <c r="AB111" s="98"/>
    </row>
    <row r="112" spans="1:28" x14ac:dyDescent="0.4">
      <c r="A112" s="98"/>
      <c r="B112" s="98"/>
      <c r="C112" s="98"/>
      <c r="D112" s="98"/>
      <c r="E112" s="98"/>
      <c r="F112" s="98"/>
      <c r="G112" s="98"/>
      <c r="H112" s="98"/>
      <c r="I112" s="98"/>
      <c r="J112" s="98"/>
      <c r="K112" s="98"/>
      <c r="L112" s="98"/>
      <c r="M112" s="98"/>
      <c r="N112" s="98"/>
      <c r="O112" s="98"/>
      <c r="P112" s="98"/>
      <c r="Q112" s="98"/>
      <c r="R112" s="98"/>
      <c r="S112" s="98"/>
      <c r="T112" s="98"/>
      <c r="U112" s="98"/>
      <c r="V112" s="98"/>
      <c r="W112" s="98"/>
      <c r="X112" s="98"/>
      <c r="Y112" s="98"/>
      <c r="Z112" s="98"/>
      <c r="AA112" s="98"/>
      <c r="AB112" s="98"/>
    </row>
    <row r="113" spans="1:28" x14ac:dyDescent="0.4">
      <c r="A113" s="98"/>
      <c r="B113" s="98"/>
      <c r="C113" s="98"/>
      <c r="D113" s="98"/>
      <c r="E113" s="98"/>
      <c r="F113" s="98"/>
      <c r="G113" s="98"/>
      <c r="H113" s="98"/>
      <c r="I113" s="98"/>
      <c r="J113" s="98"/>
      <c r="K113" s="98"/>
      <c r="L113" s="98"/>
      <c r="M113" s="98"/>
      <c r="N113" s="98"/>
      <c r="O113" s="98"/>
      <c r="P113" s="98"/>
      <c r="Q113" s="98"/>
      <c r="R113" s="98"/>
      <c r="S113" s="98"/>
      <c r="T113" s="98"/>
      <c r="U113" s="98"/>
      <c r="V113" s="98"/>
      <c r="W113" s="98"/>
      <c r="X113" s="98"/>
      <c r="Y113" s="98"/>
      <c r="Z113" s="98"/>
      <c r="AA113" s="98"/>
      <c r="AB113" s="98"/>
    </row>
    <row r="114" spans="1:28" x14ac:dyDescent="0.4">
      <c r="A114" s="98"/>
      <c r="B114" s="98"/>
      <c r="C114" s="98"/>
      <c r="D114" s="98"/>
      <c r="E114" s="98"/>
      <c r="F114" s="98"/>
      <c r="G114" s="98"/>
      <c r="H114" s="98"/>
      <c r="I114" s="98"/>
      <c r="J114" s="98"/>
      <c r="K114" s="98"/>
      <c r="L114" s="98"/>
      <c r="M114" s="98"/>
      <c r="N114" s="98"/>
      <c r="O114" s="98"/>
      <c r="P114" s="98"/>
      <c r="Q114" s="98"/>
      <c r="R114" s="98"/>
      <c r="S114" s="98"/>
      <c r="T114" s="98"/>
      <c r="U114" s="98"/>
      <c r="V114" s="98"/>
      <c r="W114" s="98"/>
      <c r="X114" s="98"/>
      <c r="Y114" s="98"/>
      <c r="Z114" s="98"/>
      <c r="AA114" s="98"/>
      <c r="AB114" s="98"/>
    </row>
    <row r="115" spans="1:28" x14ac:dyDescent="0.4">
      <c r="A115" s="98"/>
      <c r="B115" s="98"/>
      <c r="C115" s="98"/>
      <c r="D115" s="98"/>
      <c r="E115" s="98"/>
      <c r="F115" s="98"/>
      <c r="G115" s="98"/>
      <c r="H115" s="98"/>
      <c r="I115" s="98"/>
      <c r="J115" s="98"/>
      <c r="K115" s="98"/>
      <c r="L115" s="98"/>
      <c r="M115" s="98"/>
      <c r="N115" s="98"/>
      <c r="O115" s="98"/>
      <c r="P115" s="98"/>
      <c r="Q115" s="98"/>
      <c r="R115" s="98"/>
      <c r="S115" s="98"/>
      <c r="T115" s="98"/>
      <c r="U115" s="98"/>
      <c r="V115" s="98"/>
      <c r="W115" s="98"/>
      <c r="X115" s="98"/>
      <c r="Y115" s="98"/>
      <c r="Z115" s="98"/>
      <c r="AA115" s="98"/>
      <c r="AB115" s="98"/>
    </row>
    <row r="116" spans="1:28" x14ac:dyDescent="0.4">
      <c r="A116" s="98"/>
      <c r="B116" s="98"/>
      <c r="C116" s="98"/>
      <c r="D116" s="98"/>
      <c r="E116" s="98"/>
      <c r="F116" s="98"/>
      <c r="G116" s="98"/>
      <c r="H116" s="98"/>
      <c r="I116" s="98"/>
      <c r="J116" s="98"/>
      <c r="K116" s="98"/>
      <c r="L116" s="98"/>
      <c r="M116" s="98"/>
      <c r="N116" s="98"/>
      <c r="O116" s="98"/>
      <c r="P116" s="98"/>
      <c r="Q116" s="98"/>
      <c r="R116" s="98"/>
      <c r="S116" s="98"/>
      <c r="T116" s="98"/>
      <c r="U116" s="98"/>
      <c r="V116" s="98"/>
      <c r="W116" s="98"/>
      <c r="X116" s="98"/>
      <c r="Y116" s="98"/>
      <c r="Z116" s="98"/>
      <c r="AA116" s="98"/>
      <c r="AB116" s="98"/>
    </row>
    <row r="117" spans="1:28" x14ac:dyDescent="0.4">
      <c r="A117" s="98"/>
      <c r="B117" s="98"/>
      <c r="C117" s="98"/>
      <c r="D117" s="98"/>
      <c r="E117" s="98"/>
      <c r="F117" s="98"/>
      <c r="G117" s="98"/>
      <c r="H117" s="98"/>
      <c r="I117" s="98"/>
      <c r="J117" s="98"/>
      <c r="K117" s="98"/>
      <c r="L117" s="98"/>
      <c r="M117" s="98"/>
      <c r="N117" s="98"/>
      <c r="O117" s="98"/>
      <c r="P117" s="98"/>
      <c r="Q117" s="98"/>
      <c r="R117" s="98"/>
      <c r="S117" s="98"/>
      <c r="T117" s="98"/>
      <c r="U117" s="98"/>
      <c r="V117" s="98"/>
      <c r="W117" s="98"/>
      <c r="X117" s="98"/>
      <c r="Y117" s="98"/>
      <c r="Z117" s="98"/>
      <c r="AA117" s="98"/>
      <c r="AB117" s="98"/>
    </row>
    <row r="118" spans="1:28" x14ac:dyDescent="0.4">
      <c r="A118" s="98"/>
      <c r="B118" s="98"/>
      <c r="C118" s="98"/>
      <c r="D118" s="98"/>
      <c r="E118" s="98"/>
      <c r="F118" s="98"/>
      <c r="G118" s="98"/>
      <c r="H118" s="98"/>
      <c r="I118" s="98"/>
      <c r="J118" s="98"/>
      <c r="K118" s="98"/>
      <c r="L118" s="98"/>
      <c r="M118" s="98"/>
      <c r="N118" s="98"/>
      <c r="O118" s="98"/>
      <c r="P118" s="98"/>
      <c r="Q118" s="98"/>
      <c r="R118" s="98"/>
      <c r="S118" s="98"/>
      <c r="T118" s="98"/>
      <c r="U118" s="98"/>
      <c r="V118" s="98"/>
      <c r="W118" s="98"/>
      <c r="X118" s="98"/>
      <c r="Y118" s="98"/>
      <c r="Z118" s="98"/>
      <c r="AA118" s="98"/>
      <c r="AB118" s="98"/>
    </row>
    <row r="119" spans="1:28" x14ac:dyDescent="0.4">
      <c r="A119" s="98"/>
      <c r="B119" s="98"/>
      <c r="C119" s="98"/>
      <c r="D119" s="98"/>
      <c r="E119" s="98"/>
      <c r="F119" s="98"/>
      <c r="G119" s="98"/>
      <c r="H119" s="98"/>
      <c r="I119" s="98"/>
      <c r="J119" s="98"/>
      <c r="K119" s="98"/>
      <c r="L119" s="98"/>
      <c r="M119" s="98"/>
      <c r="N119" s="98"/>
      <c r="O119" s="98"/>
      <c r="P119" s="98"/>
      <c r="Q119" s="98"/>
      <c r="R119" s="98"/>
      <c r="S119" s="98"/>
      <c r="T119" s="98"/>
      <c r="U119" s="98"/>
      <c r="V119" s="98"/>
      <c r="W119" s="98"/>
      <c r="X119" s="98"/>
      <c r="Y119" s="98"/>
      <c r="Z119" s="98"/>
      <c r="AA119" s="98"/>
      <c r="AB119" s="98"/>
    </row>
    <row r="120" spans="1:28" x14ac:dyDescent="0.4">
      <c r="A120" s="98"/>
      <c r="B120" s="98"/>
      <c r="C120" s="98"/>
      <c r="D120" s="98"/>
      <c r="E120" s="98"/>
      <c r="F120" s="98"/>
      <c r="G120" s="98"/>
      <c r="H120" s="98"/>
      <c r="I120" s="98"/>
      <c r="J120" s="98"/>
      <c r="K120" s="98"/>
      <c r="L120" s="98"/>
      <c r="M120" s="98"/>
      <c r="N120" s="98"/>
      <c r="O120" s="98"/>
      <c r="P120" s="98"/>
      <c r="Q120" s="98"/>
      <c r="R120" s="98"/>
      <c r="S120" s="98"/>
      <c r="T120" s="98"/>
      <c r="U120" s="98"/>
      <c r="V120" s="98"/>
      <c r="W120" s="98"/>
      <c r="X120" s="98"/>
      <c r="Y120" s="98"/>
      <c r="Z120" s="98"/>
      <c r="AA120" s="98"/>
      <c r="AB120" s="98"/>
    </row>
    <row r="121" spans="1:28" x14ac:dyDescent="0.4">
      <c r="A121" s="98"/>
      <c r="B121" s="98"/>
      <c r="C121" s="98"/>
      <c r="D121" s="98"/>
      <c r="E121" s="98"/>
      <c r="F121" s="98"/>
      <c r="G121" s="98"/>
      <c r="H121" s="98"/>
      <c r="I121" s="98"/>
      <c r="J121" s="98"/>
      <c r="K121" s="98"/>
      <c r="L121" s="98"/>
      <c r="M121" s="98"/>
      <c r="N121" s="98"/>
      <c r="O121" s="98"/>
      <c r="P121" s="98"/>
      <c r="Q121" s="98"/>
      <c r="R121" s="98"/>
      <c r="S121" s="98"/>
      <c r="T121" s="98"/>
      <c r="U121" s="98"/>
      <c r="V121" s="98"/>
      <c r="W121" s="98"/>
      <c r="X121" s="98"/>
      <c r="Y121" s="98"/>
      <c r="Z121" s="98"/>
      <c r="AA121" s="98"/>
      <c r="AB121" s="98"/>
    </row>
    <row r="122" spans="1:28" x14ac:dyDescent="0.4">
      <c r="A122" s="98"/>
      <c r="B122" s="98"/>
      <c r="C122" s="98"/>
      <c r="D122" s="98"/>
      <c r="E122" s="98"/>
      <c r="F122" s="98"/>
      <c r="G122" s="98"/>
      <c r="H122" s="98"/>
      <c r="I122" s="98"/>
      <c r="J122" s="98"/>
      <c r="K122" s="98"/>
      <c r="L122" s="98"/>
      <c r="M122" s="98"/>
      <c r="N122" s="98"/>
      <c r="O122" s="98"/>
      <c r="P122" s="98"/>
      <c r="Q122" s="98"/>
      <c r="R122" s="98"/>
      <c r="S122" s="98"/>
      <c r="T122" s="98"/>
      <c r="U122" s="98"/>
      <c r="V122" s="98"/>
      <c r="W122" s="98"/>
      <c r="X122" s="98"/>
      <c r="Y122" s="98"/>
      <c r="Z122" s="98"/>
      <c r="AA122" s="98"/>
      <c r="AB122" s="98"/>
    </row>
    <row r="123" spans="1:28" x14ac:dyDescent="0.4">
      <c r="A123" s="98"/>
      <c r="B123" s="98"/>
      <c r="C123" s="98"/>
      <c r="D123" s="98"/>
      <c r="E123" s="98"/>
      <c r="F123" s="98"/>
      <c r="G123" s="98"/>
      <c r="H123" s="98"/>
      <c r="I123" s="98"/>
      <c r="J123" s="98"/>
      <c r="K123" s="98"/>
      <c r="L123" s="98"/>
      <c r="M123" s="98"/>
      <c r="N123" s="98"/>
      <c r="O123" s="98"/>
      <c r="P123" s="98"/>
      <c r="Q123" s="98"/>
      <c r="R123" s="98"/>
      <c r="S123" s="98"/>
      <c r="T123" s="98"/>
      <c r="U123" s="98"/>
      <c r="V123" s="98"/>
      <c r="W123" s="98"/>
      <c r="X123" s="98"/>
      <c r="Y123" s="98"/>
      <c r="Z123" s="98"/>
      <c r="AA123" s="98"/>
      <c r="AB123" s="98"/>
    </row>
    <row r="124" spans="1:28" x14ac:dyDescent="0.4">
      <c r="A124" s="98"/>
      <c r="B124" s="98"/>
      <c r="C124" s="98"/>
      <c r="D124" s="98"/>
      <c r="E124" s="98"/>
      <c r="F124" s="98"/>
      <c r="G124" s="98"/>
      <c r="H124" s="98"/>
      <c r="I124" s="98"/>
      <c r="J124" s="98"/>
      <c r="K124" s="98"/>
      <c r="L124" s="98"/>
      <c r="M124" s="98"/>
      <c r="N124" s="98"/>
      <c r="O124" s="98"/>
      <c r="P124" s="98"/>
      <c r="Q124" s="98"/>
      <c r="R124" s="98"/>
      <c r="S124" s="98"/>
      <c r="T124" s="98"/>
      <c r="U124" s="98"/>
      <c r="V124" s="98"/>
      <c r="W124" s="98"/>
      <c r="X124" s="98"/>
      <c r="Y124" s="98"/>
      <c r="Z124" s="98"/>
      <c r="AA124" s="98"/>
      <c r="AB124" s="98"/>
    </row>
    <row r="125" spans="1:28" x14ac:dyDescent="0.4">
      <c r="A125" s="98"/>
      <c r="B125" s="98"/>
      <c r="C125" s="98"/>
      <c r="D125" s="98"/>
      <c r="E125" s="98"/>
      <c r="F125" s="98"/>
      <c r="G125" s="98"/>
      <c r="H125" s="98"/>
      <c r="I125" s="98"/>
      <c r="J125" s="98"/>
      <c r="K125" s="98"/>
      <c r="L125" s="98"/>
      <c r="M125" s="98"/>
      <c r="N125" s="98"/>
      <c r="O125" s="98"/>
      <c r="P125" s="98"/>
      <c r="Q125" s="98"/>
      <c r="R125" s="98"/>
      <c r="S125" s="98"/>
      <c r="T125" s="98"/>
      <c r="U125" s="98"/>
      <c r="V125" s="98"/>
      <c r="W125" s="98"/>
      <c r="X125" s="98"/>
      <c r="Y125" s="98"/>
      <c r="Z125" s="98"/>
      <c r="AA125" s="98"/>
      <c r="AB125" s="98"/>
    </row>
    <row r="126" spans="1:28" x14ac:dyDescent="0.4">
      <c r="A126" s="98"/>
      <c r="B126" s="98"/>
      <c r="C126" s="98"/>
      <c r="D126" s="98"/>
      <c r="E126" s="98"/>
      <c r="F126" s="98"/>
      <c r="G126" s="98"/>
      <c r="H126" s="98"/>
      <c r="I126" s="98"/>
      <c r="J126" s="98"/>
      <c r="K126" s="98"/>
      <c r="L126" s="98"/>
      <c r="M126" s="98"/>
      <c r="N126" s="98"/>
      <c r="O126" s="98"/>
      <c r="P126" s="98"/>
      <c r="Q126" s="98"/>
      <c r="R126" s="98"/>
      <c r="S126" s="98"/>
      <c r="T126" s="98"/>
      <c r="U126" s="98"/>
      <c r="V126" s="98"/>
      <c r="W126" s="98"/>
      <c r="X126" s="98"/>
      <c r="Y126" s="98"/>
      <c r="Z126" s="98"/>
      <c r="AA126" s="98"/>
      <c r="AB126" s="98"/>
    </row>
    <row r="127" spans="1:28" x14ac:dyDescent="0.4">
      <c r="A127" s="98"/>
      <c r="B127" s="98"/>
      <c r="C127" s="98"/>
      <c r="D127" s="98"/>
      <c r="E127" s="98"/>
      <c r="F127" s="98"/>
      <c r="G127" s="98"/>
      <c r="H127" s="98"/>
      <c r="I127" s="98"/>
      <c r="J127" s="98"/>
      <c r="K127" s="98"/>
      <c r="L127" s="98"/>
      <c r="M127" s="98"/>
      <c r="N127" s="98"/>
      <c r="O127" s="98"/>
      <c r="P127" s="98"/>
      <c r="Q127" s="98"/>
      <c r="R127" s="98"/>
      <c r="S127" s="98"/>
      <c r="T127" s="98"/>
      <c r="U127" s="98"/>
      <c r="V127" s="98"/>
      <c r="W127" s="98"/>
      <c r="X127" s="98"/>
      <c r="Y127" s="98"/>
      <c r="Z127" s="98"/>
      <c r="AA127" s="98"/>
      <c r="AB127" s="98"/>
    </row>
    <row r="128" spans="1:28" x14ac:dyDescent="0.4">
      <c r="A128" s="98"/>
      <c r="B128" s="98"/>
      <c r="C128" s="98"/>
      <c r="D128" s="98"/>
      <c r="E128" s="98"/>
      <c r="F128" s="98"/>
      <c r="G128" s="98"/>
      <c r="H128" s="98"/>
      <c r="I128" s="98"/>
      <c r="J128" s="98"/>
      <c r="K128" s="98"/>
      <c r="L128" s="98"/>
      <c r="M128" s="98"/>
      <c r="N128" s="98"/>
      <c r="O128" s="98"/>
      <c r="P128" s="98"/>
      <c r="Q128" s="98"/>
      <c r="R128" s="98"/>
      <c r="S128" s="98"/>
      <c r="T128" s="98"/>
      <c r="U128" s="98"/>
      <c r="V128" s="98"/>
      <c r="W128" s="98"/>
      <c r="X128" s="98"/>
      <c r="Y128" s="98"/>
      <c r="Z128" s="98"/>
      <c r="AA128" s="98"/>
      <c r="AB128" s="98"/>
    </row>
    <row r="129" spans="1:28" x14ac:dyDescent="0.4">
      <c r="A129" s="98"/>
      <c r="B129" s="98"/>
      <c r="C129" s="98"/>
      <c r="D129" s="98"/>
      <c r="E129" s="98"/>
      <c r="F129" s="98"/>
      <c r="G129" s="98"/>
      <c r="H129" s="98"/>
      <c r="I129" s="98"/>
      <c r="J129" s="98"/>
      <c r="K129" s="98"/>
      <c r="L129" s="98"/>
      <c r="M129" s="98"/>
      <c r="N129" s="98"/>
      <c r="O129" s="98"/>
      <c r="P129" s="98"/>
      <c r="Q129" s="98"/>
      <c r="R129" s="98"/>
      <c r="S129" s="98"/>
      <c r="T129" s="98"/>
      <c r="U129" s="98"/>
      <c r="V129" s="98"/>
      <c r="W129" s="98"/>
      <c r="X129" s="98"/>
      <c r="Y129" s="98"/>
      <c r="Z129" s="98"/>
      <c r="AA129" s="98"/>
      <c r="AB129" s="98"/>
    </row>
    <row r="130" spans="1:28" x14ac:dyDescent="0.4">
      <c r="A130" s="98"/>
      <c r="B130" s="98"/>
      <c r="C130" s="98"/>
      <c r="D130" s="98"/>
      <c r="E130" s="98"/>
      <c r="F130" s="98"/>
      <c r="G130" s="98"/>
      <c r="H130" s="98"/>
      <c r="I130" s="98"/>
      <c r="J130" s="98"/>
      <c r="K130" s="98"/>
      <c r="L130" s="98"/>
      <c r="M130" s="98"/>
      <c r="N130" s="98"/>
      <c r="O130" s="98"/>
      <c r="P130" s="98"/>
      <c r="Q130" s="98"/>
      <c r="R130" s="98"/>
      <c r="S130" s="98"/>
      <c r="T130" s="98"/>
      <c r="U130" s="98"/>
      <c r="V130" s="98"/>
      <c r="W130" s="98"/>
      <c r="X130" s="98"/>
      <c r="Y130" s="98"/>
      <c r="Z130" s="98"/>
      <c r="AA130" s="98"/>
      <c r="AB130" s="98"/>
    </row>
    <row r="131" spans="1:28" x14ac:dyDescent="0.4">
      <c r="A131" s="98"/>
      <c r="B131" s="98"/>
      <c r="C131" s="98"/>
      <c r="D131" s="98"/>
      <c r="E131" s="98"/>
      <c r="F131" s="98"/>
      <c r="G131" s="98"/>
      <c r="H131" s="98"/>
      <c r="I131" s="98"/>
      <c r="J131" s="98"/>
      <c r="K131" s="98"/>
      <c r="L131" s="98"/>
      <c r="M131" s="98"/>
      <c r="N131" s="98"/>
      <c r="O131" s="98"/>
      <c r="P131" s="98"/>
      <c r="Q131" s="98"/>
      <c r="R131" s="98"/>
      <c r="S131" s="98"/>
      <c r="T131" s="98"/>
      <c r="U131" s="98"/>
      <c r="V131" s="98"/>
      <c r="W131" s="98"/>
      <c r="X131" s="98"/>
      <c r="Y131" s="98"/>
      <c r="Z131" s="98"/>
      <c r="AA131" s="98"/>
      <c r="AB131" s="98"/>
    </row>
    <row r="132" spans="1:28" x14ac:dyDescent="0.4">
      <c r="A132" s="98"/>
      <c r="B132" s="98"/>
      <c r="C132" s="98"/>
      <c r="D132" s="98"/>
      <c r="E132" s="98"/>
      <c r="F132" s="98"/>
      <c r="G132" s="98"/>
      <c r="H132" s="98"/>
      <c r="I132" s="98"/>
      <c r="J132" s="98"/>
      <c r="K132" s="98"/>
      <c r="L132" s="98"/>
      <c r="M132" s="98"/>
      <c r="N132" s="98"/>
      <c r="O132" s="98"/>
      <c r="P132" s="98"/>
      <c r="Q132" s="98"/>
      <c r="R132" s="98"/>
      <c r="S132" s="98"/>
      <c r="T132" s="98"/>
      <c r="U132" s="98"/>
      <c r="V132" s="98"/>
      <c r="W132" s="98"/>
      <c r="X132" s="98"/>
      <c r="Y132" s="98"/>
      <c r="Z132" s="98"/>
      <c r="AA132" s="98"/>
      <c r="AB132" s="98"/>
    </row>
    <row r="133" spans="1:28" x14ac:dyDescent="0.4">
      <c r="A133" s="98"/>
      <c r="B133" s="98"/>
      <c r="C133" s="98"/>
      <c r="D133" s="98"/>
      <c r="E133" s="98"/>
      <c r="F133" s="98"/>
      <c r="G133" s="98"/>
      <c r="H133" s="98"/>
      <c r="I133" s="98"/>
      <c r="J133" s="98"/>
      <c r="K133" s="98"/>
      <c r="L133" s="98"/>
      <c r="M133" s="98"/>
      <c r="N133" s="98"/>
      <c r="O133" s="98"/>
      <c r="P133" s="98"/>
      <c r="Q133" s="98"/>
      <c r="R133" s="98"/>
      <c r="S133" s="98"/>
      <c r="T133" s="98"/>
      <c r="U133" s="98"/>
      <c r="V133" s="98"/>
      <c r="W133" s="98"/>
      <c r="X133" s="98"/>
      <c r="Y133" s="98"/>
      <c r="Z133" s="98"/>
      <c r="AA133" s="98"/>
      <c r="AB133" s="98"/>
    </row>
    <row r="134" spans="1:28" x14ac:dyDescent="0.4">
      <c r="A134" s="98"/>
      <c r="B134" s="98"/>
      <c r="C134" s="98"/>
      <c r="D134" s="98"/>
      <c r="E134" s="98"/>
      <c r="F134" s="98"/>
      <c r="G134" s="98"/>
      <c r="H134" s="98"/>
      <c r="I134" s="98"/>
      <c r="J134" s="98"/>
      <c r="K134" s="98"/>
      <c r="L134" s="98"/>
      <c r="M134" s="98"/>
      <c r="N134" s="98"/>
      <c r="O134" s="98"/>
      <c r="P134" s="98"/>
      <c r="Q134" s="98"/>
      <c r="R134" s="98"/>
      <c r="S134" s="98"/>
      <c r="T134" s="98"/>
      <c r="U134" s="98"/>
      <c r="V134" s="98"/>
      <c r="W134" s="98"/>
      <c r="X134" s="98"/>
      <c r="Y134" s="98"/>
      <c r="Z134" s="98"/>
      <c r="AA134" s="98"/>
      <c r="AB134" s="98"/>
    </row>
    <row r="135" spans="1:28" x14ac:dyDescent="0.4">
      <c r="A135" s="98"/>
      <c r="B135" s="98"/>
      <c r="C135" s="98"/>
      <c r="D135" s="98"/>
      <c r="E135" s="98"/>
      <c r="F135" s="98"/>
      <c r="G135" s="98"/>
      <c r="H135" s="98"/>
      <c r="I135" s="98"/>
      <c r="J135" s="98"/>
      <c r="K135" s="98"/>
      <c r="L135" s="98"/>
      <c r="M135" s="98"/>
      <c r="N135" s="98"/>
      <c r="O135" s="98"/>
      <c r="P135" s="98"/>
      <c r="Q135" s="98"/>
      <c r="R135" s="98"/>
      <c r="S135" s="98"/>
      <c r="T135" s="98"/>
      <c r="U135" s="98"/>
      <c r="V135" s="98"/>
      <c r="W135" s="98"/>
      <c r="X135" s="98"/>
      <c r="Y135" s="98"/>
      <c r="Z135" s="98"/>
      <c r="AA135" s="98"/>
      <c r="AB135" s="98"/>
    </row>
    <row r="136" spans="1:28" x14ac:dyDescent="0.4">
      <c r="A136" s="98"/>
      <c r="B136" s="98"/>
      <c r="C136" s="98"/>
      <c r="D136" s="98"/>
      <c r="E136" s="98"/>
      <c r="F136" s="98"/>
      <c r="G136" s="98"/>
      <c r="H136" s="98"/>
      <c r="I136" s="98"/>
      <c r="J136" s="98"/>
      <c r="K136" s="98"/>
      <c r="L136" s="98"/>
      <c r="M136" s="98"/>
      <c r="N136" s="98"/>
      <c r="O136" s="98"/>
      <c r="P136" s="98"/>
      <c r="Q136" s="98"/>
      <c r="R136" s="98"/>
      <c r="S136" s="98"/>
      <c r="T136" s="98"/>
      <c r="U136" s="98"/>
      <c r="V136" s="98"/>
      <c r="W136" s="98"/>
      <c r="X136" s="98"/>
      <c r="Y136" s="98"/>
      <c r="Z136" s="98"/>
      <c r="AA136" s="98"/>
      <c r="AB136" s="98"/>
    </row>
    <row r="137" spans="1:28" x14ac:dyDescent="0.4">
      <c r="A137" s="98"/>
      <c r="B137" s="98"/>
      <c r="C137" s="98"/>
      <c r="D137" s="98"/>
      <c r="E137" s="98"/>
      <c r="F137" s="98"/>
      <c r="G137" s="98"/>
      <c r="H137" s="98"/>
      <c r="I137" s="98"/>
      <c r="J137" s="98"/>
      <c r="K137" s="98"/>
      <c r="L137" s="98"/>
      <c r="M137" s="98"/>
      <c r="N137" s="98"/>
      <c r="O137" s="98"/>
      <c r="P137" s="98"/>
      <c r="Q137" s="98"/>
      <c r="R137" s="98"/>
      <c r="S137" s="98"/>
      <c r="T137" s="98"/>
      <c r="U137" s="98"/>
      <c r="V137" s="98"/>
      <c r="W137" s="98"/>
      <c r="X137" s="98"/>
      <c r="Y137" s="98"/>
      <c r="Z137" s="98"/>
      <c r="AA137" s="98"/>
      <c r="AB137" s="98"/>
    </row>
    <row r="138" spans="1:28" x14ac:dyDescent="0.4">
      <c r="A138" s="98"/>
      <c r="B138" s="98"/>
      <c r="C138" s="98"/>
      <c r="D138" s="98"/>
      <c r="E138" s="98"/>
      <c r="F138" s="98"/>
      <c r="G138" s="98"/>
      <c r="H138" s="98"/>
      <c r="I138" s="98"/>
      <c r="J138" s="98"/>
      <c r="K138" s="98"/>
      <c r="L138" s="98"/>
      <c r="M138" s="98"/>
      <c r="N138" s="98"/>
      <c r="O138" s="98"/>
      <c r="P138" s="98"/>
      <c r="Q138" s="98"/>
      <c r="R138" s="98"/>
      <c r="S138" s="98"/>
      <c r="T138" s="98"/>
      <c r="U138" s="98"/>
      <c r="V138" s="98"/>
      <c r="W138" s="98"/>
      <c r="X138" s="98"/>
      <c r="Y138" s="98"/>
      <c r="Z138" s="98"/>
      <c r="AA138" s="98"/>
      <c r="AB138" s="98"/>
    </row>
    <row r="139" spans="1:28" x14ac:dyDescent="0.4">
      <c r="A139" s="98"/>
      <c r="B139" s="98"/>
      <c r="C139" s="98"/>
      <c r="D139" s="98"/>
      <c r="E139" s="98"/>
      <c r="F139" s="98"/>
      <c r="G139" s="98"/>
      <c r="H139" s="98"/>
      <c r="I139" s="98"/>
      <c r="J139" s="98"/>
      <c r="K139" s="98"/>
      <c r="L139" s="98"/>
      <c r="M139" s="98"/>
      <c r="N139" s="98"/>
      <c r="O139" s="98"/>
      <c r="P139" s="98"/>
      <c r="Q139" s="98"/>
      <c r="R139" s="98"/>
      <c r="S139" s="98"/>
      <c r="T139" s="98"/>
      <c r="U139" s="98"/>
      <c r="V139" s="98"/>
      <c r="W139" s="98"/>
      <c r="X139" s="98"/>
      <c r="Y139" s="98"/>
      <c r="Z139" s="98"/>
      <c r="AA139" s="98"/>
      <c r="AB139" s="98"/>
    </row>
    <row r="140" spans="1:28" x14ac:dyDescent="0.4">
      <c r="A140" s="98"/>
      <c r="B140" s="98"/>
      <c r="C140" s="98"/>
      <c r="D140" s="98"/>
      <c r="E140" s="98"/>
      <c r="F140" s="98"/>
      <c r="G140" s="98"/>
      <c r="H140" s="98"/>
      <c r="I140" s="98"/>
      <c r="J140" s="98"/>
      <c r="K140" s="98"/>
      <c r="L140" s="98"/>
      <c r="M140" s="98"/>
      <c r="N140" s="98"/>
      <c r="O140" s="98"/>
      <c r="P140" s="98"/>
      <c r="Q140" s="98"/>
      <c r="R140" s="98"/>
      <c r="S140" s="98"/>
      <c r="T140" s="98"/>
      <c r="U140" s="98"/>
      <c r="V140" s="98"/>
      <c r="W140" s="98"/>
      <c r="X140" s="98"/>
      <c r="Y140" s="98"/>
      <c r="Z140" s="98"/>
      <c r="AA140" s="98"/>
      <c r="AB140" s="98"/>
    </row>
    <row r="141" spans="1:28" x14ac:dyDescent="0.4">
      <c r="A141" s="98"/>
      <c r="B141" s="98"/>
      <c r="C141" s="98"/>
      <c r="D141" s="98"/>
      <c r="E141" s="98"/>
      <c r="F141" s="98"/>
      <c r="G141" s="98"/>
      <c r="H141" s="98"/>
      <c r="I141" s="98"/>
      <c r="J141" s="98"/>
      <c r="K141" s="98"/>
      <c r="L141" s="98"/>
      <c r="M141" s="98"/>
      <c r="N141" s="98"/>
      <c r="O141" s="98"/>
      <c r="P141" s="98"/>
      <c r="Q141" s="98"/>
      <c r="R141" s="98"/>
      <c r="S141" s="98"/>
      <c r="T141" s="98"/>
      <c r="U141" s="98"/>
      <c r="V141" s="98"/>
      <c r="W141" s="98"/>
      <c r="X141" s="98"/>
      <c r="Y141" s="98"/>
      <c r="Z141" s="98"/>
      <c r="AA141" s="98"/>
      <c r="AB141" s="98"/>
    </row>
    <row r="142" spans="1:28" x14ac:dyDescent="0.4">
      <c r="A142" s="98"/>
      <c r="B142" s="98"/>
      <c r="C142" s="98"/>
      <c r="D142" s="98"/>
      <c r="E142" s="98"/>
      <c r="F142" s="98"/>
      <c r="G142" s="98"/>
      <c r="H142" s="98"/>
      <c r="I142" s="98"/>
      <c r="J142" s="98"/>
      <c r="K142" s="98"/>
      <c r="L142" s="98"/>
      <c r="M142" s="98"/>
      <c r="N142" s="98"/>
      <c r="O142" s="98"/>
      <c r="P142" s="98"/>
      <c r="Q142" s="98"/>
      <c r="R142" s="98"/>
      <c r="S142" s="98"/>
      <c r="T142" s="98"/>
      <c r="U142" s="98"/>
      <c r="V142" s="98"/>
      <c r="W142" s="98"/>
      <c r="X142" s="98"/>
      <c r="Y142" s="98"/>
      <c r="Z142" s="98"/>
      <c r="AA142" s="98"/>
      <c r="AB142" s="98"/>
    </row>
    <row r="143" spans="1:28" x14ac:dyDescent="0.4">
      <c r="A143" s="98"/>
      <c r="B143" s="98"/>
      <c r="C143" s="98"/>
      <c r="D143" s="98"/>
      <c r="E143" s="98"/>
      <c r="F143" s="98"/>
      <c r="G143" s="98"/>
      <c r="H143" s="98"/>
      <c r="I143" s="98"/>
      <c r="J143" s="98"/>
      <c r="K143" s="98"/>
      <c r="L143" s="98"/>
      <c r="M143" s="98"/>
      <c r="N143" s="98"/>
      <c r="O143" s="98"/>
      <c r="P143" s="98"/>
      <c r="Q143" s="98"/>
      <c r="R143" s="98"/>
      <c r="S143" s="98"/>
      <c r="T143" s="98"/>
      <c r="U143" s="98"/>
      <c r="V143" s="98"/>
      <c r="W143" s="98"/>
      <c r="X143" s="98"/>
      <c r="Y143" s="98"/>
      <c r="Z143" s="98"/>
      <c r="AA143" s="98"/>
      <c r="AB143" s="98"/>
    </row>
    <row r="144" spans="1:28" x14ac:dyDescent="0.4">
      <c r="A144" s="98"/>
      <c r="B144" s="98"/>
      <c r="C144" s="98"/>
      <c r="D144" s="98"/>
      <c r="E144" s="98"/>
      <c r="F144" s="98"/>
      <c r="G144" s="98"/>
      <c r="H144" s="98"/>
      <c r="I144" s="98"/>
      <c r="J144" s="98"/>
      <c r="K144" s="98"/>
      <c r="L144" s="98"/>
      <c r="M144" s="98"/>
      <c r="N144" s="98"/>
      <c r="O144" s="98"/>
      <c r="P144" s="98"/>
      <c r="Q144" s="98"/>
      <c r="R144" s="98"/>
      <c r="S144" s="98"/>
      <c r="T144" s="98"/>
      <c r="U144" s="98"/>
      <c r="V144" s="98"/>
      <c r="W144" s="98"/>
      <c r="X144" s="98"/>
      <c r="Y144" s="98"/>
      <c r="Z144" s="98"/>
      <c r="AA144" s="98"/>
      <c r="AB144" s="98"/>
    </row>
    <row r="145" spans="1:28" x14ac:dyDescent="0.4">
      <c r="A145" s="98"/>
      <c r="B145" s="98"/>
      <c r="C145" s="98"/>
      <c r="D145" s="98"/>
      <c r="E145" s="98"/>
      <c r="F145" s="98"/>
      <c r="G145" s="98"/>
      <c r="H145" s="98"/>
      <c r="I145" s="98"/>
      <c r="J145" s="98"/>
      <c r="K145" s="98"/>
      <c r="L145" s="98"/>
      <c r="M145" s="98"/>
      <c r="N145" s="98"/>
      <c r="O145" s="98"/>
      <c r="P145" s="98"/>
      <c r="Q145" s="98"/>
      <c r="R145" s="98"/>
      <c r="S145" s="98"/>
      <c r="T145" s="98"/>
      <c r="U145" s="98"/>
      <c r="V145" s="98"/>
      <c r="W145" s="98"/>
      <c r="X145" s="98"/>
      <c r="Y145" s="98"/>
      <c r="Z145" s="98"/>
      <c r="AA145" s="98"/>
      <c r="AB145" s="98"/>
    </row>
    <row r="146" spans="1:28" x14ac:dyDescent="0.4">
      <c r="A146" s="98"/>
      <c r="B146" s="98"/>
      <c r="C146" s="98"/>
      <c r="D146" s="98"/>
      <c r="E146" s="98"/>
      <c r="F146" s="98"/>
      <c r="G146" s="98"/>
      <c r="H146" s="98"/>
      <c r="I146" s="98"/>
      <c r="J146" s="98"/>
      <c r="K146" s="98"/>
      <c r="L146" s="98"/>
      <c r="M146" s="98"/>
      <c r="N146" s="98"/>
      <c r="O146" s="98"/>
      <c r="P146" s="98"/>
      <c r="Q146" s="98"/>
      <c r="R146" s="98"/>
      <c r="S146" s="98"/>
      <c r="T146" s="98"/>
      <c r="U146" s="98"/>
      <c r="V146" s="98"/>
      <c r="W146" s="98"/>
      <c r="X146" s="98"/>
      <c r="Y146" s="98"/>
      <c r="Z146" s="98"/>
      <c r="AA146" s="98"/>
      <c r="AB146" s="98"/>
    </row>
    <row r="147" spans="1:28" x14ac:dyDescent="0.4">
      <c r="A147" s="98"/>
      <c r="B147" s="98"/>
      <c r="C147" s="98"/>
      <c r="D147" s="98"/>
      <c r="E147" s="98"/>
      <c r="F147" s="98"/>
      <c r="G147" s="98"/>
      <c r="H147" s="98"/>
      <c r="I147" s="98"/>
      <c r="J147" s="98"/>
      <c r="K147" s="98"/>
      <c r="L147" s="98"/>
      <c r="M147" s="98"/>
      <c r="N147" s="98"/>
      <c r="O147" s="98"/>
      <c r="P147" s="98"/>
      <c r="Q147" s="98"/>
      <c r="R147" s="98"/>
      <c r="S147" s="98"/>
      <c r="T147" s="98"/>
      <c r="U147" s="98"/>
      <c r="V147" s="98"/>
      <c r="W147" s="98"/>
      <c r="X147" s="98"/>
      <c r="Y147" s="98"/>
      <c r="Z147" s="98"/>
      <c r="AA147" s="98"/>
      <c r="AB147" s="98"/>
    </row>
    <row r="148" spans="1:28" x14ac:dyDescent="0.4">
      <c r="A148" s="98"/>
      <c r="B148" s="98"/>
      <c r="C148" s="98"/>
      <c r="D148" s="98"/>
      <c r="E148" s="98"/>
      <c r="F148" s="98"/>
      <c r="G148" s="98"/>
      <c r="H148" s="98"/>
      <c r="I148" s="98"/>
      <c r="J148" s="98"/>
      <c r="K148" s="98"/>
      <c r="L148" s="98"/>
      <c r="M148" s="98"/>
      <c r="N148" s="98"/>
      <c r="O148" s="98"/>
      <c r="P148" s="98"/>
      <c r="Q148" s="98"/>
      <c r="R148" s="98"/>
      <c r="S148" s="98"/>
      <c r="T148" s="98"/>
      <c r="U148" s="98"/>
      <c r="V148" s="98"/>
      <c r="W148" s="98"/>
      <c r="X148" s="98"/>
      <c r="Y148" s="98"/>
      <c r="Z148" s="98"/>
      <c r="AA148" s="98"/>
      <c r="AB148" s="98"/>
    </row>
    <row r="149" spans="1:28" x14ac:dyDescent="0.4">
      <c r="A149" s="98"/>
      <c r="B149" s="98"/>
      <c r="C149" s="98"/>
      <c r="D149" s="98"/>
      <c r="E149" s="98"/>
      <c r="F149" s="98"/>
      <c r="G149" s="98"/>
      <c r="H149" s="98"/>
      <c r="I149" s="98"/>
      <c r="J149" s="98"/>
      <c r="K149" s="98"/>
      <c r="L149" s="98"/>
      <c r="M149" s="98"/>
      <c r="N149" s="98"/>
      <c r="O149" s="98"/>
      <c r="P149" s="98"/>
      <c r="Q149" s="98"/>
      <c r="R149" s="98"/>
      <c r="S149" s="98"/>
      <c r="T149" s="98"/>
      <c r="U149" s="98"/>
      <c r="V149" s="98"/>
      <c r="W149" s="98"/>
      <c r="X149" s="98"/>
      <c r="Y149" s="98"/>
      <c r="Z149" s="98"/>
      <c r="AA149" s="98"/>
      <c r="AB149" s="98"/>
    </row>
    <row r="150" spans="1:28" x14ac:dyDescent="0.4">
      <c r="A150" s="98"/>
      <c r="B150" s="98"/>
      <c r="C150" s="98"/>
      <c r="D150" s="98"/>
      <c r="E150" s="98"/>
      <c r="F150" s="98"/>
      <c r="G150" s="98"/>
      <c r="H150" s="98"/>
      <c r="I150" s="98"/>
      <c r="J150" s="98"/>
      <c r="K150" s="98"/>
      <c r="L150" s="98"/>
      <c r="M150" s="98"/>
      <c r="N150" s="98"/>
      <c r="O150" s="98"/>
      <c r="P150" s="98"/>
      <c r="Q150" s="98"/>
      <c r="R150" s="98"/>
      <c r="S150" s="98"/>
      <c r="T150" s="98"/>
      <c r="U150" s="98"/>
      <c r="V150" s="98"/>
      <c r="W150" s="98"/>
      <c r="X150" s="98"/>
      <c r="Y150" s="98"/>
      <c r="Z150" s="98"/>
      <c r="AA150" s="98"/>
      <c r="AB150" s="98"/>
    </row>
    <row r="151" spans="1:28" x14ac:dyDescent="0.4">
      <c r="A151" s="98"/>
      <c r="B151" s="98"/>
      <c r="C151" s="98"/>
      <c r="D151" s="98"/>
      <c r="E151" s="98"/>
      <c r="F151" s="98"/>
      <c r="G151" s="98"/>
      <c r="H151" s="98"/>
      <c r="I151" s="98"/>
      <c r="J151" s="98"/>
      <c r="K151" s="98"/>
      <c r="L151" s="98"/>
      <c r="M151" s="98"/>
      <c r="N151" s="98"/>
      <c r="O151" s="98"/>
      <c r="P151" s="98"/>
      <c r="Q151" s="98"/>
      <c r="R151" s="98"/>
      <c r="S151" s="98"/>
      <c r="T151" s="98"/>
      <c r="U151" s="98"/>
      <c r="V151" s="98"/>
      <c r="W151" s="98"/>
      <c r="X151" s="98"/>
      <c r="Y151" s="98"/>
      <c r="Z151" s="98"/>
      <c r="AA151" s="98"/>
      <c r="AB151" s="98"/>
    </row>
    <row r="152" spans="1:28" x14ac:dyDescent="0.4">
      <c r="A152" s="98"/>
      <c r="B152" s="98"/>
      <c r="C152" s="98"/>
      <c r="D152" s="98"/>
      <c r="E152" s="98"/>
      <c r="F152" s="98"/>
      <c r="G152" s="98"/>
      <c r="H152" s="98"/>
      <c r="I152" s="98"/>
      <c r="J152" s="98"/>
      <c r="K152" s="98"/>
      <c r="L152" s="98"/>
      <c r="M152" s="98"/>
      <c r="N152" s="98"/>
      <c r="O152" s="98"/>
      <c r="P152" s="98"/>
      <c r="Q152" s="98"/>
      <c r="R152" s="98"/>
      <c r="S152" s="98"/>
      <c r="T152" s="98"/>
      <c r="U152" s="98"/>
      <c r="V152" s="98"/>
      <c r="W152" s="98"/>
      <c r="X152" s="98"/>
      <c r="Y152" s="98"/>
      <c r="Z152" s="98"/>
      <c r="AA152" s="98"/>
      <c r="AB152" s="98"/>
    </row>
    <row r="153" spans="1:28" x14ac:dyDescent="0.4">
      <c r="A153" s="98"/>
      <c r="B153" s="98"/>
      <c r="C153" s="98"/>
      <c r="D153" s="98"/>
      <c r="E153" s="98"/>
      <c r="F153" s="98"/>
      <c r="G153" s="98"/>
      <c r="H153" s="98"/>
      <c r="I153" s="98"/>
      <c r="J153" s="98"/>
      <c r="K153" s="98"/>
      <c r="L153" s="98"/>
      <c r="M153" s="98"/>
      <c r="N153" s="98"/>
      <c r="O153" s="98"/>
      <c r="P153" s="98"/>
      <c r="Q153" s="98"/>
      <c r="R153" s="98"/>
      <c r="S153" s="98"/>
      <c r="T153" s="98"/>
      <c r="U153" s="98"/>
      <c r="V153" s="98"/>
      <c r="W153" s="98"/>
      <c r="X153" s="98"/>
      <c r="Y153" s="98"/>
      <c r="Z153" s="98"/>
      <c r="AA153" s="98"/>
      <c r="AB153" s="98"/>
    </row>
    <row r="154" spans="1:28" x14ac:dyDescent="0.4">
      <c r="A154" s="98"/>
      <c r="B154" s="98"/>
      <c r="C154" s="98"/>
      <c r="D154" s="98"/>
      <c r="E154" s="98"/>
      <c r="F154" s="98"/>
      <c r="G154" s="98"/>
      <c r="H154" s="98"/>
      <c r="I154" s="98"/>
      <c r="J154" s="98"/>
      <c r="K154" s="98"/>
      <c r="L154" s="98"/>
      <c r="M154" s="98"/>
      <c r="N154" s="98"/>
      <c r="O154" s="98"/>
      <c r="P154" s="98"/>
      <c r="Q154" s="98"/>
      <c r="R154" s="98"/>
      <c r="S154" s="98"/>
      <c r="T154" s="98"/>
      <c r="U154" s="98"/>
      <c r="V154" s="98"/>
      <c r="W154" s="98"/>
      <c r="X154" s="98"/>
      <c r="Y154" s="98"/>
      <c r="Z154" s="98"/>
      <c r="AA154" s="98"/>
      <c r="AB154" s="98"/>
    </row>
    <row r="155" spans="1:28" x14ac:dyDescent="0.4">
      <c r="A155" s="98"/>
      <c r="B155" s="98"/>
      <c r="C155" s="98"/>
      <c r="D155" s="98"/>
      <c r="E155" s="98"/>
      <c r="F155" s="98"/>
      <c r="G155" s="98"/>
      <c r="H155" s="98"/>
      <c r="I155" s="98"/>
      <c r="J155" s="98"/>
      <c r="K155" s="98"/>
      <c r="L155" s="98"/>
      <c r="M155" s="98"/>
      <c r="N155" s="98"/>
      <c r="O155" s="98"/>
      <c r="P155" s="98"/>
      <c r="Q155" s="98"/>
      <c r="R155" s="98"/>
      <c r="S155" s="98"/>
      <c r="T155" s="98"/>
      <c r="U155" s="98"/>
      <c r="V155" s="98"/>
      <c r="W155" s="98"/>
      <c r="X155" s="98"/>
      <c r="Y155" s="98"/>
      <c r="Z155" s="98"/>
      <c r="AA155" s="98"/>
      <c r="AB155" s="98"/>
    </row>
    <row r="156" spans="1:28" x14ac:dyDescent="0.4">
      <c r="A156" s="98"/>
      <c r="B156" s="98"/>
      <c r="C156" s="98"/>
      <c r="D156" s="98"/>
      <c r="E156" s="98"/>
      <c r="F156" s="98"/>
      <c r="G156" s="98"/>
      <c r="H156" s="98"/>
      <c r="I156" s="98"/>
      <c r="J156" s="98"/>
      <c r="K156" s="98"/>
      <c r="L156" s="98"/>
      <c r="M156" s="98"/>
      <c r="N156" s="98"/>
      <c r="O156" s="98"/>
      <c r="P156" s="98"/>
      <c r="Q156" s="98"/>
      <c r="R156" s="98"/>
      <c r="S156" s="98"/>
      <c r="T156" s="98"/>
      <c r="U156" s="98"/>
      <c r="V156" s="98"/>
      <c r="W156" s="98"/>
      <c r="X156" s="98"/>
      <c r="Y156" s="98"/>
      <c r="Z156" s="98"/>
      <c r="AA156" s="98"/>
      <c r="AB156" s="98"/>
    </row>
    <row r="157" spans="1:28" x14ac:dyDescent="0.4">
      <c r="A157" s="98"/>
      <c r="B157" s="98"/>
      <c r="C157" s="98"/>
      <c r="D157" s="98"/>
      <c r="E157" s="98"/>
      <c r="F157" s="98"/>
      <c r="G157" s="98"/>
      <c r="H157" s="98"/>
      <c r="I157" s="98"/>
      <c r="J157" s="98"/>
      <c r="K157" s="98"/>
      <c r="L157" s="98"/>
      <c r="M157" s="98"/>
      <c r="N157" s="98"/>
      <c r="O157" s="98"/>
      <c r="P157" s="98"/>
      <c r="Q157" s="98"/>
      <c r="R157" s="98"/>
      <c r="S157" s="98"/>
      <c r="T157" s="98"/>
      <c r="U157" s="98"/>
      <c r="V157" s="98"/>
      <c r="W157" s="98"/>
      <c r="X157" s="98"/>
      <c r="Y157" s="98"/>
      <c r="Z157" s="98"/>
      <c r="AA157" s="98"/>
      <c r="AB157" s="98"/>
    </row>
    <row r="158" spans="1:28" x14ac:dyDescent="0.4">
      <c r="A158" s="98"/>
      <c r="B158" s="98"/>
      <c r="C158" s="98"/>
      <c r="D158" s="98"/>
      <c r="E158" s="98"/>
      <c r="F158" s="98"/>
      <c r="G158" s="98"/>
      <c r="H158" s="98"/>
      <c r="I158" s="98"/>
      <c r="J158" s="98"/>
      <c r="K158" s="98"/>
      <c r="L158" s="98"/>
      <c r="M158" s="98"/>
      <c r="N158" s="98"/>
      <c r="O158" s="98"/>
      <c r="P158" s="98"/>
      <c r="Q158" s="98"/>
      <c r="R158" s="98"/>
      <c r="S158" s="98"/>
      <c r="T158" s="98"/>
      <c r="U158" s="98"/>
      <c r="V158" s="98"/>
      <c r="W158" s="98"/>
      <c r="X158" s="98"/>
      <c r="Y158" s="98"/>
      <c r="Z158" s="98"/>
      <c r="AA158" s="98"/>
      <c r="AB158" s="98"/>
    </row>
    <row r="159" spans="1:28" x14ac:dyDescent="0.4">
      <c r="A159" s="98"/>
      <c r="B159" s="98"/>
      <c r="C159" s="98"/>
      <c r="D159" s="98"/>
      <c r="E159" s="98"/>
      <c r="F159" s="98"/>
      <c r="G159" s="98"/>
      <c r="H159" s="98"/>
      <c r="I159" s="98"/>
      <c r="J159" s="98"/>
      <c r="K159" s="98"/>
      <c r="L159" s="98"/>
      <c r="M159" s="98"/>
      <c r="N159" s="98"/>
      <c r="O159" s="98"/>
      <c r="P159" s="98"/>
      <c r="Q159" s="98"/>
      <c r="R159" s="98"/>
      <c r="S159" s="98"/>
      <c r="T159" s="98"/>
      <c r="U159" s="98"/>
      <c r="V159" s="98"/>
      <c r="W159" s="98"/>
      <c r="X159" s="98"/>
      <c r="Y159" s="98"/>
      <c r="Z159" s="98"/>
      <c r="AA159" s="98"/>
      <c r="AB159" s="98"/>
    </row>
    <row r="160" spans="1:28" x14ac:dyDescent="0.4">
      <c r="A160" s="98"/>
      <c r="B160" s="98"/>
      <c r="C160" s="98"/>
      <c r="D160" s="98"/>
      <c r="E160" s="98"/>
      <c r="F160" s="98"/>
      <c r="G160" s="98"/>
      <c r="H160" s="98"/>
      <c r="I160" s="98"/>
      <c r="J160" s="98"/>
      <c r="K160" s="98"/>
      <c r="L160" s="98"/>
      <c r="M160" s="98"/>
      <c r="N160" s="98"/>
      <c r="O160" s="98"/>
      <c r="P160" s="98"/>
      <c r="Q160" s="98"/>
      <c r="R160" s="98"/>
      <c r="S160" s="98"/>
      <c r="T160" s="98"/>
      <c r="U160" s="98"/>
      <c r="V160" s="98"/>
      <c r="W160" s="98"/>
      <c r="X160" s="98"/>
      <c r="Y160" s="98"/>
      <c r="Z160" s="98"/>
      <c r="AA160" s="98"/>
      <c r="AB160" s="98"/>
    </row>
    <row r="161" spans="1:28" x14ac:dyDescent="0.4">
      <c r="A161" s="98"/>
      <c r="B161" s="98"/>
      <c r="C161" s="98"/>
      <c r="D161" s="98"/>
      <c r="E161" s="98"/>
      <c r="F161" s="98"/>
      <c r="G161" s="98"/>
      <c r="H161" s="98"/>
      <c r="I161" s="98"/>
      <c r="J161" s="98"/>
      <c r="K161" s="98"/>
      <c r="L161" s="98"/>
      <c r="M161" s="98"/>
      <c r="N161" s="98"/>
      <c r="O161" s="98"/>
      <c r="P161" s="98"/>
      <c r="Q161" s="98"/>
      <c r="R161" s="98"/>
      <c r="S161" s="98"/>
      <c r="T161" s="98"/>
      <c r="U161" s="98"/>
      <c r="V161" s="98"/>
      <c r="W161" s="98"/>
      <c r="X161" s="98"/>
      <c r="Y161" s="98"/>
      <c r="Z161" s="98"/>
      <c r="AA161" s="98"/>
      <c r="AB161" s="98"/>
    </row>
    <row r="162" spans="1:28" x14ac:dyDescent="0.4">
      <c r="A162" s="98"/>
      <c r="B162" s="98"/>
      <c r="C162" s="98"/>
      <c r="D162" s="98"/>
      <c r="E162" s="98"/>
      <c r="F162" s="98"/>
      <c r="G162" s="98"/>
      <c r="H162" s="98"/>
      <c r="I162" s="98"/>
      <c r="J162" s="98"/>
      <c r="K162" s="98"/>
      <c r="L162" s="98"/>
      <c r="M162" s="98"/>
      <c r="N162" s="98"/>
      <c r="O162" s="98"/>
      <c r="P162" s="98"/>
      <c r="Q162" s="98"/>
      <c r="R162" s="98"/>
      <c r="S162" s="98"/>
      <c r="T162" s="98"/>
      <c r="U162" s="98"/>
      <c r="V162" s="98"/>
      <c r="W162" s="98"/>
      <c r="X162" s="98"/>
      <c r="Y162" s="98"/>
      <c r="Z162" s="98"/>
      <c r="AA162" s="98"/>
      <c r="AB162" s="98"/>
    </row>
    <row r="163" spans="1:28" x14ac:dyDescent="0.4">
      <c r="A163" s="98"/>
      <c r="B163" s="98"/>
      <c r="C163" s="98"/>
      <c r="D163" s="98"/>
      <c r="E163" s="98"/>
      <c r="F163" s="98"/>
      <c r="G163" s="98"/>
      <c r="H163" s="98"/>
      <c r="I163" s="98"/>
      <c r="J163" s="98"/>
      <c r="K163" s="98"/>
      <c r="L163" s="98"/>
      <c r="M163" s="98"/>
      <c r="N163" s="98"/>
      <c r="O163" s="98"/>
      <c r="P163" s="98"/>
      <c r="Q163" s="98"/>
      <c r="R163" s="98"/>
      <c r="S163" s="98"/>
      <c r="T163" s="98"/>
      <c r="U163" s="98"/>
      <c r="V163" s="98"/>
      <c r="W163" s="98"/>
      <c r="X163" s="98"/>
      <c r="Y163" s="98"/>
      <c r="Z163" s="98"/>
      <c r="AA163" s="98"/>
      <c r="AB163" s="98"/>
    </row>
    <row r="164" spans="1:28" x14ac:dyDescent="0.4">
      <c r="A164" s="98"/>
      <c r="B164" s="98"/>
      <c r="C164" s="98"/>
      <c r="D164" s="98"/>
      <c r="E164" s="98"/>
      <c r="F164" s="98"/>
      <c r="G164" s="98"/>
      <c r="H164" s="98"/>
      <c r="I164" s="98"/>
      <c r="J164" s="98"/>
      <c r="K164" s="98"/>
      <c r="L164" s="98"/>
      <c r="M164" s="98"/>
      <c r="N164" s="98"/>
      <c r="O164" s="98"/>
      <c r="P164" s="98"/>
      <c r="Q164" s="98"/>
      <c r="R164" s="98"/>
      <c r="S164" s="98"/>
      <c r="T164" s="98"/>
      <c r="U164" s="98"/>
      <c r="V164" s="98"/>
      <c r="W164" s="98"/>
      <c r="X164" s="98"/>
      <c r="Y164" s="98"/>
      <c r="Z164" s="98"/>
      <c r="AA164" s="98"/>
      <c r="AB164" s="98"/>
    </row>
    <row r="165" spans="1:28" x14ac:dyDescent="0.4">
      <c r="A165" s="98"/>
      <c r="B165" s="98"/>
      <c r="C165" s="98"/>
      <c r="D165" s="98"/>
      <c r="E165" s="98"/>
      <c r="F165" s="98"/>
      <c r="G165" s="98"/>
      <c r="H165" s="98"/>
      <c r="I165" s="98"/>
      <c r="J165" s="98"/>
      <c r="K165" s="98"/>
      <c r="L165" s="98"/>
      <c r="M165" s="98"/>
      <c r="N165" s="98"/>
      <c r="O165" s="98"/>
      <c r="P165" s="98"/>
      <c r="Q165" s="98"/>
      <c r="R165" s="98"/>
      <c r="S165" s="98"/>
      <c r="T165" s="98"/>
      <c r="U165" s="98"/>
      <c r="V165" s="98"/>
      <c r="W165" s="98"/>
      <c r="X165" s="98"/>
      <c r="Y165" s="98"/>
      <c r="Z165" s="98"/>
      <c r="AA165" s="98"/>
      <c r="AB165" s="98"/>
    </row>
    <row r="166" spans="1:28" x14ac:dyDescent="0.4">
      <c r="A166" s="98"/>
      <c r="B166" s="98"/>
      <c r="C166" s="98"/>
      <c r="D166" s="98"/>
      <c r="E166" s="98"/>
      <c r="F166" s="98"/>
      <c r="G166" s="98"/>
      <c r="H166" s="98"/>
      <c r="I166" s="98"/>
      <c r="J166" s="98"/>
      <c r="K166" s="98"/>
      <c r="L166" s="98"/>
      <c r="M166" s="98"/>
      <c r="N166" s="98"/>
      <c r="O166" s="98"/>
      <c r="P166" s="98"/>
      <c r="Q166" s="98"/>
      <c r="R166" s="98"/>
      <c r="S166" s="98"/>
      <c r="T166" s="98"/>
      <c r="U166" s="98"/>
      <c r="V166" s="98"/>
      <c r="W166" s="98"/>
      <c r="X166" s="98"/>
      <c r="Y166" s="98"/>
      <c r="Z166" s="98"/>
      <c r="AA166" s="98"/>
      <c r="AB166" s="98"/>
    </row>
    <row r="167" spans="1:28" x14ac:dyDescent="0.4">
      <c r="A167" s="98"/>
      <c r="B167" s="98"/>
      <c r="C167" s="98"/>
      <c r="D167" s="98"/>
      <c r="E167" s="98"/>
      <c r="F167" s="98"/>
      <c r="G167" s="98"/>
      <c r="H167" s="98"/>
      <c r="I167" s="98"/>
      <c r="J167" s="98"/>
      <c r="K167" s="98"/>
      <c r="L167" s="98"/>
      <c r="M167" s="98"/>
      <c r="N167" s="98"/>
      <c r="O167" s="98"/>
      <c r="P167" s="98"/>
      <c r="Q167" s="98"/>
      <c r="R167" s="98"/>
      <c r="S167" s="98"/>
      <c r="T167" s="98"/>
      <c r="U167" s="98"/>
      <c r="V167" s="98"/>
      <c r="W167" s="98"/>
      <c r="X167" s="98"/>
      <c r="Y167" s="98"/>
      <c r="Z167" s="98"/>
      <c r="AA167" s="98"/>
      <c r="AB167" s="98"/>
    </row>
    <row r="168" spans="1:28" x14ac:dyDescent="0.4">
      <c r="A168" s="98"/>
      <c r="B168" s="98"/>
      <c r="C168" s="98"/>
      <c r="D168" s="98"/>
      <c r="E168" s="98"/>
      <c r="F168" s="98"/>
      <c r="G168" s="98"/>
      <c r="H168" s="98"/>
      <c r="I168" s="98"/>
      <c r="J168" s="98"/>
      <c r="K168" s="98"/>
      <c r="L168" s="98"/>
      <c r="M168" s="98"/>
      <c r="N168" s="98"/>
      <c r="O168" s="98"/>
      <c r="P168" s="98"/>
      <c r="Q168" s="98"/>
      <c r="R168" s="98"/>
      <c r="S168" s="98"/>
      <c r="T168" s="98"/>
      <c r="U168" s="98"/>
      <c r="V168" s="98"/>
      <c r="W168" s="98"/>
      <c r="X168" s="98"/>
      <c r="Y168" s="98"/>
      <c r="Z168" s="98"/>
      <c r="AA168" s="98"/>
      <c r="AB168" s="98"/>
    </row>
    <row r="169" spans="1:28" x14ac:dyDescent="0.4">
      <c r="A169" s="98"/>
      <c r="B169" s="98"/>
      <c r="C169" s="98"/>
      <c r="D169" s="98"/>
      <c r="E169" s="98"/>
      <c r="F169" s="98"/>
      <c r="G169" s="98"/>
      <c r="H169" s="98"/>
      <c r="I169" s="98"/>
      <c r="J169" s="98"/>
      <c r="K169" s="98"/>
      <c r="L169" s="98"/>
      <c r="M169" s="98"/>
      <c r="N169" s="98"/>
      <c r="O169" s="98"/>
      <c r="P169" s="98"/>
      <c r="Q169" s="98"/>
      <c r="R169" s="98"/>
      <c r="S169" s="98"/>
      <c r="T169" s="98"/>
      <c r="U169" s="98"/>
      <c r="V169" s="98"/>
      <c r="W169" s="98"/>
      <c r="X169" s="98"/>
      <c r="Y169" s="98"/>
      <c r="Z169" s="98"/>
      <c r="AA169" s="98"/>
      <c r="AB169" s="98"/>
    </row>
    <row r="170" spans="1:28" x14ac:dyDescent="0.4">
      <c r="A170" s="98"/>
      <c r="B170" s="98"/>
      <c r="C170" s="98"/>
      <c r="D170" s="98"/>
      <c r="E170" s="98"/>
      <c r="F170" s="98"/>
      <c r="G170" s="98"/>
      <c r="H170" s="98"/>
      <c r="I170" s="98"/>
      <c r="J170" s="98"/>
      <c r="K170" s="98"/>
      <c r="L170" s="98"/>
      <c r="M170" s="98"/>
      <c r="N170" s="98"/>
      <c r="O170" s="98"/>
      <c r="P170" s="98"/>
      <c r="Q170" s="98"/>
      <c r="R170" s="98"/>
      <c r="S170" s="98"/>
      <c r="T170" s="98"/>
      <c r="U170" s="98"/>
      <c r="V170" s="98"/>
      <c r="W170" s="98"/>
      <c r="X170" s="98"/>
      <c r="Y170" s="98"/>
      <c r="Z170" s="98"/>
      <c r="AA170" s="98"/>
      <c r="AB170" s="98"/>
    </row>
    <row r="171" spans="1:28" x14ac:dyDescent="0.4">
      <c r="A171" s="98"/>
      <c r="B171" s="98"/>
      <c r="C171" s="98"/>
      <c r="D171" s="98"/>
      <c r="E171" s="98"/>
      <c r="F171" s="98"/>
      <c r="G171" s="98"/>
      <c r="H171" s="98"/>
      <c r="I171" s="98"/>
      <c r="J171" s="98"/>
      <c r="K171" s="98"/>
      <c r="L171" s="98"/>
      <c r="M171" s="98"/>
      <c r="N171" s="98"/>
      <c r="O171" s="98"/>
      <c r="P171" s="98"/>
      <c r="Q171" s="98"/>
      <c r="R171" s="98"/>
      <c r="S171" s="98"/>
      <c r="T171" s="98"/>
      <c r="U171" s="98"/>
      <c r="V171" s="98"/>
      <c r="W171" s="98"/>
      <c r="X171" s="98"/>
      <c r="Y171" s="98"/>
      <c r="Z171" s="98"/>
      <c r="AA171" s="98"/>
      <c r="AB171" s="98"/>
    </row>
    <row r="172" spans="1:28" x14ac:dyDescent="0.4">
      <c r="A172" s="98"/>
      <c r="B172" s="98"/>
      <c r="C172" s="98"/>
      <c r="D172" s="98"/>
      <c r="E172" s="98"/>
      <c r="F172" s="98"/>
      <c r="G172" s="98"/>
      <c r="H172" s="98"/>
      <c r="I172" s="98"/>
      <c r="J172" s="98"/>
      <c r="K172" s="98"/>
      <c r="L172" s="98"/>
      <c r="M172" s="98"/>
      <c r="N172" s="98"/>
      <c r="O172" s="98"/>
      <c r="P172" s="98"/>
      <c r="Q172" s="98"/>
      <c r="R172" s="98"/>
      <c r="S172" s="98"/>
      <c r="T172" s="98"/>
      <c r="U172" s="98"/>
      <c r="V172" s="98"/>
      <c r="W172" s="98"/>
      <c r="X172" s="98"/>
      <c r="Y172" s="98"/>
      <c r="Z172" s="98"/>
      <c r="AA172" s="98"/>
      <c r="AB172" s="98"/>
    </row>
    <row r="173" spans="1:28" x14ac:dyDescent="0.4">
      <c r="A173" s="98"/>
      <c r="B173" s="98"/>
      <c r="C173" s="98"/>
      <c r="D173" s="98"/>
      <c r="E173" s="98"/>
      <c r="F173" s="98"/>
      <c r="G173" s="98"/>
      <c r="H173" s="98"/>
      <c r="I173" s="98"/>
      <c r="J173" s="98"/>
      <c r="K173" s="98"/>
      <c r="L173" s="98"/>
      <c r="M173" s="98"/>
      <c r="N173" s="98"/>
      <c r="O173" s="98"/>
      <c r="P173" s="98"/>
      <c r="Q173" s="98"/>
      <c r="R173" s="98"/>
      <c r="S173" s="98"/>
      <c r="T173" s="98"/>
      <c r="U173" s="98"/>
      <c r="V173" s="98"/>
      <c r="W173" s="98"/>
      <c r="X173" s="98"/>
      <c r="Y173" s="98"/>
      <c r="Z173" s="98"/>
      <c r="AA173" s="98"/>
      <c r="AB173" s="98"/>
    </row>
    <row r="174" spans="1:28" x14ac:dyDescent="0.4">
      <c r="A174" s="98"/>
      <c r="B174" s="98"/>
      <c r="C174" s="98"/>
      <c r="D174" s="98"/>
      <c r="E174" s="98"/>
      <c r="F174" s="98"/>
      <c r="G174" s="98"/>
      <c r="H174" s="98"/>
      <c r="I174" s="98"/>
      <c r="J174" s="98"/>
      <c r="K174" s="98"/>
      <c r="L174" s="98"/>
      <c r="M174" s="98"/>
      <c r="N174" s="98"/>
      <c r="O174" s="98"/>
      <c r="P174" s="98"/>
      <c r="Q174" s="98"/>
      <c r="R174" s="98"/>
      <c r="S174" s="98"/>
      <c r="T174" s="98"/>
      <c r="U174" s="98"/>
      <c r="V174" s="98"/>
      <c r="W174" s="98"/>
      <c r="X174" s="98"/>
      <c r="Y174" s="98"/>
      <c r="Z174" s="98"/>
      <c r="AA174" s="98"/>
      <c r="AB174" s="98"/>
    </row>
    <row r="175" spans="1:28" x14ac:dyDescent="0.4">
      <c r="A175" s="98"/>
      <c r="B175" s="98"/>
      <c r="C175" s="98"/>
      <c r="D175" s="98"/>
      <c r="E175" s="98"/>
      <c r="F175" s="98"/>
      <c r="G175" s="98"/>
      <c r="H175" s="98"/>
      <c r="I175" s="98"/>
      <c r="J175" s="98"/>
      <c r="K175" s="98"/>
      <c r="L175" s="98"/>
      <c r="M175" s="98"/>
      <c r="N175" s="98"/>
      <c r="O175" s="98"/>
      <c r="P175" s="98"/>
      <c r="Q175" s="98"/>
      <c r="R175" s="98"/>
      <c r="S175" s="98"/>
      <c r="T175" s="98"/>
      <c r="U175" s="98"/>
      <c r="V175" s="98"/>
      <c r="W175" s="98"/>
      <c r="X175" s="98"/>
      <c r="Y175" s="98"/>
      <c r="Z175" s="98"/>
      <c r="AA175" s="98"/>
      <c r="AB175" s="98"/>
    </row>
    <row r="176" spans="1:28" x14ac:dyDescent="0.4">
      <c r="A176" s="98"/>
      <c r="B176" s="98"/>
      <c r="C176" s="98"/>
      <c r="D176" s="98"/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8"/>
      <c r="W176" s="98"/>
      <c r="X176" s="98"/>
      <c r="Y176" s="98"/>
      <c r="Z176" s="98"/>
      <c r="AA176" s="98"/>
      <c r="AB176" s="98"/>
    </row>
    <row r="177" spans="1:28" x14ac:dyDescent="0.4">
      <c r="A177" s="98"/>
      <c r="B177" s="98"/>
      <c r="C177" s="98"/>
      <c r="D177" s="98"/>
      <c r="E177" s="98"/>
      <c r="F177" s="98"/>
      <c r="G177" s="98"/>
      <c r="H177" s="98"/>
      <c r="I177" s="98"/>
      <c r="J177" s="98"/>
      <c r="K177" s="98"/>
      <c r="L177" s="98"/>
      <c r="M177" s="98"/>
      <c r="N177" s="98"/>
      <c r="O177" s="98"/>
      <c r="P177" s="98"/>
      <c r="Q177" s="98"/>
      <c r="R177" s="98"/>
      <c r="S177" s="98"/>
      <c r="T177" s="98"/>
      <c r="U177" s="98"/>
      <c r="V177" s="98"/>
      <c r="W177" s="98"/>
      <c r="X177" s="98"/>
      <c r="Y177" s="98"/>
      <c r="Z177" s="98"/>
      <c r="AA177" s="98"/>
      <c r="AB177" s="98"/>
    </row>
    <row r="178" spans="1:28" x14ac:dyDescent="0.4">
      <c r="A178" s="98"/>
      <c r="B178" s="98"/>
      <c r="C178" s="98"/>
      <c r="D178" s="98"/>
      <c r="E178" s="98"/>
      <c r="F178" s="98"/>
      <c r="G178" s="98"/>
      <c r="H178" s="98"/>
      <c r="I178" s="98"/>
      <c r="J178" s="98"/>
      <c r="K178" s="98"/>
      <c r="L178" s="98"/>
      <c r="M178" s="98"/>
      <c r="N178" s="98"/>
      <c r="O178" s="98"/>
      <c r="P178" s="98"/>
      <c r="Q178" s="98"/>
      <c r="R178" s="98"/>
      <c r="S178" s="98"/>
      <c r="T178" s="98"/>
      <c r="U178" s="98"/>
      <c r="V178" s="98"/>
      <c r="W178" s="98"/>
      <c r="X178" s="98"/>
      <c r="Y178" s="98"/>
      <c r="Z178" s="98"/>
      <c r="AA178" s="98"/>
      <c r="AB178" s="98"/>
    </row>
    <row r="179" spans="1:28" x14ac:dyDescent="0.4">
      <c r="A179" s="98"/>
      <c r="B179" s="98"/>
      <c r="C179" s="98"/>
      <c r="D179" s="98"/>
      <c r="E179" s="98"/>
      <c r="F179" s="98"/>
      <c r="G179" s="98"/>
      <c r="H179" s="98"/>
      <c r="I179" s="98"/>
      <c r="J179" s="98"/>
      <c r="K179" s="98"/>
      <c r="L179" s="98"/>
      <c r="M179" s="98"/>
      <c r="N179" s="98"/>
      <c r="O179" s="98"/>
      <c r="P179" s="98"/>
      <c r="Q179" s="98"/>
      <c r="R179" s="98"/>
      <c r="S179" s="98"/>
      <c r="T179" s="98"/>
      <c r="U179" s="98"/>
      <c r="V179" s="98"/>
      <c r="W179" s="98"/>
      <c r="X179" s="98"/>
      <c r="Y179" s="98"/>
      <c r="Z179" s="98"/>
      <c r="AA179" s="98"/>
      <c r="AB179" s="98"/>
    </row>
    <row r="180" spans="1:28" x14ac:dyDescent="0.4">
      <c r="A180" s="98"/>
      <c r="B180" s="98"/>
      <c r="C180" s="98"/>
      <c r="D180" s="98"/>
      <c r="E180" s="98"/>
      <c r="F180" s="98"/>
      <c r="G180" s="98"/>
      <c r="H180" s="98"/>
      <c r="I180" s="98"/>
      <c r="J180" s="98"/>
      <c r="K180" s="98"/>
      <c r="L180" s="98"/>
      <c r="M180" s="98"/>
      <c r="N180" s="98"/>
      <c r="O180" s="98"/>
      <c r="P180" s="98"/>
      <c r="Q180" s="98"/>
      <c r="R180" s="98"/>
      <c r="S180" s="98"/>
      <c r="T180" s="98"/>
      <c r="U180" s="98"/>
      <c r="V180" s="98"/>
      <c r="W180" s="98"/>
      <c r="X180" s="98"/>
      <c r="Y180" s="98"/>
      <c r="Z180" s="98"/>
      <c r="AA180" s="98"/>
      <c r="AB180" s="98"/>
    </row>
    <row r="181" spans="1:28" x14ac:dyDescent="0.4">
      <c r="A181" s="98"/>
      <c r="B181" s="98"/>
      <c r="C181" s="98"/>
      <c r="D181" s="98"/>
      <c r="E181" s="98"/>
      <c r="F181" s="98"/>
      <c r="G181" s="98"/>
      <c r="H181" s="98"/>
      <c r="I181" s="98"/>
      <c r="J181" s="98"/>
      <c r="K181" s="98"/>
      <c r="L181" s="98"/>
      <c r="M181" s="98"/>
      <c r="N181" s="98"/>
      <c r="O181" s="98"/>
      <c r="P181" s="98"/>
      <c r="Q181" s="98"/>
      <c r="R181" s="98"/>
      <c r="S181" s="98"/>
      <c r="T181" s="98"/>
      <c r="U181" s="98"/>
      <c r="V181" s="98"/>
      <c r="W181" s="98"/>
      <c r="X181" s="98"/>
      <c r="Y181" s="98"/>
      <c r="Z181" s="98"/>
      <c r="AA181" s="98"/>
      <c r="AB181" s="98"/>
    </row>
    <row r="182" spans="1:28" x14ac:dyDescent="0.4">
      <c r="A182" s="98"/>
      <c r="B182" s="98"/>
      <c r="C182" s="98"/>
      <c r="D182" s="98"/>
      <c r="E182" s="98"/>
      <c r="F182" s="98"/>
      <c r="G182" s="98"/>
      <c r="H182" s="98"/>
      <c r="I182" s="98"/>
      <c r="J182" s="98"/>
      <c r="K182" s="98"/>
      <c r="L182" s="98"/>
      <c r="M182" s="98"/>
      <c r="N182" s="98"/>
      <c r="O182" s="98"/>
      <c r="P182" s="98"/>
      <c r="Q182" s="98"/>
      <c r="R182" s="98"/>
      <c r="S182" s="98"/>
      <c r="T182" s="98"/>
      <c r="U182" s="98"/>
      <c r="V182" s="98"/>
      <c r="W182" s="98"/>
      <c r="X182" s="98"/>
      <c r="Y182" s="98"/>
      <c r="Z182" s="98"/>
      <c r="AA182" s="98"/>
      <c r="AB182" s="98"/>
    </row>
    <row r="183" spans="1:28" x14ac:dyDescent="0.4">
      <c r="A183" s="98"/>
      <c r="B183" s="98"/>
      <c r="C183" s="98"/>
      <c r="D183" s="98"/>
      <c r="E183" s="98"/>
      <c r="F183" s="98"/>
      <c r="G183" s="98"/>
      <c r="H183" s="98"/>
      <c r="I183" s="98"/>
      <c r="J183" s="98"/>
      <c r="K183" s="98"/>
      <c r="L183" s="98"/>
      <c r="M183" s="98"/>
      <c r="N183" s="98"/>
      <c r="O183" s="98"/>
      <c r="P183" s="98"/>
      <c r="Q183" s="98"/>
      <c r="R183" s="98"/>
      <c r="S183" s="98"/>
      <c r="T183" s="98"/>
      <c r="U183" s="98"/>
      <c r="V183" s="98"/>
      <c r="W183" s="98"/>
      <c r="X183" s="98"/>
      <c r="Y183" s="98"/>
      <c r="Z183" s="98"/>
      <c r="AA183" s="98"/>
      <c r="AB183" s="98"/>
    </row>
    <row r="184" spans="1:28" x14ac:dyDescent="0.4">
      <c r="A184" s="98"/>
      <c r="B184" s="98"/>
      <c r="C184" s="98"/>
      <c r="D184" s="98"/>
      <c r="E184" s="98"/>
      <c r="F184" s="98"/>
      <c r="G184" s="98"/>
      <c r="H184" s="98"/>
      <c r="I184" s="98"/>
      <c r="J184" s="98"/>
      <c r="K184" s="98"/>
      <c r="L184" s="98"/>
      <c r="M184" s="98"/>
      <c r="N184" s="98"/>
      <c r="O184" s="98"/>
      <c r="P184" s="98"/>
      <c r="Q184" s="98"/>
      <c r="R184" s="98"/>
      <c r="S184" s="98"/>
      <c r="T184" s="98"/>
      <c r="U184" s="98"/>
      <c r="V184" s="98"/>
      <c r="W184" s="98"/>
      <c r="X184" s="98"/>
      <c r="Y184" s="98"/>
      <c r="Z184" s="98"/>
      <c r="AA184" s="98"/>
      <c r="AB184" s="98"/>
    </row>
    <row r="185" spans="1:28" x14ac:dyDescent="0.4">
      <c r="A185" s="98"/>
      <c r="B185" s="98"/>
      <c r="C185" s="98"/>
      <c r="D185" s="98"/>
      <c r="E185" s="98"/>
      <c r="F185" s="98"/>
      <c r="G185" s="98"/>
      <c r="H185" s="98"/>
      <c r="I185" s="98"/>
      <c r="J185" s="98"/>
      <c r="K185" s="98"/>
      <c r="L185" s="98"/>
      <c r="M185" s="98"/>
      <c r="N185" s="98"/>
      <c r="O185" s="98"/>
      <c r="P185" s="98"/>
      <c r="Q185" s="98"/>
      <c r="R185" s="98"/>
      <c r="S185" s="98"/>
      <c r="T185" s="98"/>
      <c r="U185" s="98"/>
      <c r="V185" s="98"/>
      <c r="W185" s="98"/>
      <c r="X185" s="98"/>
      <c r="Y185" s="98"/>
      <c r="Z185" s="98"/>
      <c r="AA185" s="98"/>
      <c r="AB185" s="98"/>
    </row>
    <row r="186" spans="1:28" x14ac:dyDescent="0.4">
      <c r="A186" s="98"/>
      <c r="B186" s="98"/>
      <c r="C186" s="98"/>
      <c r="D186" s="98"/>
      <c r="E186" s="98"/>
      <c r="F186" s="98"/>
      <c r="G186" s="98"/>
      <c r="H186" s="98"/>
      <c r="I186" s="98"/>
      <c r="J186" s="98"/>
      <c r="K186" s="98"/>
      <c r="L186" s="98"/>
      <c r="M186" s="98"/>
      <c r="N186" s="98"/>
      <c r="O186" s="98"/>
      <c r="P186" s="98"/>
      <c r="Q186" s="98"/>
      <c r="R186" s="98"/>
      <c r="S186" s="98"/>
      <c r="T186" s="98"/>
      <c r="U186" s="98"/>
      <c r="V186" s="98"/>
      <c r="W186" s="98"/>
      <c r="X186" s="98"/>
      <c r="Y186" s="98"/>
      <c r="Z186" s="98"/>
      <c r="AA186" s="98"/>
      <c r="AB186" s="98"/>
    </row>
    <row r="187" spans="1:28" x14ac:dyDescent="0.4">
      <c r="A187" s="98"/>
      <c r="B187" s="98"/>
      <c r="C187" s="98"/>
      <c r="D187" s="98"/>
      <c r="E187" s="98"/>
      <c r="F187" s="98"/>
      <c r="G187" s="98"/>
      <c r="H187" s="98"/>
      <c r="I187" s="98"/>
      <c r="J187" s="98"/>
      <c r="K187" s="98"/>
      <c r="L187" s="98"/>
      <c r="M187" s="98"/>
      <c r="N187" s="98"/>
      <c r="O187" s="98"/>
      <c r="P187" s="98"/>
      <c r="Q187" s="98"/>
      <c r="R187" s="98"/>
      <c r="S187" s="98"/>
      <c r="T187" s="98"/>
      <c r="U187" s="98"/>
      <c r="V187" s="98"/>
      <c r="W187" s="98"/>
      <c r="X187" s="98"/>
      <c r="Y187" s="98"/>
      <c r="Z187" s="98"/>
      <c r="AA187" s="98"/>
      <c r="AB187" s="98"/>
    </row>
    <row r="188" spans="1:28" x14ac:dyDescent="0.4">
      <c r="A188" s="98"/>
      <c r="B188" s="98"/>
      <c r="C188" s="98"/>
      <c r="D188" s="98"/>
      <c r="E188" s="98"/>
      <c r="F188" s="98"/>
      <c r="G188" s="98"/>
      <c r="H188" s="98"/>
      <c r="I188" s="98"/>
      <c r="J188" s="98"/>
      <c r="K188" s="98"/>
      <c r="L188" s="98"/>
      <c r="M188" s="98"/>
      <c r="N188" s="98"/>
      <c r="O188" s="98"/>
      <c r="P188" s="98"/>
      <c r="Q188" s="98"/>
      <c r="R188" s="98"/>
      <c r="S188" s="98"/>
      <c r="T188" s="98"/>
      <c r="U188" s="98"/>
      <c r="V188" s="98"/>
      <c r="W188" s="98"/>
      <c r="X188" s="98"/>
      <c r="Y188" s="98"/>
      <c r="Z188" s="98"/>
      <c r="AA188" s="98"/>
      <c r="AB188" s="98"/>
    </row>
    <row r="189" spans="1:28" x14ac:dyDescent="0.4">
      <c r="A189" s="98"/>
      <c r="B189" s="98"/>
      <c r="C189" s="98"/>
      <c r="D189" s="98"/>
      <c r="E189" s="98"/>
      <c r="F189" s="98"/>
      <c r="G189" s="98"/>
      <c r="H189" s="98"/>
      <c r="I189" s="98"/>
      <c r="J189" s="98"/>
      <c r="K189" s="98"/>
      <c r="L189" s="98"/>
      <c r="M189" s="98"/>
      <c r="N189" s="98"/>
      <c r="O189" s="98"/>
      <c r="P189" s="98"/>
      <c r="Q189" s="98"/>
      <c r="R189" s="98"/>
      <c r="S189" s="98"/>
      <c r="T189" s="98"/>
      <c r="U189" s="98"/>
      <c r="V189" s="98"/>
      <c r="W189" s="98"/>
      <c r="X189" s="98"/>
      <c r="Y189" s="98"/>
      <c r="Z189" s="98"/>
      <c r="AA189" s="98"/>
      <c r="AB189" s="98"/>
    </row>
    <row r="190" spans="1:28" x14ac:dyDescent="0.4">
      <c r="A190" s="98"/>
      <c r="B190" s="98"/>
      <c r="C190" s="98"/>
      <c r="D190" s="98"/>
      <c r="E190" s="98"/>
      <c r="F190" s="98"/>
      <c r="G190" s="98"/>
      <c r="H190" s="98"/>
      <c r="I190" s="98"/>
      <c r="J190" s="98"/>
      <c r="K190" s="98"/>
      <c r="L190" s="98"/>
      <c r="M190" s="98"/>
      <c r="N190" s="98"/>
      <c r="O190" s="98"/>
      <c r="P190" s="98"/>
      <c r="Q190" s="98"/>
      <c r="R190" s="98"/>
      <c r="S190" s="98"/>
      <c r="T190" s="98"/>
      <c r="U190" s="98"/>
      <c r="V190" s="98"/>
      <c r="W190" s="98"/>
      <c r="X190" s="98"/>
      <c r="Y190" s="98"/>
      <c r="Z190" s="98"/>
      <c r="AA190" s="98"/>
      <c r="AB190" s="98"/>
    </row>
    <row r="191" spans="1:28" x14ac:dyDescent="0.4">
      <c r="A191" s="98"/>
      <c r="B191" s="98"/>
      <c r="C191" s="98"/>
      <c r="D191" s="98"/>
      <c r="E191" s="98"/>
      <c r="F191" s="98"/>
      <c r="G191" s="98"/>
      <c r="H191" s="98"/>
      <c r="I191" s="98"/>
      <c r="J191" s="98"/>
      <c r="K191" s="98"/>
      <c r="L191" s="98"/>
      <c r="M191" s="98"/>
      <c r="N191" s="98"/>
      <c r="O191" s="98"/>
      <c r="P191" s="98"/>
      <c r="Q191" s="98"/>
      <c r="R191" s="98"/>
      <c r="S191" s="98"/>
      <c r="T191" s="98"/>
      <c r="U191" s="98"/>
      <c r="V191" s="98"/>
      <c r="W191" s="98"/>
      <c r="X191" s="98"/>
      <c r="Y191" s="98"/>
      <c r="Z191" s="98"/>
      <c r="AA191" s="98"/>
      <c r="AB191" s="98"/>
    </row>
    <row r="192" spans="1:28" x14ac:dyDescent="0.4">
      <c r="A192" s="98"/>
      <c r="B192" s="98"/>
      <c r="C192" s="98"/>
      <c r="D192" s="98"/>
      <c r="E192" s="98"/>
      <c r="F192" s="98"/>
      <c r="G192" s="98"/>
      <c r="H192" s="98"/>
      <c r="I192" s="98"/>
      <c r="J192" s="98"/>
      <c r="K192" s="98"/>
      <c r="L192" s="98"/>
      <c r="M192" s="98"/>
      <c r="N192" s="98"/>
      <c r="O192" s="98"/>
      <c r="P192" s="98"/>
      <c r="Q192" s="98"/>
      <c r="R192" s="98"/>
      <c r="S192" s="98"/>
      <c r="T192" s="98"/>
      <c r="U192" s="98"/>
      <c r="V192" s="98"/>
      <c r="W192" s="98"/>
      <c r="X192" s="98"/>
      <c r="Y192" s="98"/>
      <c r="Z192" s="98"/>
      <c r="AA192" s="98"/>
      <c r="AB192" s="98"/>
    </row>
    <row r="193" spans="1:28" x14ac:dyDescent="0.4">
      <c r="A193" s="98"/>
      <c r="B193" s="98"/>
      <c r="C193" s="98"/>
      <c r="D193" s="98"/>
      <c r="E193" s="98"/>
      <c r="F193" s="98"/>
      <c r="G193" s="98"/>
      <c r="H193" s="98"/>
      <c r="I193" s="98"/>
      <c r="J193" s="98"/>
      <c r="K193" s="98"/>
      <c r="L193" s="98"/>
      <c r="M193" s="98"/>
      <c r="N193" s="98"/>
      <c r="O193" s="98"/>
      <c r="P193" s="98"/>
      <c r="Q193" s="98"/>
      <c r="R193" s="98"/>
      <c r="S193" s="98"/>
      <c r="T193" s="98"/>
      <c r="U193" s="98"/>
      <c r="V193" s="98"/>
      <c r="W193" s="98"/>
      <c r="X193" s="98"/>
      <c r="Y193" s="98"/>
      <c r="Z193" s="98"/>
      <c r="AA193" s="98"/>
      <c r="AB193" s="98"/>
    </row>
    <row r="194" spans="1:28" x14ac:dyDescent="0.4">
      <c r="A194" s="98"/>
      <c r="B194" s="98"/>
      <c r="C194" s="98"/>
      <c r="D194" s="98"/>
      <c r="E194" s="98"/>
      <c r="F194" s="98"/>
      <c r="G194" s="98"/>
      <c r="H194" s="98"/>
      <c r="I194" s="98"/>
      <c r="J194" s="98"/>
      <c r="K194" s="98"/>
      <c r="L194" s="98"/>
      <c r="M194" s="98"/>
      <c r="N194" s="98"/>
      <c r="O194" s="98"/>
      <c r="P194" s="98"/>
      <c r="Q194" s="98"/>
      <c r="R194" s="98"/>
      <c r="S194" s="98"/>
      <c r="T194" s="98"/>
      <c r="U194" s="98"/>
      <c r="V194" s="98"/>
      <c r="W194" s="98"/>
      <c r="X194" s="98"/>
      <c r="Y194" s="98"/>
      <c r="Z194" s="98"/>
      <c r="AA194" s="98"/>
      <c r="AB194" s="98"/>
    </row>
    <row r="195" spans="1:28" x14ac:dyDescent="0.4">
      <c r="A195" s="98"/>
      <c r="B195" s="98"/>
      <c r="C195" s="98"/>
      <c r="D195" s="98"/>
      <c r="E195" s="98"/>
      <c r="F195" s="98"/>
      <c r="G195" s="98"/>
      <c r="H195" s="98"/>
      <c r="I195" s="98"/>
      <c r="J195" s="98"/>
      <c r="K195" s="98"/>
      <c r="L195" s="98"/>
      <c r="M195" s="98"/>
      <c r="N195" s="98"/>
      <c r="O195" s="98"/>
      <c r="P195" s="98"/>
      <c r="Q195" s="98"/>
      <c r="R195" s="98"/>
      <c r="S195" s="98"/>
      <c r="T195" s="98"/>
      <c r="U195" s="98"/>
      <c r="V195" s="98"/>
      <c r="W195" s="98"/>
      <c r="X195" s="98"/>
      <c r="Y195" s="98"/>
      <c r="Z195" s="98"/>
      <c r="AA195" s="98"/>
      <c r="AB195" s="98"/>
    </row>
    <row r="196" spans="1:28" x14ac:dyDescent="0.4">
      <c r="A196" s="98"/>
      <c r="B196" s="98"/>
      <c r="C196" s="98"/>
      <c r="D196" s="98"/>
      <c r="E196" s="98"/>
      <c r="F196" s="98"/>
      <c r="G196" s="98"/>
      <c r="H196" s="98"/>
      <c r="I196" s="98"/>
      <c r="J196" s="98"/>
      <c r="K196" s="98"/>
      <c r="L196" s="98"/>
      <c r="M196" s="98"/>
      <c r="N196" s="98"/>
      <c r="O196" s="98"/>
      <c r="P196" s="98"/>
      <c r="Q196" s="98"/>
      <c r="R196" s="98"/>
      <c r="S196" s="98"/>
      <c r="T196" s="98"/>
      <c r="U196" s="98"/>
      <c r="V196" s="98"/>
      <c r="W196" s="98"/>
      <c r="X196" s="98"/>
      <c r="Y196" s="98"/>
      <c r="Z196" s="98"/>
      <c r="AA196" s="98"/>
      <c r="AB196" s="98"/>
    </row>
    <row r="197" spans="1:28" x14ac:dyDescent="0.4">
      <c r="A197" s="98"/>
      <c r="B197" s="98"/>
      <c r="C197" s="98"/>
      <c r="D197" s="98"/>
      <c r="E197" s="98"/>
      <c r="F197" s="98"/>
      <c r="G197" s="98"/>
      <c r="H197" s="98"/>
      <c r="I197" s="98"/>
      <c r="J197" s="98"/>
      <c r="K197" s="98"/>
      <c r="L197" s="98"/>
      <c r="M197" s="98"/>
      <c r="N197" s="98"/>
      <c r="O197" s="98"/>
      <c r="P197" s="98"/>
      <c r="Q197" s="98"/>
      <c r="R197" s="98"/>
      <c r="S197" s="98"/>
      <c r="T197" s="98"/>
      <c r="U197" s="98"/>
      <c r="V197" s="98"/>
      <c r="W197" s="98"/>
      <c r="X197" s="98"/>
      <c r="Y197" s="98"/>
      <c r="Z197" s="98"/>
      <c r="AA197" s="98"/>
      <c r="AB197" s="98"/>
    </row>
    <row r="198" spans="1:28" x14ac:dyDescent="0.4">
      <c r="A198" s="98"/>
      <c r="B198" s="98"/>
      <c r="C198" s="98"/>
      <c r="D198" s="98"/>
      <c r="E198" s="98"/>
      <c r="F198" s="98"/>
      <c r="G198" s="98"/>
      <c r="H198" s="98"/>
      <c r="I198" s="98"/>
      <c r="J198" s="98"/>
      <c r="K198" s="98"/>
      <c r="L198" s="98"/>
      <c r="M198" s="98"/>
      <c r="N198" s="98"/>
      <c r="O198" s="98"/>
      <c r="P198" s="98"/>
      <c r="Q198" s="98"/>
      <c r="R198" s="98"/>
      <c r="S198" s="98"/>
      <c r="T198" s="98"/>
      <c r="U198" s="98"/>
      <c r="V198" s="98"/>
      <c r="W198" s="98"/>
      <c r="X198" s="98"/>
      <c r="Y198" s="98"/>
      <c r="Z198" s="98"/>
      <c r="AA198" s="98"/>
      <c r="AB198" s="98"/>
    </row>
    <row r="199" spans="1:28" x14ac:dyDescent="0.4">
      <c r="A199" s="98"/>
      <c r="B199" s="98"/>
      <c r="C199" s="98"/>
      <c r="D199" s="98"/>
      <c r="E199" s="98"/>
      <c r="F199" s="98"/>
      <c r="G199" s="98"/>
      <c r="H199" s="98"/>
      <c r="I199" s="98"/>
      <c r="J199" s="98"/>
      <c r="K199" s="98"/>
      <c r="L199" s="98"/>
      <c r="M199" s="98"/>
      <c r="N199" s="98"/>
      <c r="O199" s="98"/>
      <c r="P199" s="98"/>
      <c r="Q199" s="98"/>
      <c r="R199" s="98"/>
      <c r="S199" s="98"/>
      <c r="T199" s="98"/>
      <c r="U199" s="98"/>
      <c r="V199" s="98"/>
      <c r="W199" s="98"/>
      <c r="X199" s="98"/>
      <c r="Y199" s="98"/>
      <c r="Z199" s="98"/>
      <c r="AA199" s="98"/>
      <c r="AB199" s="98"/>
    </row>
    <row r="200" spans="1:28" x14ac:dyDescent="0.4">
      <c r="A200" s="98"/>
      <c r="B200" s="98"/>
      <c r="C200" s="98"/>
      <c r="D200" s="98"/>
      <c r="E200" s="98"/>
      <c r="F200" s="98"/>
      <c r="G200" s="98"/>
      <c r="H200" s="98"/>
      <c r="I200" s="98"/>
      <c r="J200" s="98"/>
      <c r="K200" s="98"/>
      <c r="L200" s="98"/>
      <c r="M200" s="98"/>
      <c r="N200" s="98"/>
      <c r="O200" s="98"/>
      <c r="P200" s="98"/>
      <c r="Q200" s="98"/>
      <c r="R200" s="98"/>
      <c r="S200" s="98"/>
      <c r="T200" s="98"/>
      <c r="U200" s="98"/>
      <c r="V200" s="98"/>
      <c r="W200" s="98"/>
      <c r="X200" s="98"/>
      <c r="Y200" s="98"/>
      <c r="Z200" s="98"/>
      <c r="AA200" s="98"/>
      <c r="AB200" s="98"/>
    </row>
    <row r="201" spans="1:28" x14ac:dyDescent="0.4">
      <c r="A201" s="98"/>
      <c r="B201" s="98"/>
      <c r="C201" s="98"/>
      <c r="D201" s="98"/>
      <c r="E201" s="98"/>
      <c r="F201" s="98"/>
      <c r="G201" s="98"/>
      <c r="H201" s="98"/>
      <c r="I201" s="98"/>
      <c r="J201" s="98"/>
      <c r="K201" s="98"/>
      <c r="L201" s="98"/>
      <c r="M201" s="98"/>
      <c r="N201" s="98"/>
      <c r="O201" s="98"/>
      <c r="P201" s="98"/>
      <c r="Q201" s="98"/>
      <c r="R201" s="98"/>
      <c r="S201" s="98"/>
      <c r="T201" s="98"/>
      <c r="U201" s="98"/>
      <c r="V201" s="98"/>
      <c r="W201" s="98"/>
      <c r="X201" s="98"/>
      <c r="Y201" s="98"/>
      <c r="Z201" s="98"/>
      <c r="AA201" s="98"/>
      <c r="AB201" s="98"/>
    </row>
    <row r="202" spans="1:28" x14ac:dyDescent="0.4">
      <c r="A202" s="98"/>
      <c r="B202" s="98"/>
      <c r="C202" s="98"/>
      <c r="D202" s="98"/>
      <c r="E202" s="98"/>
      <c r="F202" s="98"/>
      <c r="G202" s="98"/>
      <c r="H202" s="98"/>
      <c r="I202" s="98"/>
      <c r="J202" s="98"/>
      <c r="K202" s="98"/>
      <c r="L202" s="98"/>
      <c r="M202" s="98"/>
      <c r="N202" s="98"/>
      <c r="O202" s="98"/>
      <c r="P202" s="98"/>
      <c r="Q202" s="98"/>
      <c r="R202" s="98"/>
      <c r="S202" s="98"/>
      <c r="T202" s="98"/>
      <c r="U202" s="98"/>
      <c r="V202" s="98"/>
      <c r="W202" s="98"/>
      <c r="X202" s="98"/>
      <c r="Y202" s="98"/>
      <c r="Z202" s="98"/>
      <c r="AA202" s="98"/>
      <c r="AB202" s="98"/>
    </row>
    <row r="203" spans="1:28" x14ac:dyDescent="0.4">
      <c r="A203" s="98"/>
      <c r="B203" s="98"/>
      <c r="C203" s="98"/>
      <c r="D203" s="98"/>
      <c r="E203" s="98"/>
      <c r="F203" s="98"/>
      <c r="G203" s="98"/>
      <c r="H203" s="98"/>
      <c r="I203" s="98"/>
      <c r="J203" s="98"/>
      <c r="K203" s="98"/>
      <c r="L203" s="98"/>
      <c r="M203" s="98"/>
      <c r="N203" s="98"/>
      <c r="O203" s="98"/>
      <c r="P203" s="98"/>
      <c r="Q203" s="98"/>
      <c r="R203" s="98"/>
      <c r="S203" s="98"/>
      <c r="T203" s="98"/>
      <c r="U203" s="98"/>
      <c r="V203" s="98"/>
      <c r="W203" s="98"/>
      <c r="X203" s="98"/>
      <c r="Y203" s="98"/>
      <c r="Z203" s="98"/>
      <c r="AA203" s="98"/>
      <c r="AB203" s="98"/>
    </row>
    <row r="204" spans="1:28" x14ac:dyDescent="0.4">
      <c r="A204" s="98"/>
      <c r="B204" s="98"/>
      <c r="C204" s="98"/>
      <c r="D204" s="98"/>
      <c r="E204" s="98"/>
      <c r="F204" s="98"/>
      <c r="G204" s="98"/>
      <c r="H204" s="98"/>
      <c r="I204" s="98"/>
      <c r="J204" s="98"/>
      <c r="K204" s="98"/>
      <c r="L204" s="98"/>
      <c r="M204" s="98"/>
      <c r="N204" s="98"/>
      <c r="O204" s="98"/>
      <c r="P204" s="98"/>
      <c r="Q204" s="98"/>
      <c r="R204" s="98"/>
      <c r="S204" s="98"/>
      <c r="T204" s="98"/>
      <c r="U204" s="98"/>
      <c r="V204" s="98"/>
      <c r="W204" s="98"/>
      <c r="X204" s="98"/>
      <c r="Y204" s="98"/>
      <c r="Z204" s="98"/>
      <c r="AA204" s="98"/>
      <c r="AB204" s="98"/>
    </row>
    <row r="205" spans="1:28" x14ac:dyDescent="0.4">
      <c r="A205" s="98"/>
      <c r="B205" s="98"/>
      <c r="C205" s="98"/>
      <c r="D205" s="98"/>
      <c r="E205" s="98"/>
      <c r="F205" s="98"/>
      <c r="G205" s="98"/>
      <c r="H205" s="98"/>
      <c r="I205" s="98"/>
      <c r="J205" s="98"/>
      <c r="K205" s="98"/>
      <c r="L205" s="98"/>
      <c r="M205" s="98"/>
      <c r="N205" s="98"/>
      <c r="O205" s="98"/>
      <c r="P205" s="98"/>
      <c r="Q205" s="98"/>
      <c r="R205" s="98"/>
      <c r="S205" s="98"/>
      <c r="T205" s="98"/>
      <c r="U205" s="98"/>
      <c r="V205" s="98"/>
      <c r="W205" s="98"/>
      <c r="X205" s="98"/>
      <c r="Y205" s="98"/>
      <c r="Z205" s="98"/>
      <c r="AA205" s="98"/>
      <c r="AB205" s="98"/>
    </row>
    <row r="206" spans="1:28" x14ac:dyDescent="0.4">
      <c r="A206" s="98"/>
      <c r="B206" s="98"/>
      <c r="C206" s="98"/>
      <c r="D206" s="98"/>
      <c r="E206" s="98"/>
      <c r="F206" s="98"/>
      <c r="G206" s="98"/>
      <c r="H206" s="98"/>
      <c r="I206" s="98"/>
      <c r="J206" s="98"/>
      <c r="K206" s="98"/>
      <c r="L206" s="98"/>
      <c r="M206" s="98"/>
      <c r="N206" s="98"/>
      <c r="O206" s="98"/>
      <c r="P206" s="98"/>
      <c r="Q206" s="98"/>
      <c r="R206" s="98"/>
      <c r="S206" s="98"/>
      <c r="T206" s="98"/>
      <c r="U206" s="98"/>
      <c r="V206" s="98"/>
      <c r="W206" s="98"/>
      <c r="X206" s="98"/>
      <c r="Y206" s="98"/>
      <c r="Z206" s="98"/>
      <c r="AA206" s="98"/>
      <c r="AB206" s="98"/>
    </row>
    <row r="207" spans="1:28" x14ac:dyDescent="0.4">
      <c r="A207" s="98"/>
      <c r="B207" s="98"/>
      <c r="C207" s="98"/>
      <c r="D207" s="98"/>
      <c r="E207" s="98"/>
      <c r="F207" s="98"/>
      <c r="G207" s="98"/>
      <c r="H207" s="98"/>
      <c r="I207" s="98"/>
      <c r="J207" s="98"/>
      <c r="K207" s="98"/>
      <c r="L207" s="98"/>
      <c r="M207" s="98"/>
      <c r="N207" s="98"/>
      <c r="O207" s="98"/>
      <c r="P207" s="98"/>
      <c r="Q207" s="98"/>
      <c r="R207" s="98"/>
      <c r="S207" s="98"/>
      <c r="T207" s="98"/>
      <c r="U207" s="98"/>
      <c r="V207" s="98"/>
      <c r="W207" s="98"/>
      <c r="X207" s="98"/>
      <c r="Y207" s="98"/>
      <c r="Z207" s="98"/>
      <c r="AA207" s="98"/>
      <c r="AB207" s="98"/>
    </row>
    <row r="208" spans="1:28" x14ac:dyDescent="0.4">
      <c r="A208" s="98"/>
      <c r="B208" s="98"/>
      <c r="C208" s="98"/>
      <c r="D208" s="98"/>
      <c r="E208" s="98"/>
      <c r="F208" s="98"/>
      <c r="G208" s="98"/>
      <c r="H208" s="98"/>
      <c r="I208" s="98"/>
      <c r="J208" s="98"/>
      <c r="K208" s="98"/>
      <c r="L208" s="98"/>
      <c r="M208" s="98"/>
      <c r="N208" s="98"/>
      <c r="O208" s="98"/>
      <c r="P208" s="98"/>
      <c r="Q208" s="98"/>
      <c r="R208" s="98"/>
      <c r="S208" s="98"/>
      <c r="T208" s="98"/>
      <c r="U208" s="98"/>
      <c r="V208" s="98"/>
      <c r="W208" s="98"/>
      <c r="X208" s="98"/>
      <c r="Y208" s="98"/>
      <c r="Z208" s="98"/>
      <c r="AA208" s="98"/>
      <c r="AB208" s="98"/>
    </row>
    <row r="209" spans="1:28" x14ac:dyDescent="0.4">
      <c r="A209" s="98"/>
      <c r="B209" s="98"/>
      <c r="C209" s="98"/>
      <c r="D209" s="98"/>
      <c r="E209" s="98"/>
      <c r="F209" s="98"/>
      <c r="G209" s="98"/>
      <c r="H209" s="98"/>
      <c r="I209" s="98"/>
      <c r="J209" s="98"/>
      <c r="K209" s="98"/>
      <c r="L209" s="98"/>
      <c r="M209" s="98"/>
      <c r="N209" s="98"/>
      <c r="O209" s="98"/>
      <c r="P209" s="98"/>
      <c r="Q209" s="98"/>
      <c r="R209" s="98"/>
      <c r="S209" s="98"/>
      <c r="T209" s="98"/>
      <c r="U209" s="98"/>
      <c r="V209" s="98"/>
      <c r="W209" s="98"/>
      <c r="X209" s="98"/>
      <c r="Y209" s="98"/>
      <c r="Z209" s="98"/>
      <c r="AA209" s="98"/>
      <c r="AB209" s="98"/>
    </row>
    <row r="210" spans="1:28" x14ac:dyDescent="0.4">
      <c r="A210" s="98"/>
      <c r="B210" s="98"/>
      <c r="C210" s="98"/>
      <c r="D210" s="98"/>
      <c r="E210" s="98"/>
      <c r="F210" s="98"/>
      <c r="G210" s="98"/>
      <c r="H210" s="98"/>
      <c r="I210" s="98"/>
      <c r="J210" s="98"/>
      <c r="K210" s="98"/>
      <c r="L210" s="98"/>
      <c r="M210" s="98"/>
      <c r="N210" s="98"/>
      <c r="O210" s="98"/>
      <c r="P210" s="98"/>
      <c r="Q210" s="98"/>
      <c r="R210" s="98"/>
      <c r="S210" s="98"/>
      <c r="T210" s="98"/>
      <c r="U210" s="98"/>
      <c r="V210" s="98"/>
      <c r="W210" s="98"/>
      <c r="X210" s="98"/>
      <c r="Y210" s="98"/>
      <c r="Z210" s="98"/>
      <c r="AA210" s="98"/>
      <c r="AB210" s="98"/>
    </row>
    <row r="211" spans="1:28" x14ac:dyDescent="0.4">
      <c r="A211" s="98"/>
      <c r="B211" s="98"/>
      <c r="C211" s="98"/>
      <c r="D211" s="98"/>
      <c r="E211" s="98"/>
      <c r="F211" s="98"/>
      <c r="G211" s="98"/>
      <c r="H211" s="98"/>
      <c r="I211" s="98"/>
      <c r="J211" s="98"/>
      <c r="K211" s="98"/>
      <c r="L211" s="98"/>
      <c r="M211" s="98"/>
      <c r="N211" s="98"/>
      <c r="O211" s="98"/>
      <c r="P211" s="98"/>
      <c r="Q211" s="98"/>
      <c r="R211" s="98"/>
      <c r="S211" s="98"/>
      <c r="T211" s="98"/>
      <c r="U211" s="98"/>
      <c r="V211" s="98"/>
      <c r="W211" s="98"/>
      <c r="X211" s="98"/>
      <c r="Y211" s="98"/>
      <c r="Z211" s="98"/>
      <c r="AA211" s="98"/>
      <c r="AB211" s="98"/>
    </row>
    <row r="212" spans="1:28" x14ac:dyDescent="0.4">
      <c r="A212" s="98"/>
      <c r="B212" s="98"/>
      <c r="C212" s="98"/>
      <c r="D212" s="98"/>
      <c r="E212" s="98"/>
      <c r="F212" s="98"/>
      <c r="G212" s="98"/>
      <c r="H212" s="98"/>
      <c r="I212" s="98"/>
      <c r="J212" s="98"/>
      <c r="K212" s="98"/>
      <c r="L212" s="98"/>
      <c r="M212" s="98"/>
      <c r="N212" s="98"/>
      <c r="O212" s="98"/>
      <c r="P212" s="98"/>
      <c r="Q212" s="98"/>
      <c r="R212" s="98"/>
      <c r="S212" s="98"/>
      <c r="T212" s="98"/>
      <c r="U212" s="98"/>
      <c r="V212" s="98"/>
      <c r="W212" s="98"/>
      <c r="X212" s="98"/>
      <c r="Y212" s="98"/>
      <c r="Z212" s="98"/>
      <c r="AA212" s="98"/>
      <c r="AB212" s="98"/>
    </row>
    <row r="213" spans="1:28" x14ac:dyDescent="0.4">
      <c r="A213" s="98"/>
      <c r="B213" s="98"/>
      <c r="C213" s="98"/>
      <c r="D213" s="98"/>
      <c r="E213" s="98"/>
      <c r="F213" s="98"/>
      <c r="G213" s="98"/>
      <c r="H213" s="98"/>
      <c r="I213" s="98"/>
      <c r="J213" s="98"/>
      <c r="K213" s="98"/>
      <c r="L213" s="98"/>
      <c r="M213" s="98"/>
      <c r="N213" s="98"/>
      <c r="O213" s="98"/>
      <c r="P213" s="98"/>
      <c r="Q213" s="98"/>
      <c r="R213" s="98"/>
      <c r="S213" s="98"/>
      <c r="T213" s="98"/>
      <c r="U213" s="98"/>
      <c r="V213" s="98"/>
      <c r="W213" s="98"/>
      <c r="X213" s="98"/>
      <c r="Y213" s="98"/>
      <c r="Z213" s="98"/>
      <c r="AA213" s="98"/>
      <c r="AB213" s="98"/>
    </row>
    <row r="214" spans="1:28" x14ac:dyDescent="0.4">
      <c r="A214" s="98"/>
      <c r="B214" s="98"/>
      <c r="C214" s="98"/>
      <c r="D214" s="98"/>
      <c r="E214" s="98"/>
      <c r="F214" s="98"/>
      <c r="G214" s="98"/>
      <c r="H214" s="98"/>
      <c r="I214" s="98"/>
      <c r="J214" s="98"/>
      <c r="K214" s="98"/>
      <c r="L214" s="98"/>
      <c r="M214" s="98"/>
      <c r="N214" s="98"/>
      <c r="O214" s="98"/>
      <c r="P214" s="98"/>
      <c r="Q214" s="98"/>
      <c r="R214" s="98"/>
      <c r="S214" s="98"/>
      <c r="T214" s="98"/>
      <c r="U214" s="98"/>
      <c r="V214" s="98"/>
      <c r="W214" s="98"/>
      <c r="X214" s="98"/>
      <c r="Y214" s="98"/>
      <c r="Z214" s="98"/>
      <c r="AA214" s="98"/>
      <c r="AB214" s="98"/>
    </row>
    <row r="215" spans="1:28" x14ac:dyDescent="0.4">
      <c r="A215" s="98"/>
      <c r="B215" s="98"/>
      <c r="C215" s="98"/>
      <c r="D215" s="98"/>
      <c r="E215" s="98"/>
      <c r="F215" s="98"/>
      <c r="G215" s="98"/>
      <c r="H215" s="98"/>
      <c r="I215" s="98"/>
      <c r="J215" s="98"/>
      <c r="K215" s="98"/>
      <c r="L215" s="98"/>
      <c r="M215" s="98"/>
      <c r="N215" s="98"/>
      <c r="O215" s="98"/>
      <c r="P215" s="98"/>
      <c r="Q215" s="98"/>
      <c r="R215" s="98"/>
      <c r="S215" s="98"/>
      <c r="T215" s="98"/>
      <c r="U215" s="98"/>
      <c r="V215" s="98"/>
      <c r="W215" s="98"/>
      <c r="X215" s="98"/>
      <c r="Y215" s="98"/>
      <c r="Z215" s="98"/>
      <c r="AA215" s="98"/>
      <c r="AB215" s="98"/>
    </row>
    <row r="216" spans="1:28" x14ac:dyDescent="0.4">
      <c r="A216" s="98"/>
      <c r="B216" s="98"/>
      <c r="C216" s="98"/>
      <c r="D216" s="98"/>
      <c r="E216" s="98"/>
      <c r="F216" s="98"/>
      <c r="G216" s="98"/>
      <c r="H216" s="98"/>
      <c r="I216" s="98"/>
      <c r="J216" s="98"/>
      <c r="K216" s="98"/>
      <c r="L216" s="98"/>
      <c r="M216" s="98"/>
      <c r="N216" s="98"/>
      <c r="O216" s="98"/>
      <c r="P216" s="98"/>
      <c r="Q216" s="98"/>
      <c r="R216" s="98"/>
      <c r="S216" s="98"/>
      <c r="T216" s="98"/>
      <c r="U216" s="98"/>
      <c r="V216" s="98"/>
      <c r="W216" s="98"/>
      <c r="X216" s="98"/>
      <c r="Y216" s="98"/>
      <c r="Z216" s="98"/>
      <c r="AA216" s="98"/>
      <c r="AB216" s="98"/>
    </row>
    <row r="217" spans="1:28" x14ac:dyDescent="0.4">
      <c r="A217" s="98"/>
      <c r="B217" s="98"/>
      <c r="C217" s="98"/>
      <c r="D217" s="98"/>
      <c r="E217" s="98"/>
      <c r="F217" s="98"/>
      <c r="G217" s="98"/>
      <c r="H217" s="98"/>
      <c r="I217" s="98"/>
      <c r="J217" s="98"/>
      <c r="K217" s="98"/>
      <c r="L217" s="98"/>
      <c r="M217" s="98"/>
      <c r="N217" s="98"/>
      <c r="O217" s="98"/>
      <c r="P217" s="98"/>
      <c r="Q217" s="98"/>
      <c r="R217" s="98"/>
      <c r="S217" s="98"/>
      <c r="T217" s="98"/>
      <c r="U217" s="98"/>
      <c r="V217" s="98"/>
      <c r="W217" s="98"/>
      <c r="X217" s="98"/>
      <c r="Y217" s="98"/>
      <c r="Z217" s="98"/>
      <c r="AA217" s="98"/>
      <c r="AB217" s="98"/>
    </row>
    <row r="218" spans="1:28" x14ac:dyDescent="0.4">
      <c r="A218" s="98"/>
      <c r="B218" s="98"/>
      <c r="C218" s="98"/>
      <c r="D218" s="98"/>
      <c r="E218" s="98"/>
      <c r="F218" s="98"/>
      <c r="G218" s="98"/>
      <c r="H218" s="98"/>
      <c r="I218" s="98"/>
      <c r="J218" s="98"/>
      <c r="K218" s="98"/>
      <c r="L218" s="98"/>
      <c r="M218" s="98"/>
      <c r="N218" s="98"/>
      <c r="O218" s="98"/>
      <c r="P218" s="98"/>
      <c r="Q218" s="98"/>
      <c r="R218" s="98"/>
      <c r="S218" s="98"/>
      <c r="T218" s="98"/>
      <c r="U218" s="98"/>
      <c r="V218" s="98"/>
      <c r="W218" s="98"/>
      <c r="X218" s="98"/>
      <c r="Y218" s="98"/>
      <c r="Z218" s="98"/>
      <c r="AA218" s="98"/>
      <c r="AB218" s="98"/>
    </row>
    <row r="219" spans="1:28" x14ac:dyDescent="0.4">
      <c r="A219" s="98"/>
      <c r="B219" s="98"/>
      <c r="C219" s="98"/>
      <c r="D219" s="98"/>
      <c r="E219" s="98"/>
      <c r="F219" s="98"/>
      <c r="G219" s="98"/>
      <c r="H219" s="98"/>
      <c r="I219" s="98"/>
      <c r="J219" s="98"/>
      <c r="K219" s="98"/>
      <c r="L219" s="98"/>
      <c r="M219" s="98"/>
      <c r="N219" s="98"/>
      <c r="O219" s="98"/>
      <c r="P219" s="98"/>
      <c r="Q219" s="98"/>
      <c r="R219" s="98"/>
      <c r="S219" s="98"/>
      <c r="T219" s="98"/>
      <c r="U219" s="98"/>
      <c r="V219" s="98"/>
      <c r="W219" s="98"/>
      <c r="X219" s="98"/>
      <c r="Y219" s="98"/>
      <c r="Z219" s="98"/>
      <c r="AA219" s="98"/>
      <c r="AB219" s="98"/>
    </row>
    <row r="220" spans="1:28" x14ac:dyDescent="0.4">
      <c r="A220" s="98"/>
      <c r="B220" s="98"/>
      <c r="C220" s="98"/>
      <c r="D220" s="98"/>
      <c r="E220" s="98"/>
      <c r="F220" s="98"/>
      <c r="G220" s="98"/>
      <c r="H220" s="98"/>
      <c r="I220" s="98"/>
      <c r="J220" s="98"/>
      <c r="K220" s="98"/>
      <c r="L220" s="98"/>
      <c r="M220" s="98"/>
      <c r="N220" s="98"/>
      <c r="O220" s="98"/>
      <c r="P220" s="98"/>
      <c r="Q220" s="98"/>
      <c r="R220" s="98"/>
      <c r="S220" s="98"/>
      <c r="T220" s="98"/>
      <c r="U220" s="98"/>
      <c r="V220" s="98"/>
      <c r="W220" s="98"/>
      <c r="X220" s="98"/>
      <c r="Y220" s="98"/>
      <c r="Z220" s="98"/>
      <c r="AA220" s="98"/>
      <c r="AB220" s="98"/>
    </row>
    <row r="221" spans="1:28" x14ac:dyDescent="0.4">
      <c r="A221" s="98"/>
      <c r="B221" s="98"/>
      <c r="C221" s="98"/>
      <c r="D221" s="98"/>
      <c r="E221" s="98"/>
      <c r="F221" s="98"/>
      <c r="G221" s="98"/>
      <c r="H221" s="98"/>
      <c r="I221" s="98"/>
      <c r="J221" s="98"/>
      <c r="K221" s="98"/>
      <c r="L221" s="98"/>
      <c r="M221" s="98"/>
      <c r="N221" s="98"/>
      <c r="O221" s="98"/>
      <c r="P221" s="98"/>
      <c r="Q221" s="98"/>
      <c r="R221" s="98"/>
      <c r="S221" s="98"/>
      <c r="T221" s="98"/>
      <c r="U221" s="98"/>
      <c r="V221" s="98"/>
      <c r="W221" s="98"/>
      <c r="X221" s="98"/>
      <c r="Y221" s="98"/>
      <c r="Z221" s="98"/>
      <c r="AA221" s="98"/>
      <c r="AB221" s="98"/>
    </row>
    <row r="222" spans="1:28" x14ac:dyDescent="0.4">
      <c r="A222" s="98"/>
      <c r="B222" s="98"/>
      <c r="C222" s="98"/>
      <c r="D222" s="98"/>
      <c r="E222" s="98"/>
      <c r="F222" s="98"/>
      <c r="G222" s="98"/>
      <c r="H222" s="98"/>
      <c r="I222" s="98"/>
      <c r="J222" s="98"/>
      <c r="K222" s="98"/>
      <c r="L222" s="98"/>
      <c r="M222" s="98"/>
      <c r="N222" s="98"/>
      <c r="O222" s="98"/>
      <c r="P222" s="98"/>
      <c r="Q222" s="98"/>
      <c r="R222" s="98"/>
      <c r="S222" s="98"/>
      <c r="T222" s="98"/>
      <c r="U222" s="98"/>
      <c r="V222" s="98"/>
      <c r="W222" s="98"/>
      <c r="X222" s="98"/>
      <c r="Y222" s="98"/>
      <c r="Z222" s="98"/>
      <c r="AA222" s="98"/>
      <c r="AB222" s="98"/>
    </row>
    <row r="223" spans="1:28" x14ac:dyDescent="0.4">
      <c r="A223" s="98"/>
      <c r="B223" s="98"/>
      <c r="C223" s="98"/>
      <c r="D223" s="98"/>
      <c r="E223" s="98"/>
      <c r="F223" s="98"/>
      <c r="G223" s="98"/>
      <c r="H223" s="98"/>
      <c r="I223" s="98"/>
      <c r="J223" s="98"/>
      <c r="K223" s="98"/>
      <c r="L223" s="98"/>
      <c r="M223" s="98"/>
      <c r="N223" s="98"/>
      <c r="O223" s="98"/>
      <c r="P223" s="98"/>
      <c r="Q223" s="98"/>
      <c r="R223" s="98"/>
      <c r="S223" s="98"/>
      <c r="T223" s="98"/>
      <c r="U223" s="98"/>
      <c r="V223" s="98"/>
      <c r="W223" s="98"/>
      <c r="X223" s="98"/>
      <c r="Y223" s="98"/>
      <c r="Z223" s="98"/>
      <c r="AA223" s="98"/>
      <c r="AB223" s="98"/>
    </row>
    <row r="224" spans="1:28" x14ac:dyDescent="0.4">
      <c r="A224" s="98"/>
      <c r="B224" s="98"/>
      <c r="C224" s="98"/>
      <c r="D224" s="98"/>
      <c r="E224" s="98"/>
      <c r="F224" s="98"/>
      <c r="G224" s="98"/>
      <c r="H224" s="98"/>
      <c r="I224" s="98"/>
      <c r="J224" s="98"/>
      <c r="K224" s="98"/>
      <c r="L224" s="98"/>
      <c r="M224" s="98"/>
      <c r="N224" s="98"/>
      <c r="O224" s="98"/>
      <c r="P224" s="98"/>
      <c r="Q224" s="98"/>
      <c r="R224" s="98"/>
      <c r="S224" s="98"/>
      <c r="T224" s="98"/>
      <c r="U224" s="98"/>
      <c r="V224" s="98"/>
      <c r="W224" s="98"/>
      <c r="X224" s="98"/>
      <c r="Y224" s="98"/>
      <c r="Z224" s="98"/>
      <c r="AA224" s="98"/>
      <c r="AB224" s="98"/>
    </row>
    <row r="225" spans="1:28" x14ac:dyDescent="0.4">
      <c r="A225" s="98"/>
      <c r="B225" s="98"/>
      <c r="C225" s="98"/>
      <c r="D225" s="98"/>
      <c r="E225" s="98"/>
      <c r="F225" s="98"/>
      <c r="G225" s="98"/>
      <c r="H225" s="98"/>
      <c r="I225" s="98"/>
      <c r="J225" s="98"/>
      <c r="K225" s="98"/>
      <c r="L225" s="98"/>
      <c r="M225" s="98"/>
      <c r="N225" s="98"/>
      <c r="O225" s="98"/>
      <c r="P225" s="98"/>
      <c r="Q225" s="98"/>
      <c r="R225" s="98"/>
      <c r="S225" s="98"/>
      <c r="T225" s="98"/>
      <c r="U225" s="98"/>
      <c r="V225" s="98"/>
      <c r="W225" s="98"/>
      <c r="X225" s="98"/>
      <c r="Y225" s="98"/>
      <c r="Z225" s="98"/>
      <c r="AA225" s="98"/>
      <c r="AB225" s="98"/>
    </row>
    <row r="226" spans="1:28" x14ac:dyDescent="0.4">
      <c r="A226" s="98"/>
      <c r="B226" s="98"/>
      <c r="C226" s="98"/>
      <c r="D226" s="98"/>
      <c r="E226" s="98"/>
      <c r="F226" s="98"/>
      <c r="G226" s="98"/>
      <c r="H226" s="98"/>
      <c r="I226" s="98"/>
      <c r="J226" s="98"/>
      <c r="K226" s="98"/>
      <c r="L226" s="98"/>
      <c r="M226" s="98"/>
      <c r="N226" s="98"/>
      <c r="O226" s="98"/>
      <c r="P226" s="98"/>
      <c r="Q226" s="98"/>
      <c r="R226" s="98"/>
      <c r="S226" s="98"/>
      <c r="T226" s="98"/>
      <c r="U226" s="98"/>
      <c r="V226" s="98"/>
      <c r="W226" s="98"/>
      <c r="X226" s="98"/>
      <c r="Y226" s="98"/>
      <c r="Z226" s="98"/>
      <c r="AA226" s="98"/>
      <c r="AB226" s="98"/>
    </row>
    <row r="227" spans="1:28" x14ac:dyDescent="0.4">
      <c r="A227" s="98"/>
      <c r="B227" s="98"/>
      <c r="C227" s="98"/>
      <c r="D227" s="98"/>
      <c r="E227" s="98"/>
      <c r="F227" s="98"/>
      <c r="G227" s="98"/>
      <c r="H227" s="98"/>
      <c r="I227" s="98"/>
      <c r="J227" s="98"/>
      <c r="K227" s="98"/>
      <c r="L227" s="98"/>
      <c r="M227" s="98"/>
      <c r="N227" s="98"/>
      <c r="O227" s="98"/>
      <c r="P227" s="98"/>
      <c r="Q227" s="98"/>
      <c r="R227" s="98"/>
      <c r="S227" s="98"/>
      <c r="T227" s="98"/>
      <c r="U227" s="98"/>
      <c r="V227" s="98"/>
      <c r="W227" s="98"/>
      <c r="X227" s="98"/>
      <c r="Y227" s="98"/>
      <c r="Z227" s="98"/>
      <c r="AA227" s="98"/>
      <c r="AB227" s="98"/>
    </row>
    <row r="228" spans="1:28" x14ac:dyDescent="0.4">
      <c r="A228" s="98"/>
      <c r="B228" s="98"/>
      <c r="C228" s="98"/>
      <c r="D228" s="98"/>
      <c r="E228" s="98"/>
      <c r="F228" s="98"/>
      <c r="G228" s="98"/>
      <c r="H228" s="98"/>
      <c r="I228" s="98"/>
      <c r="J228" s="98"/>
      <c r="K228" s="98"/>
      <c r="L228" s="98"/>
      <c r="M228" s="98"/>
      <c r="N228" s="98"/>
      <c r="O228" s="98"/>
      <c r="P228" s="98"/>
      <c r="Q228" s="98"/>
      <c r="R228" s="98"/>
      <c r="S228" s="98"/>
      <c r="T228" s="98"/>
      <c r="U228" s="98"/>
      <c r="V228" s="98"/>
      <c r="W228" s="98"/>
      <c r="X228" s="98"/>
      <c r="Y228" s="98"/>
      <c r="Z228" s="98"/>
      <c r="AA228" s="98"/>
      <c r="AB228" s="98"/>
    </row>
    <row r="229" spans="1:28" x14ac:dyDescent="0.4">
      <c r="A229" s="98"/>
      <c r="B229" s="98"/>
      <c r="C229" s="98"/>
      <c r="D229" s="98"/>
      <c r="E229" s="98"/>
      <c r="F229" s="98"/>
      <c r="G229" s="98"/>
      <c r="H229" s="98"/>
      <c r="I229" s="98"/>
      <c r="J229" s="98"/>
      <c r="K229" s="98"/>
      <c r="L229" s="98"/>
      <c r="M229" s="98"/>
      <c r="N229" s="98"/>
      <c r="O229" s="98"/>
      <c r="P229" s="98"/>
      <c r="Q229" s="98"/>
      <c r="R229" s="98"/>
      <c r="S229" s="98"/>
      <c r="T229" s="98"/>
      <c r="U229" s="98"/>
      <c r="V229" s="98"/>
      <c r="W229" s="98"/>
      <c r="X229" s="98"/>
      <c r="Y229" s="98"/>
      <c r="Z229" s="98"/>
      <c r="AA229" s="98"/>
      <c r="AB229" s="98"/>
    </row>
    <row r="230" spans="1:28" x14ac:dyDescent="0.4">
      <c r="A230" s="98"/>
      <c r="B230" s="98"/>
      <c r="C230" s="98"/>
      <c r="D230" s="98"/>
      <c r="E230" s="98"/>
      <c r="F230" s="98"/>
      <c r="G230" s="98"/>
      <c r="H230" s="98"/>
      <c r="I230" s="98"/>
      <c r="J230" s="98"/>
      <c r="K230" s="98"/>
      <c r="L230" s="98"/>
      <c r="M230" s="98"/>
      <c r="N230" s="98"/>
      <c r="O230" s="98"/>
      <c r="P230" s="98"/>
      <c r="Q230" s="98"/>
      <c r="R230" s="98"/>
      <c r="S230" s="98"/>
      <c r="T230" s="98"/>
      <c r="U230" s="98"/>
      <c r="V230" s="98"/>
      <c r="W230" s="98"/>
      <c r="X230" s="98"/>
      <c r="Y230" s="98"/>
      <c r="Z230" s="98"/>
      <c r="AA230" s="98"/>
      <c r="AB230" s="98"/>
    </row>
    <row r="231" spans="1:28" x14ac:dyDescent="0.4">
      <c r="A231" s="98"/>
      <c r="B231" s="98"/>
      <c r="C231" s="98"/>
      <c r="D231" s="98"/>
      <c r="E231" s="98"/>
      <c r="F231" s="98"/>
      <c r="G231" s="98"/>
      <c r="H231" s="98"/>
      <c r="I231" s="98"/>
      <c r="J231" s="98"/>
      <c r="K231" s="98"/>
      <c r="L231" s="98"/>
      <c r="M231" s="98"/>
      <c r="N231" s="98"/>
      <c r="O231" s="98"/>
      <c r="P231" s="98"/>
      <c r="Q231" s="98"/>
      <c r="R231" s="98"/>
      <c r="S231" s="98"/>
      <c r="T231" s="98"/>
      <c r="U231" s="98"/>
      <c r="V231" s="98"/>
      <c r="W231" s="98"/>
      <c r="X231" s="98"/>
      <c r="Y231" s="98"/>
      <c r="Z231" s="98"/>
      <c r="AA231" s="98"/>
      <c r="AB231" s="98"/>
    </row>
    <row r="232" spans="1:28" x14ac:dyDescent="0.4">
      <c r="A232" s="98"/>
      <c r="B232" s="98"/>
      <c r="C232" s="98"/>
      <c r="D232" s="98"/>
      <c r="E232" s="98"/>
      <c r="F232" s="98"/>
      <c r="G232" s="98"/>
      <c r="H232" s="98"/>
      <c r="I232" s="98"/>
      <c r="J232" s="98"/>
      <c r="K232" s="98"/>
      <c r="L232" s="98"/>
      <c r="M232" s="98"/>
      <c r="N232" s="98"/>
      <c r="O232" s="98"/>
      <c r="P232" s="98"/>
      <c r="Q232" s="98"/>
      <c r="R232" s="98"/>
      <c r="S232" s="98"/>
      <c r="T232" s="98"/>
      <c r="U232" s="98"/>
      <c r="V232" s="98"/>
      <c r="W232" s="98"/>
      <c r="X232" s="98"/>
      <c r="Y232" s="98"/>
      <c r="Z232" s="98"/>
      <c r="AA232" s="98"/>
      <c r="AB232" s="98"/>
    </row>
    <row r="233" spans="1:28" x14ac:dyDescent="0.4">
      <c r="A233" s="98"/>
      <c r="B233" s="98"/>
      <c r="C233" s="98"/>
      <c r="D233" s="98"/>
      <c r="E233" s="98"/>
      <c r="F233" s="98"/>
      <c r="G233" s="98"/>
      <c r="H233" s="98"/>
      <c r="I233" s="98"/>
      <c r="J233" s="98"/>
      <c r="K233" s="98"/>
      <c r="L233" s="98"/>
      <c r="M233" s="98"/>
      <c r="N233" s="98"/>
      <c r="O233" s="98"/>
      <c r="P233" s="98"/>
      <c r="Q233" s="98"/>
      <c r="R233" s="98"/>
      <c r="S233" s="98"/>
      <c r="T233" s="98"/>
      <c r="U233" s="98"/>
      <c r="V233" s="98"/>
      <c r="W233" s="98"/>
      <c r="X233" s="98"/>
      <c r="Y233" s="98"/>
      <c r="Z233" s="98"/>
      <c r="AA233" s="98"/>
      <c r="AB233" s="98"/>
    </row>
    <row r="234" spans="1:28" x14ac:dyDescent="0.4">
      <c r="A234" s="98"/>
      <c r="B234" s="98"/>
      <c r="C234" s="98"/>
      <c r="D234" s="98"/>
      <c r="E234" s="98"/>
      <c r="F234" s="98"/>
      <c r="G234" s="98"/>
      <c r="H234" s="98"/>
      <c r="I234" s="98"/>
      <c r="J234" s="98"/>
      <c r="K234" s="98"/>
      <c r="L234" s="98"/>
      <c r="M234" s="98"/>
      <c r="N234" s="98"/>
      <c r="O234" s="98"/>
      <c r="P234" s="98"/>
      <c r="Q234" s="98"/>
      <c r="R234" s="98"/>
      <c r="S234" s="98"/>
      <c r="T234" s="98"/>
      <c r="U234" s="98"/>
      <c r="V234" s="98"/>
      <c r="W234" s="98"/>
      <c r="X234" s="98"/>
      <c r="Y234" s="98"/>
      <c r="Z234" s="98"/>
      <c r="AA234" s="98"/>
      <c r="AB234" s="98"/>
    </row>
    <row r="235" spans="1:28" x14ac:dyDescent="0.4">
      <c r="A235" s="98"/>
      <c r="B235" s="98"/>
      <c r="C235" s="98"/>
      <c r="D235" s="98"/>
      <c r="E235" s="98"/>
      <c r="F235" s="98"/>
      <c r="G235" s="98"/>
      <c r="H235" s="98"/>
      <c r="I235" s="98"/>
      <c r="J235" s="98"/>
      <c r="K235" s="98"/>
      <c r="L235" s="98"/>
      <c r="M235" s="98"/>
      <c r="N235" s="98"/>
      <c r="O235" s="98"/>
      <c r="P235" s="98"/>
      <c r="Q235" s="98"/>
      <c r="R235" s="98"/>
      <c r="S235" s="98"/>
      <c r="T235" s="98"/>
      <c r="U235" s="98"/>
      <c r="V235" s="98"/>
      <c r="W235" s="98"/>
      <c r="X235" s="98"/>
      <c r="Y235" s="98"/>
      <c r="Z235" s="98"/>
      <c r="AA235" s="98"/>
      <c r="AB235" s="98"/>
    </row>
    <row r="236" spans="1:28" x14ac:dyDescent="0.4">
      <c r="A236" s="98"/>
      <c r="B236" s="98"/>
      <c r="C236" s="98"/>
      <c r="D236" s="98"/>
      <c r="E236" s="98"/>
      <c r="F236" s="98"/>
      <c r="G236" s="98"/>
      <c r="H236" s="98"/>
      <c r="I236" s="98"/>
      <c r="J236" s="98"/>
      <c r="K236" s="98"/>
      <c r="L236" s="98"/>
      <c r="M236" s="98"/>
      <c r="N236" s="98"/>
      <c r="O236" s="98"/>
      <c r="P236" s="98"/>
      <c r="Q236" s="98"/>
      <c r="R236" s="98"/>
      <c r="S236" s="98"/>
      <c r="T236" s="98"/>
      <c r="U236" s="98"/>
      <c r="V236" s="98"/>
      <c r="W236" s="98"/>
      <c r="X236" s="98"/>
      <c r="Y236" s="98"/>
      <c r="Z236" s="98"/>
      <c r="AA236" s="98"/>
      <c r="AB236" s="98"/>
    </row>
    <row r="237" spans="1:28" x14ac:dyDescent="0.4">
      <c r="A237" s="98"/>
      <c r="B237" s="98"/>
      <c r="C237" s="98"/>
      <c r="D237" s="98"/>
      <c r="E237" s="98"/>
      <c r="F237" s="98"/>
      <c r="G237" s="98"/>
      <c r="H237" s="98"/>
      <c r="I237" s="98"/>
      <c r="J237" s="98"/>
      <c r="K237" s="98"/>
      <c r="L237" s="98"/>
      <c r="M237" s="98"/>
      <c r="N237" s="98"/>
      <c r="O237" s="98"/>
      <c r="P237" s="98"/>
      <c r="Q237" s="98"/>
      <c r="R237" s="98"/>
      <c r="S237" s="98"/>
      <c r="T237" s="98"/>
      <c r="U237" s="98"/>
      <c r="V237" s="98"/>
      <c r="W237" s="98"/>
      <c r="X237" s="98"/>
      <c r="Y237" s="98"/>
      <c r="Z237" s="98"/>
      <c r="AA237" s="98"/>
      <c r="AB237" s="98"/>
    </row>
    <row r="238" spans="1:28" x14ac:dyDescent="0.4">
      <c r="A238" s="98"/>
      <c r="B238" s="98"/>
      <c r="C238" s="98"/>
      <c r="D238" s="98"/>
      <c r="E238" s="98"/>
      <c r="F238" s="98"/>
      <c r="G238" s="98"/>
      <c r="H238" s="98"/>
      <c r="I238" s="98"/>
      <c r="J238" s="98"/>
      <c r="K238" s="98"/>
      <c r="L238" s="98"/>
      <c r="M238" s="98"/>
      <c r="N238" s="98"/>
      <c r="O238" s="98"/>
      <c r="P238" s="98"/>
      <c r="Q238" s="98"/>
      <c r="R238" s="98"/>
      <c r="S238" s="98"/>
      <c r="T238" s="98"/>
      <c r="U238" s="98"/>
      <c r="V238" s="98"/>
      <c r="W238" s="98"/>
      <c r="X238" s="98"/>
      <c r="Y238" s="98"/>
      <c r="Z238" s="98"/>
      <c r="AA238" s="98"/>
      <c r="AB238" s="98"/>
    </row>
    <row r="239" spans="1:28" x14ac:dyDescent="0.4">
      <c r="A239" s="98"/>
      <c r="B239" s="98"/>
      <c r="C239" s="98"/>
      <c r="D239" s="98"/>
      <c r="E239" s="98"/>
      <c r="F239" s="98"/>
      <c r="G239" s="98"/>
      <c r="H239" s="98"/>
      <c r="I239" s="98"/>
      <c r="J239" s="98"/>
      <c r="K239" s="98"/>
      <c r="L239" s="98"/>
      <c r="M239" s="98"/>
      <c r="N239" s="98"/>
      <c r="O239" s="98"/>
      <c r="P239" s="98"/>
      <c r="Q239" s="98"/>
      <c r="R239" s="98"/>
      <c r="S239" s="98"/>
      <c r="T239" s="98"/>
      <c r="U239" s="98"/>
      <c r="V239" s="98"/>
      <c r="W239" s="98"/>
      <c r="X239" s="98"/>
      <c r="Y239" s="98"/>
      <c r="Z239" s="98"/>
      <c r="AA239" s="98"/>
      <c r="AB239" s="98"/>
    </row>
    <row r="240" spans="1:28" x14ac:dyDescent="0.4">
      <c r="A240" s="98"/>
      <c r="B240" s="98"/>
      <c r="C240" s="98"/>
      <c r="D240" s="98"/>
      <c r="E240" s="98"/>
      <c r="F240" s="98"/>
      <c r="G240" s="98"/>
      <c r="H240" s="98"/>
      <c r="I240" s="98"/>
      <c r="J240" s="98"/>
      <c r="K240" s="98"/>
      <c r="L240" s="98"/>
      <c r="M240" s="98"/>
      <c r="N240" s="98"/>
      <c r="O240" s="98"/>
      <c r="P240" s="98"/>
      <c r="Q240" s="98"/>
      <c r="R240" s="98"/>
      <c r="S240" s="98"/>
      <c r="T240" s="98"/>
      <c r="U240" s="98"/>
      <c r="V240" s="98"/>
      <c r="W240" s="98"/>
      <c r="X240" s="98"/>
      <c r="Y240" s="98"/>
      <c r="Z240" s="98"/>
      <c r="AA240" s="98"/>
      <c r="AB240" s="98"/>
    </row>
    <row r="241" spans="1:28" x14ac:dyDescent="0.4">
      <c r="A241" s="98"/>
      <c r="B241" s="98"/>
      <c r="C241" s="98"/>
      <c r="D241" s="98"/>
      <c r="E241" s="98"/>
      <c r="F241" s="98"/>
      <c r="G241" s="98"/>
      <c r="H241" s="98"/>
      <c r="I241" s="98"/>
      <c r="J241" s="98"/>
      <c r="K241" s="98"/>
      <c r="L241" s="98"/>
      <c r="M241" s="98"/>
      <c r="N241" s="98"/>
      <c r="O241" s="98"/>
      <c r="P241" s="98"/>
      <c r="Q241" s="98"/>
      <c r="R241" s="98"/>
      <c r="S241" s="98"/>
      <c r="T241" s="98"/>
      <c r="U241" s="98"/>
      <c r="V241" s="98"/>
      <c r="W241" s="98"/>
      <c r="X241" s="98"/>
      <c r="Y241" s="98"/>
      <c r="Z241" s="98"/>
      <c r="AA241" s="98"/>
      <c r="AB241" s="98"/>
    </row>
    <row r="242" spans="1:28" x14ac:dyDescent="0.4">
      <c r="A242" s="98"/>
      <c r="B242" s="98"/>
      <c r="C242" s="98"/>
      <c r="D242" s="98"/>
      <c r="E242" s="98"/>
      <c r="F242" s="98"/>
      <c r="G242" s="98"/>
      <c r="H242" s="98"/>
      <c r="I242" s="98"/>
      <c r="J242" s="98"/>
      <c r="K242" s="98"/>
      <c r="L242" s="98"/>
      <c r="M242" s="98"/>
      <c r="N242" s="98"/>
      <c r="O242" s="98"/>
      <c r="P242" s="98"/>
      <c r="Q242" s="98"/>
      <c r="R242" s="98"/>
      <c r="S242" s="98"/>
      <c r="T242" s="98"/>
      <c r="U242" s="98"/>
      <c r="V242" s="98"/>
      <c r="W242" s="98"/>
      <c r="X242" s="98"/>
      <c r="Y242" s="98"/>
      <c r="Z242" s="98"/>
      <c r="AA242" s="98"/>
      <c r="AB242" s="98"/>
    </row>
    <row r="243" spans="1:28" x14ac:dyDescent="0.4">
      <c r="A243" s="98"/>
      <c r="B243" s="98"/>
      <c r="C243" s="98"/>
      <c r="D243" s="98"/>
      <c r="E243" s="98"/>
      <c r="F243" s="98"/>
      <c r="G243" s="98"/>
      <c r="H243" s="98"/>
      <c r="I243" s="98"/>
      <c r="J243" s="98"/>
      <c r="K243" s="98"/>
      <c r="L243" s="98"/>
      <c r="M243" s="98"/>
      <c r="N243" s="98"/>
      <c r="O243" s="98"/>
      <c r="P243" s="98"/>
      <c r="Q243" s="98"/>
      <c r="R243" s="98"/>
      <c r="S243" s="98"/>
      <c r="T243" s="98"/>
      <c r="U243" s="98"/>
      <c r="V243" s="98"/>
      <c r="W243" s="98"/>
      <c r="X243" s="98"/>
      <c r="Y243" s="98"/>
      <c r="Z243" s="98"/>
      <c r="AA243" s="98"/>
      <c r="AB243" s="98"/>
    </row>
    <row r="244" spans="1:28" x14ac:dyDescent="0.4">
      <c r="A244" s="98"/>
      <c r="B244" s="98"/>
      <c r="C244" s="98"/>
      <c r="D244" s="98"/>
      <c r="E244" s="98"/>
      <c r="F244" s="98"/>
      <c r="G244" s="98"/>
      <c r="H244" s="98"/>
      <c r="I244" s="98"/>
      <c r="J244" s="98"/>
      <c r="K244" s="98"/>
      <c r="L244" s="98"/>
      <c r="M244" s="98"/>
      <c r="N244" s="98"/>
      <c r="O244" s="98"/>
      <c r="P244" s="98"/>
      <c r="Q244" s="98"/>
      <c r="R244" s="98"/>
      <c r="S244" s="98"/>
      <c r="T244" s="98"/>
      <c r="U244" s="98"/>
      <c r="V244" s="98"/>
      <c r="W244" s="98"/>
      <c r="X244" s="98"/>
      <c r="Y244" s="98"/>
      <c r="Z244" s="98"/>
      <c r="AA244" s="98"/>
      <c r="AB244" s="98"/>
    </row>
    <row r="245" spans="1:28" x14ac:dyDescent="0.4">
      <c r="A245" s="98"/>
      <c r="B245" s="98"/>
      <c r="C245" s="98"/>
      <c r="D245" s="98"/>
      <c r="E245" s="98"/>
      <c r="F245" s="98"/>
      <c r="G245" s="98"/>
      <c r="H245" s="98"/>
      <c r="I245" s="98"/>
      <c r="J245" s="98"/>
      <c r="K245" s="98"/>
      <c r="L245" s="98"/>
      <c r="M245" s="98"/>
      <c r="N245" s="98"/>
      <c r="O245" s="98"/>
      <c r="P245" s="98"/>
      <c r="Q245" s="98"/>
      <c r="R245" s="98"/>
      <c r="S245" s="98"/>
      <c r="T245" s="98"/>
      <c r="U245" s="98"/>
      <c r="V245" s="98"/>
      <c r="W245" s="98"/>
      <c r="X245" s="98"/>
      <c r="Y245" s="98"/>
      <c r="Z245" s="98"/>
      <c r="AA245" s="98"/>
      <c r="AB245" s="98"/>
    </row>
    <row r="246" spans="1:28" x14ac:dyDescent="0.4">
      <c r="A246" s="98"/>
      <c r="B246" s="98"/>
      <c r="C246" s="98"/>
      <c r="D246" s="98"/>
      <c r="E246" s="98"/>
      <c r="F246" s="98"/>
      <c r="G246" s="98"/>
      <c r="H246" s="98"/>
      <c r="I246" s="98"/>
      <c r="J246" s="98"/>
      <c r="K246" s="98"/>
      <c r="L246" s="98"/>
      <c r="M246" s="98"/>
      <c r="N246" s="98"/>
      <c r="O246" s="98"/>
      <c r="P246" s="98"/>
      <c r="Q246" s="98"/>
      <c r="R246" s="98"/>
      <c r="S246" s="98"/>
      <c r="T246" s="98"/>
      <c r="U246" s="98"/>
      <c r="V246" s="98"/>
      <c r="W246" s="98"/>
      <c r="X246" s="98"/>
      <c r="Y246" s="98"/>
      <c r="Z246" s="98"/>
      <c r="AA246" s="98"/>
      <c r="AB246" s="98"/>
    </row>
    <row r="247" spans="1:28" x14ac:dyDescent="0.4">
      <c r="A247" s="98"/>
      <c r="B247" s="98"/>
      <c r="C247" s="98"/>
      <c r="D247" s="98"/>
      <c r="E247" s="98"/>
      <c r="F247" s="98"/>
      <c r="G247" s="98"/>
      <c r="H247" s="98"/>
      <c r="I247" s="98"/>
      <c r="J247" s="98"/>
      <c r="K247" s="98"/>
      <c r="L247" s="98"/>
      <c r="M247" s="98"/>
      <c r="N247" s="98"/>
      <c r="O247" s="98"/>
      <c r="P247" s="98"/>
      <c r="Q247" s="98"/>
      <c r="R247" s="98"/>
      <c r="S247" s="98"/>
      <c r="T247" s="98"/>
      <c r="U247" s="98"/>
      <c r="V247" s="98"/>
      <c r="W247" s="98"/>
      <c r="X247" s="98"/>
      <c r="Y247" s="98"/>
      <c r="Z247" s="98"/>
      <c r="AA247" s="98"/>
      <c r="AB247" s="98"/>
    </row>
    <row r="248" spans="1:28" x14ac:dyDescent="0.4">
      <c r="A248" s="98"/>
      <c r="B248" s="98"/>
      <c r="C248" s="98"/>
      <c r="D248" s="98"/>
      <c r="E248" s="98"/>
      <c r="F248" s="98"/>
      <c r="G248" s="98"/>
      <c r="H248" s="98"/>
      <c r="I248" s="98"/>
      <c r="J248" s="98"/>
      <c r="K248" s="98"/>
      <c r="L248" s="98"/>
      <c r="M248" s="98"/>
      <c r="N248" s="98"/>
      <c r="O248" s="98"/>
      <c r="P248" s="98"/>
      <c r="Q248" s="98"/>
      <c r="R248" s="98"/>
      <c r="S248" s="98"/>
      <c r="T248" s="98"/>
      <c r="U248" s="98"/>
      <c r="V248" s="98"/>
      <c r="W248" s="98"/>
      <c r="X248" s="98"/>
      <c r="Y248" s="98"/>
      <c r="Z248" s="98"/>
      <c r="AA248" s="98"/>
      <c r="AB248" s="98"/>
    </row>
    <row r="249" spans="1:28" x14ac:dyDescent="0.4">
      <c r="A249" s="98"/>
      <c r="B249" s="98"/>
      <c r="C249" s="98"/>
      <c r="D249" s="98"/>
      <c r="E249" s="98"/>
      <c r="F249" s="98"/>
      <c r="G249" s="98"/>
      <c r="H249" s="98"/>
      <c r="I249" s="98"/>
      <c r="J249" s="98"/>
      <c r="K249" s="98"/>
      <c r="L249" s="98"/>
      <c r="M249" s="98"/>
      <c r="N249" s="98"/>
      <c r="O249" s="98"/>
      <c r="P249" s="98"/>
      <c r="Q249" s="98"/>
      <c r="R249" s="98"/>
      <c r="S249" s="98"/>
      <c r="T249" s="98"/>
      <c r="U249" s="98"/>
      <c r="V249" s="98"/>
      <c r="W249" s="98"/>
      <c r="X249" s="98"/>
      <c r="Y249" s="98"/>
      <c r="Z249" s="98"/>
      <c r="AA249" s="98"/>
      <c r="AB249" s="98"/>
    </row>
    <row r="250" spans="1:28" x14ac:dyDescent="0.4">
      <c r="A250" s="98"/>
      <c r="B250" s="98"/>
      <c r="C250" s="98"/>
      <c r="D250" s="98"/>
      <c r="E250" s="98"/>
      <c r="F250" s="98"/>
      <c r="G250" s="98"/>
      <c r="H250" s="98"/>
      <c r="I250" s="98"/>
      <c r="J250" s="98"/>
      <c r="K250" s="98"/>
      <c r="L250" s="98"/>
      <c r="M250" s="98"/>
      <c r="N250" s="98"/>
      <c r="O250" s="98"/>
      <c r="P250" s="98"/>
      <c r="Q250" s="98"/>
      <c r="R250" s="98"/>
      <c r="S250" s="98"/>
      <c r="T250" s="98"/>
      <c r="U250" s="98"/>
      <c r="V250" s="98"/>
      <c r="W250" s="98"/>
      <c r="X250" s="98"/>
      <c r="Y250" s="98"/>
      <c r="Z250" s="98"/>
      <c r="AA250" s="98"/>
      <c r="AB250" s="98"/>
    </row>
    <row r="251" spans="1:28" x14ac:dyDescent="0.4">
      <c r="A251" s="98"/>
      <c r="B251" s="98"/>
      <c r="C251" s="98"/>
      <c r="D251" s="98"/>
      <c r="E251" s="98"/>
      <c r="F251" s="98"/>
      <c r="G251" s="98"/>
      <c r="H251" s="98"/>
      <c r="I251" s="98"/>
      <c r="J251" s="98"/>
      <c r="K251" s="98"/>
      <c r="L251" s="98"/>
      <c r="M251" s="98"/>
      <c r="N251" s="98"/>
      <c r="O251" s="98"/>
      <c r="P251" s="98"/>
      <c r="Q251" s="98"/>
      <c r="R251" s="98"/>
      <c r="S251" s="98"/>
      <c r="T251" s="98"/>
      <c r="U251" s="98"/>
      <c r="V251" s="98"/>
      <c r="W251" s="98"/>
      <c r="X251" s="98"/>
      <c r="Y251" s="98"/>
      <c r="Z251" s="98"/>
      <c r="AA251" s="98"/>
      <c r="AB251" s="98"/>
    </row>
    <row r="252" spans="1:28" x14ac:dyDescent="0.4">
      <c r="A252" s="98"/>
      <c r="B252" s="98"/>
      <c r="C252" s="98"/>
      <c r="D252" s="98"/>
      <c r="E252" s="98"/>
      <c r="F252" s="98"/>
      <c r="G252" s="98"/>
      <c r="H252" s="98"/>
      <c r="I252" s="98"/>
      <c r="J252" s="98"/>
      <c r="K252" s="98"/>
      <c r="L252" s="98"/>
      <c r="M252" s="98"/>
      <c r="N252" s="98"/>
      <c r="O252" s="98"/>
      <c r="P252" s="98"/>
      <c r="Q252" s="98"/>
      <c r="R252" s="98"/>
      <c r="S252" s="98"/>
      <c r="T252" s="98"/>
      <c r="U252" s="98"/>
      <c r="V252" s="98"/>
      <c r="W252" s="98"/>
      <c r="X252" s="98"/>
      <c r="Y252" s="98"/>
      <c r="Z252" s="98"/>
      <c r="AA252" s="98"/>
      <c r="AB252" s="98"/>
    </row>
    <row r="253" spans="1:28" x14ac:dyDescent="0.4">
      <c r="A253" s="98"/>
      <c r="B253" s="98"/>
      <c r="C253" s="98"/>
      <c r="D253" s="98"/>
      <c r="E253" s="98"/>
      <c r="F253" s="98"/>
      <c r="G253" s="98"/>
      <c r="H253" s="98"/>
      <c r="I253" s="98"/>
      <c r="J253" s="98"/>
      <c r="K253" s="98"/>
      <c r="L253" s="98"/>
      <c r="M253" s="98"/>
      <c r="N253" s="98"/>
      <c r="O253" s="98"/>
      <c r="P253" s="98"/>
      <c r="Q253" s="98"/>
      <c r="R253" s="98"/>
      <c r="S253" s="98"/>
      <c r="T253" s="98"/>
      <c r="U253" s="98"/>
      <c r="V253" s="98"/>
      <c r="W253" s="98"/>
      <c r="X253" s="98"/>
      <c r="Y253" s="98"/>
      <c r="Z253" s="98"/>
      <c r="AA253" s="98"/>
      <c r="AB253" s="98"/>
    </row>
    <row r="254" spans="1:28" x14ac:dyDescent="0.4">
      <c r="A254" s="98"/>
      <c r="B254" s="98"/>
      <c r="C254" s="98"/>
      <c r="D254" s="98"/>
      <c r="E254" s="98"/>
      <c r="F254" s="98"/>
      <c r="G254" s="98"/>
      <c r="H254" s="98"/>
      <c r="I254" s="98"/>
      <c r="J254" s="98"/>
      <c r="K254" s="98"/>
      <c r="L254" s="98"/>
      <c r="M254" s="98"/>
      <c r="N254" s="98"/>
      <c r="O254" s="98"/>
      <c r="P254" s="98"/>
      <c r="Q254" s="98"/>
      <c r="R254" s="98"/>
      <c r="S254" s="98"/>
      <c r="T254" s="98"/>
      <c r="U254" s="98"/>
      <c r="V254" s="98"/>
      <c r="W254" s="98"/>
      <c r="X254" s="98"/>
      <c r="Y254" s="98"/>
      <c r="Z254" s="98"/>
      <c r="AA254" s="98"/>
      <c r="AB254" s="98"/>
    </row>
    <row r="255" spans="1:28" x14ac:dyDescent="0.4">
      <c r="A255" s="98"/>
      <c r="B255" s="98"/>
      <c r="C255" s="98"/>
      <c r="D255" s="98"/>
      <c r="E255" s="98"/>
      <c r="F255" s="98"/>
      <c r="G255" s="98"/>
      <c r="H255" s="98"/>
      <c r="I255" s="98"/>
      <c r="J255" s="98"/>
      <c r="K255" s="98"/>
      <c r="L255" s="98"/>
      <c r="M255" s="98"/>
      <c r="N255" s="98"/>
      <c r="O255" s="98"/>
      <c r="P255" s="98"/>
      <c r="Q255" s="98"/>
      <c r="R255" s="98"/>
      <c r="S255" s="98"/>
      <c r="T255" s="98"/>
      <c r="U255" s="98"/>
      <c r="V255" s="98"/>
      <c r="W255" s="98"/>
      <c r="X255" s="98"/>
      <c r="Y255" s="98"/>
      <c r="Z255" s="98"/>
      <c r="AA255" s="98"/>
      <c r="AB255" s="98"/>
    </row>
    <row r="256" spans="1:28" x14ac:dyDescent="0.4">
      <c r="A256" s="98"/>
      <c r="B256" s="98"/>
      <c r="C256" s="98"/>
      <c r="D256" s="98"/>
      <c r="E256" s="98"/>
      <c r="F256" s="98"/>
      <c r="G256" s="98"/>
      <c r="H256" s="98"/>
      <c r="I256" s="98"/>
      <c r="J256" s="98"/>
      <c r="K256" s="98"/>
      <c r="L256" s="98"/>
      <c r="M256" s="98"/>
      <c r="N256" s="98"/>
      <c r="O256" s="98"/>
      <c r="P256" s="98"/>
      <c r="Q256" s="98"/>
      <c r="R256" s="98"/>
      <c r="S256" s="98"/>
      <c r="T256" s="98"/>
      <c r="U256" s="98"/>
      <c r="V256" s="98"/>
      <c r="W256" s="98"/>
      <c r="X256" s="98"/>
      <c r="Y256" s="98"/>
      <c r="Z256" s="98"/>
      <c r="AA256" s="98"/>
      <c r="AB256" s="98"/>
    </row>
    <row r="257" spans="1:28" x14ac:dyDescent="0.4">
      <c r="A257" s="98"/>
      <c r="B257" s="98"/>
      <c r="C257" s="98"/>
      <c r="D257" s="98"/>
      <c r="E257" s="98"/>
      <c r="F257" s="98"/>
      <c r="G257" s="98"/>
      <c r="H257" s="98"/>
      <c r="I257" s="98"/>
      <c r="J257" s="98"/>
      <c r="K257" s="98"/>
      <c r="L257" s="98"/>
      <c r="M257" s="98"/>
      <c r="N257" s="98"/>
      <c r="O257" s="98"/>
      <c r="P257" s="98"/>
      <c r="Q257" s="98"/>
      <c r="R257" s="98"/>
      <c r="S257" s="98"/>
      <c r="T257" s="98"/>
      <c r="U257" s="98"/>
      <c r="V257" s="98"/>
      <c r="W257" s="98"/>
      <c r="X257" s="98"/>
      <c r="Y257" s="98"/>
      <c r="Z257" s="98"/>
      <c r="AA257" s="98"/>
      <c r="AB257" s="98"/>
    </row>
    <row r="258" spans="1:28" x14ac:dyDescent="0.4">
      <c r="A258" s="98"/>
      <c r="B258" s="98"/>
      <c r="C258" s="98"/>
      <c r="D258" s="98"/>
      <c r="E258" s="98"/>
      <c r="F258" s="98"/>
      <c r="G258" s="98"/>
      <c r="H258" s="98"/>
      <c r="I258" s="98"/>
      <c r="J258" s="98"/>
      <c r="K258" s="98"/>
      <c r="L258" s="98"/>
      <c r="M258" s="98"/>
      <c r="N258" s="98"/>
      <c r="O258" s="98"/>
      <c r="P258" s="98"/>
      <c r="Q258" s="98"/>
      <c r="R258" s="98"/>
      <c r="S258" s="98"/>
      <c r="T258" s="98"/>
      <c r="U258" s="98"/>
      <c r="V258" s="98"/>
      <c r="W258" s="98"/>
      <c r="X258" s="98"/>
      <c r="Y258" s="98"/>
      <c r="Z258" s="98"/>
      <c r="AA258" s="98"/>
      <c r="AB258" s="98"/>
    </row>
    <row r="259" spans="1:28" x14ac:dyDescent="0.4">
      <c r="A259" s="98"/>
      <c r="B259" s="98"/>
      <c r="C259" s="98"/>
      <c r="D259" s="98"/>
      <c r="E259" s="98"/>
      <c r="F259" s="98"/>
      <c r="G259" s="98"/>
      <c r="H259" s="98"/>
      <c r="I259" s="98"/>
      <c r="J259" s="98"/>
      <c r="K259" s="98"/>
      <c r="L259" s="98"/>
      <c r="M259" s="98"/>
      <c r="N259" s="98"/>
      <c r="O259" s="98"/>
      <c r="P259" s="98"/>
      <c r="Q259" s="98"/>
      <c r="R259" s="98"/>
      <c r="S259" s="98"/>
      <c r="T259" s="98"/>
      <c r="U259" s="98"/>
      <c r="V259" s="98"/>
      <c r="W259" s="98"/>
      <c r="X259" s="98"/>
      <c r="Y259" s="98"/>
      <c r="Z259" s="98"/>
      <c r="AA259" s="98"/>
      <c r="AB259" s="98"/>
    </row>
    <row r="260" spans="1:28" x14ac:dyDescent="0.4">
      <c r="A260" s="98"/>
      <c r="B260" s="98"/>
      <c r="C260" s="98"/>
      <c r="D260" s="98"/>
      <c r="E260" s="98"/>
      <c r="F260" s="98"/>
      <c r="G260" s="98"/>
      <c r="H260" s="98"/>
      <c r="I260" s="98"/>
      <c r="J260" s="98"/>
      <c r="K260" s="98"/>
      <c r="L260" s="98"/>
      <c r="M260" s="98"/>
      <c r="N260" s="98"/>
      <c r="O260" s="98"/>
      <c r="P260" s="98"/>
      <c r="Q260" s="98"/>
      <c r="R260" s="98"/>
      <c r="S260" s="98"/>
      <c r="T260" s="98"/>
      <c r="U260" s="98"/>
      <c r="V260" s="98"/>
      <c r="W260" s="98"/>
      <c r="X260" s="98"/>
      <c r="Y260" s="98"/>
      <c r="Z260" s="98"/>
      <c r="AA260" s="98"/>
      <c r="AB260" s="98"/>
    </row>
    <row r="261" spans="1:28" x14ac:dyDescent="0.4">
      <c r="A261" s="98"/>
      <c r="B261" s="98"/>
      <c r="C261" s="98"/>
      <c r="D261" s="98"/>
      <c r="E261" s="98"/>
      <c r="F261" s="98"/>
      <c r="G261" s="98"/>
      <c r="H261" s="98"/>
      <c r="I261" s="98"/>
      <c r="J261" s="98"/>
      <c r="K261" s="98"/>
      <c r="L261" s="98"/>
      <c r="M261" s="98"/>
      <c r="N261" s="98"/>
      <c r="O261" s="98"/>
      <c r="P261" s="98"/>
      <c r="Q261" s="98"/>
      <c r="R261" s="98"/>
      <c r="S261" s="98"/>
      <c r="T261" s="98"/>
      <c r="U261" s="98"/>
      <c r="V261" s="98"/>
      <c r="W261" s="98"/>
      <c r="X261" s="98"/>
      <c r="Y261" s="98"/>
      <c r="Z261" s="98"/>
      <c r="AA261" s="98"/>
      <c r="AB261" s="98"/>
    </row>
    <row r="262" spans="1:28" x14ac:dyDescent="0.4">
      <c r="A262" s="98"/>
      <c r="B262" s="98"/>
      <c r="C262" s="98"/>
      <c r="D262" s="98"/>
      <c r="E262" s="98"/>
      <c r="F262" s="98"/>
      <c r="G262" s="98"/>
      <c r="H262" s="98"/>
      <c r="I262" s="98"/>
      <c r="J262" s="98"/>
      <c r="K262" s="98"/>
      <c r="L262" s="98"/>
      <c r="M262" s="98"/>
      <c r="N262" s="98"/>
      <c r="O262" s="98"/>
      <c r="P262" s="98"/>
      <c r="Q262" s="98"/>
      <c r="R262" s="98"/>
      <c r="S262" s="98"/>
      <c r="T262" s="98"/>
      <c r="U262" s="98"/>
      <c r="V262" s="98"/>
      <c r="W262" s="98"/>
      <c r="X262" s="98"/>
      <c r="Y262" s="98"/>
      <c r="Z262" s="98"/>
      <c r="AA262" s="98"/>
      <c r="AB262" s="98"/>
    </row>
    <row r="263" spans="1:28" x14ac:dyDescent="0.4">
      <c r="A263" s="98"/>
      <c r="B263" s="98"/>
      <c r="C263" s="98"/>
      <c r="D263" s="98"/>
      <c r="E263" s="98"/>
      <c r="F263" s="98"/>
      <c r="G263" s="98"/>
      <c r="H263" s="98"/>
      <c r="I263" s="98"/>
      <c r="J263" s="98"/>
      <c r="K263" s="98"/>
      <c r="L263" s="98"/>
      <c r="M263" s="98"/>
      <c r="N263" s="98"/>
      <c r="O263" s="98"/>
      <c r="P263" s="98"/>
      <c r="Q263" s="98"/>
      <c r="R263" s="98"/>
      <c r="S263" s="98"/>
      <c r="T263" s="98"/>
      <c r="U263" s="98"/>
      <c r="V263" s="98"/>
      <c r="W263" s="98"/>
      <c r="X263" s="98"/>
      <c r="Y263" s="98"/>
      <c r="Z263" s="98"/>
      <c r="AA263" s="98"/>
      <c r="AB263" s="98"/>
    </row>
    <row r="264" spans="1:28" x14ac:dyDescent="0.4">
      <c r="A264" s="98"/>
      <c r="B264" s="98"/>
      <c r="C264" s="98"/>
      <c r="D264" s="98"/>
      <c r="E264" s="98"/>
      <c r="F264" s="98"/>
      <c r="G264" s="98"/>
      <c r="H264" s="98"/>
      <c r="I264" s="98"/>
      <c r="J264" s="98"/>
      <c r="K264" s="98"/>
      <c r="L264" s="98"/>
      <c r="M264" s="98"/>
      <c r="N264" s="98"/>
      <c r="O264" s="98"/>
      <c r="P264" s="98"/>
      <c r="Q264" s="98"/>
      <c r="R264" s="98"/>
      <c r="S264" s="98"/>
      <c r="T264" s="98"/>
      <c r="U264" s="98"/>
      <c r="V264" s="98"/>
      <c r="W264" s="98"/>
      <c r="X264" s="98"/>
      <c r="Y264" s="98"/>
      <c r="Z264" s="98"/>
      <c r="AA264" s="98"/>
      <c r="AB264" s="98"/>
    </row>
    <row r="265" spans="1:28" x14ac:dyDescent="0.4">
      <c r="A265" s="98"/>
      <c r="B265" s="98"/>
      <c r="C265" s="98"/>
      <c r="D265" s="98"/>
      <c r="E265" s="98"/>
      <c r="F265" s="98"/>
      <c r="G265" s="98"/>
      <c r="H265" s="98"/>
      <c r="I265" s="98"/>
      <c r="J265" s="98"/>
      <c r="K265" s="98"/>
      <c r="L265" s="98"/>
      <c r="M265" s="98"/>
      <c r="N265" s="98"/>
      <c r="O265" s="98"/>
      <c r="P265" s="98"/>
      <c r="Q265" s="98"/>
      <c r="R265" s="98"/>
      <c r="S265" s="98"/>
      <c r="T265" s="98"/>
      <c r="U265" s="98"/>
      <c r="V265" s="98"/>
      <c r="W265" s="98"/>
      <c r="X265" s="98"/>
      <c r="Y265" s="98"/>
      <c r="Z265" s="98"/>
      <c r="AA265" s="98"/>
      <c r="AB265" s="98"/>
    </row>
    <row r="266" spans="1:28" x14ac:dyDescent="0.4">
      <c r="A266" s="98"/>
      <c r="B266" s="98"/>
      <c r="C266" s="98"/>
      <c r="D266" s="98"/>
      <c r="E266" s="98"/>
      <c r="F266" s="98"/>
      <c r="G266" s="98"/>
      <c r="H266" s="98"/>
      <c r="I266" s="98"/>
      <c r="J266" s="98"/>
      <c r="K266" s="98"/>
      <c r="L266" s="98"/>
      <c r="M266" s="98"/>
      <c r="N266" s="98"/>
      <c r="O266" s="98"/>
      <c r="P266" s="98"/>
      <c r="Q266" s="98"/>
      <c r="R266" s="98"/>
      <c r="S266" s="98"/>
      <c r="T266" s="98"/>
      <c r="U266" s="98"/>
      <c r="V266" s="98"/>
      <c r="W266" s="98"/>
      <c r="X266" s="98"/>
      <c r="Y266" s="98"/>
      <c r="Z266" s="98"/>
      <c r="AA266" s="98"/>
      <c r="AB266" s="98"/>
    </row>
    <row r="267" spans="1:28" x14ac:dyDescent="0.4">
      <c r="A267" s="98"/>
      <c r="B267" s="98"/>
      <c r="C267" s="98"/>
      <c r="D267" s="98"/>
      <c r="E267" s="98"/>
      <c r="F267" s="98"/>
      <c r="G267" s="98"/>
      <c r="H267" s="98"/>
      <c r="I267" s="98"/>
      <c r="J267" s="98"/>
      <c r="K267" s="98"/>
      <c r="L267" s="98"/>
      <c r="M267" s="98"/>
      <c r="N267" s="98"/>
      <c r="O267" s="98"/>
      <c r="P267" s="98"/>
      <c r="Q267" s="98"/>
      <c r="R267" s="98"/>
      <c r="S267" s="98"/>
      <c r="T267" s="98"/>
      <c r="U267" s="98"/>
      <c r="V267" s="98"/>
      <c r="W267" s="98"/>
      <c r="X267" s="98"/>
      <c r="Y267" s="98"/>
      <c r="Z267" s="98"/>
      <c r="AA267" s="98"/>
      <c r="AB267" s="98"/>
    </row>
    <row r="268" spans="1:28" x14ac:dyDescent="0.4">
      <c r="A268" s="98"/>
      <c r="B268" s="98"/>
      <c r="C268" s="98"/>
      <c r="D268" s="98"/>
      <c r="E268" s="98"/>
      <c r="F268" s="98"/>
      <c r="G268" s="98"/>
      <c r="H268" s="98"/>
      <c r="I268" s="98"/>
      <c r="J268" s="98"/>
      <c r="K268" s="98"/>
      <c r="L268" s="98"/>
      <c r="M268" s="98"/>
      <c r="N268" s="98"/>
      <c r="O268" s="98"/>
      <c r="P268" s="98"/>
      <c r="Q268" s="98"/>
      <c r="R268" s="98"/>
      <c r="S268" s="98"/>
      <c r="T268" s="98"/>
      <c r="U268" s="98"/>
      <c r="V268" s="98"/>
      <c r="W268" s="98"/>
      <c r="X268" s="98"/>
      <c r="Y268" s="98"/>
      <c r="Z268" s="98"/>
      <c r="AA268" s="98"/>
      <c r="AB268" s="98"/>
    </row>
    <row r="269" spans="1:28" x14ac:dyDescent="0.4">
      <c r="A269" s="98"/>
      <c r="B269" s="98"/>
      <c r="C269" s="98"/>
      <c r="D269" s="98"/>
      <c r="E269" s="98"/>
      <c r="F269" s="98"/>
      <c r="G269" s="98"/>
      <c r="H269" s="98"/>
      <c r="I269" s="98"/>
      <c r="J269" s="98"/>
      <c r="K269" s="98"/>
      <c r="L269" s="98"/>
      <c r="M269" s="98"/>
      <c r="N269" s="98"/>
      <c r="O269" s="98"/>
      <c r="P269" s="98"/>
      <c r="Q269" s="98"/>
      <c r="R269" s="98"/>
      <c r="S269" s="98"/>
      <c r="T269" s="98"/>
      <c r="U269" s="98"/>
      <c r="V269" s="98"/>
      <c r="W269" s="98"/>
      <c r="X269" s="98"/>
      <c r="Y269" s="98"/>
      <c r="Z269" s="98"/>
      <c r="AA269" s="98"/>
      <c r="AB269" s="98"/>
    </row>
    <row r="270" spans="1:28" x14ac:dyDescent="0.4">
      <c r="A270" s="98"/>
      <c r="B270" s="98"/>
      <c r="C270" s="98"/>
      <c r="D270" s="98"/>
      <c r="E270" s="98"/>
      <c r="F270" s="98"/>
      <c r="G270" s="98"/>
      <c r="H270" s="98"/>
      <c r="I270" s="98"/>
      <c r="J270" s="98"/>
      <c r="K270" s="98"/>
      <c r="L270" s="98"/>
      <c r="M270" s="98"/>
      <c r="N270" s="98"/>
      <c r="O270" s="98"/>
      <c r="P270" s="98"/>
      <c r="Q270" s="98"/>
      <c r="R270" s="98"/>
      <c r="S270" s="98"/>
      <c r="T270" s="98"/>
      <c r="U270" s="98"/>
      <c r="V270" s="98"/>
      <c r="W270" s="98"/>
      <c r="X270" s="98"/>
      <c r="Y270" s="98"/>
      <c r="Z270" s="98"/>
      <c r="AA270" s="98"/>
      <c r="AB270" s="98"/>
    </row>
    <row r="271" spans="1:28" x14ac:dyDescent="0.4">
      <c r="A271" s="98"/>
      <c r="B271" s="98"/>
      <c r="C271" s="98"/>
      <c r="D271" s="98"/>
      <c r="E271" s="98"/>
      <c r="F271" s="98"/>
      <c r="G271" s="98"/>
      <c r="H271" s="98"/>
      <c r="I271" s="98"/>
      <c r="J271" s="98"/>
      <c r="K271" s="98"/>
      <c r="L271" s="98"/>
      <c r="M271" s="98"/>
      <c r="N271" s="98"/>
      <c r="O271" s="98"/>
      <c r="P271" s="98"/>
      <c r="Q271" s="98"/>
      <c r="R271" s="98"/>
      <c r="S271" s="98"/>
      <c r="T271" s="98"/>
      <c r="U271" s="98"/>
      <c r="V271" s="98"/>
      <c r="W271" s="98"/>
      <c r="X271" s="98"/>
      <c r="Y271" s="98"/>
      <c r="Z271" s="98"/>
      <c r="AA271" s="98"/>
      <c r="AB271" s="98"/>
    </row>
    <row r="272" spans="1:28" x14ac:dyDescent="0.4">
      <c r="A272" s="98"/>
      <c r="B272" s="98"/>
      <c r="C272" s="98"/>
      <c r="D272" s="98"/>
      <c r="E272" s="98"/>
      <c r="F272" s="98"/>
      <c r="G272" s="98"/>
      <c r="H272" s="98"/>
      <c r="I272" s="98"/>
      <c r="J272" s="98"/>
      <c r="K272" s="98"/>
      <c r="L272" s="98"/>
      <c r="M272" s="98"/>
      <c r="N272" s="98"/>
      <c r="O272" s="98"/>
      <c r="P272" s="98"/>
      <c r="Q272" s="98"/>
      <c r="R272" s="98"/>
      <c r="S272" s="98"/>
      <c r="T272" s="98"/>
      <c r="U272" s="98"/>
      <c r="V272" s="98"/>
      <c r="W272" s="98"/>
      <c r="X272" s="98"/>
      <c r="Y272" s="98"/>
      <c r="Z272" s="98"/>
      <c r="AA272" s="98"/>
      <c r="AB272" s="98"/>
    </row>
    <row r="273" spans="1:28" x14ac:dyDescent="0.4">
      <c r="A273" s="98"/>
      <c r="B273" s="98"/>
      <c r="C273" s="98"/>
      <c r="D273" s="98"/>
      <c r="E273" s="98"/>
      <c r="F273" s="98"/>
      <c r="G273" s="98"/>
      <c r="H273" s="98"/>
      <c r="I273" s="98"/>
      <c r="J273" s="98"/>
      <c r="K273" s="98"/>
      <c r="L273" s="98"/>
      <c r="M273" s="98"/>
      <c r="N273" s="98"/>
      <c r="O273" s="98"/>
      <c r="P273" s="98"/>
      <c r="Q273" s="98"/>
      <c r="R273" s="98"/>
      <c r="S273" s="98"/>
      <c r="T273" s="98"/>
      <c r="U273" s="98"/>
      <c r="V273" s="98"/>
      <c r="W273" s="98"/>
      <c r="X273" s="98"/>
      <c r="Y273" s="98"/>
      <c r="Z273" s="98"/>
      <c r="AA273" s="98"/>
      <c r="AB273" s="98"/>
    </row>
    <row r="274" spans="1:28" x14ac:dyDescent="0.4">
      <c r="A274" s="98"/>
      <c r="B274" s="98"/>
      <c r="C274" s="98"/>
      <c r="D274" s="98"/>
      <c r="E274" s="98"/>
      <c r="F274" s="98"/>
      <c r="G274" s="98"/>
      <c r="H274" s="98"/>
      <c r="I274" s="98"/>
      <c r="J274" s="98"/>
      <c r="K274" s="98"/>
      <c r="L274" s="98"/>
      <c r="M274" s="98"/>
      <c r="N274" s="98"/>
      <c r="O274" s="98"/>
      <c r="P274" s="98"/>
      <c r="Q274" s="98"/>
      <c r="R274" s="98"/>
      <c r="S274" s="98"/>
      <c r="T274" s="98"/>
      <c r="U274" s="98"/>
      <c r="V274" s="98"/>
      <c r="W274" s="98"/>
      <c r="X274" s="98"/>
      <c r="Y274" s="98"/>
      <c r="Z274" s="98"/>
      <c r="AA274" s="98"/>
      <c r="AB274" s="98"/>
    </row>
    <row r="275" spans="1:28" x14ac:dyDescent="0.4">
      <c r="A275" s="98"/>
      <c r="B275" s="98"/>
      <c r="C275" s="98"/>
      <c r="D275" s="98"/>
      <c r="E275" s="98"/>
      <c r="F275" s="98"/>
      <c r="G275" s="98"/>
      <c r="H275" s="98"/>
      <c r="I275" s="98"/>
      <c r="J275" s="98"/>
      <c r="K275" s="98"/>
      <c r="L275" s="98"/>
      <c r="M275" s="98"/>
      <c r="N275" s="98"/>
      <c r="O275" s="98"/>
      <c r="P275" s="98"/>
      <c r="Q275" s="98"/>
      <c r="R275" s="98"/>
      <c r="S275" s="98"/>
      <c r="T275" s="98"/>
      <c r="U275" s="98"/>
      <c r="V275" s="98"/>
      <c r="W275" s="98"/>
      <c r="X275" s="98"/>
      <c r="Y275" s="98"/>
      <c r="Z275" s="98"/>
      <c r="AA275" s="98"/>
      <c r="AB275" s="98"/>
    </row>
    <row r="276" spans="1:28" x14ac:dyDescent="0.4">
      <c r="A276" s="98"/>
      <c r="B276" s="98"/>
      <c r="C276" s="98"/>
      <c r="D276" s="98"/>
      <c r="E276" s="98"/>
      <c r="F276" s="98"/>
      <c r="G276" s="98"/>
      <c r="H276" s="98"/>
      <c r="I276" s="98"/>
      <c r="J276" s="98"/>
      <c r="K276" s="98"/>
      <c r="L276" s="98"/>
      <c r="M276" s="98"/>
      <c r="N276" s="98"/>
      <c r="O276" s="98"/>
      <c r="P276" s="98"/>
      <c r="Q276" s="98"/>
      <c r="R276" s="98"/>
      <c r="S276" s="98"/>
      <c r="T276" s="98"/>
      <c r="U276" s="98"/>
      <c r="V276" s="98"/>
      <c r="W276" s="98"/>
      <c r="X276" s="98"/>
      <c r="Y276" s="98"/>
      <c r="Z276" s="98"/>
      <c r="AA276" s="98"/>
      <c r="AB276" s="98"/>
    </row>
    <row r="277" spans="1:28" x14ac:dyDescent="0.4">
      <c r="A277" s="98"/>
      <c r="B277" s="98"/>
      <c r="C277" s="98"/>
      <c r="D277" s="98"/>
      <c r="E277" s="98"/>
      <c r="F277" s="98"/>
      <c r="G277" s="98"/>
      <c r="H277" s="98"/>
      <c r="I277" s="98"/>
      <c r="J277" s="98"/>
      <c r="K277" s="98"/>
      <c r="L277" s="98"/>
      <c r="M277" s="98"/>
      <c r="N277" s="98"/>
      <c r="O277" s="98"/>
      <c r="P277" s="98"/>
      <c r="Q277" s="98"/>
      <c r="R277" s="98"/>
      <c r="S277" s="98"/>
      <c r="T277" s="98"/>
      <c r="U277" s="98"/>
      <c r="V277" s="98"/>
      <c r="W277" s="98"/>
      <c r="X277" s="98"/>
      <c r="Y277" s="98"/>
      <c r="Z277" s="98"/>
      <c r="AA277" s="98"/>
      <c r="AB277" s="98"/>
    </row>
    <row r="278" spans="1:28" x14ac:dyDescent="0.4">
      <c r="A278" s="98"/>
      <c r="B278" s="98"/>
      <c r="C278" s="98"/>
      <c r="D278" s="98"/>
      <c r="E278" s="98"/>
      <c r="F278" s="98"/>
      <c r="G278" s="98"/>
      <c r="H278" s="98"/>
      <c r="I278" s="98"/>
      <c r="J278" s="98"/>
      <c r="K278" s="98"/>
      <c r="L278" s="98"/>
      <c r="M278" s="98"/>
      <c r="N278" s="98"/>
      <c r="O278" s="98"/>
      <c r="P278" s="98"/>
      <c r="Q278" s="98"/>
      <c r="R278" s="98"/>
      <c r="S278" s="98"/>
      <c r="T278" s="98"/>
      <c r="U278" s="98"/>
      <c r="V278" s="98"/>
      <c r="W278" s="98"/>
      <c r="X278" s="98"/>
      <c r="Y278" s="98"/>
      <c r="Z278" s="98"/>
      <c r="AA278" s="98"/>
      <c r="AB278" s="98"/>
    </row>
    <row r="279" spans="1:28" x14ac:dyDescent="0.4">
      <c r="A279" s="98"/>
      <c r="B279" s="98"/>
      <c r="C279" s="98"/>
      <c r="D279" s="98"/>
      <c r="E279" s="98"/>
      <c r="F279" s="98"/>
      <c r="G279" s="98"/>
      <c r="H279" s="98"/>
      <c r="I279" s="98"/>
      <c r="J279" s="98"/>
      <c r="K279" s="98"/>
      <c r="L279" s="98"/>
      <c r="M279" s="98"/>
      <c r="N279" s="98"/>
      <c r="O279" s="98"/>
      <c r="P279" s="98"/>
      <c r="Q279" s="98"/>
      <c r="R279" s="98"/>
      <c r="S279" s="98"/>
      <c r="T279" s="98"/>
      <c r="U279" s="98"/>
      <c r="V279" s="98"/>
      <c r="W279" s="98"/>
      <c r="X279" s="98"/>
      <c r="Y279" s="98"/>
      <c r="Z279" s="98"/>
      <c r="AA279" s="98"/>
      <c r="AB279" s="98"/>
    </row>
    <row r="280" spans="1:28" x14ac:dyDescent="0.4">
      <c r="A280" s="98"/>
      <c r="B280" s="98"/>
      <c r="C280" s="98"/>
      <c r="D280" s="98"/>
      <c r="E280" s="98"/>
      <c r="F280" s="98"/>
      <c r="G280" s="98"/>
      <c r="H280" s="98"/>
      <c r="I280" s="98"/>
      <c r="J280" s="98"/>
      <c r="K280" s="98"/>
      <c r="L280" s="98"/>
      <c r="M280" s="98"/>
      <c r="N280" s="98"/>
      <c r="O280" s="98"/>
      <c r="P280" s="98"/>
      <c r="Q280" s="98"/>
      <c r="R280" s="98"/>
      <c r="S280" s="98"/>
      <c r="T280" s="98"/>
      <c r="U280" s="98"/>
      <c r="V280" s="98"/>
      <c r="W280" s="98"/>
      <c r="X280" s="98"/>
      <c r="Y280" s="98"/>
      <c r="Z280" s="98"/>
      <c r="AA280" s="98"/>
      <c r="AB280" s="98"/>
    </row>
    <row r="281" spans="1:28" x14ac:dyDescent="0.4">
      <c r="A281" s="98"/>
      <c r="B281" s="98"/>
      <c r="C281" s="98"/>
      <c r="D281" s="98"/>
      <c r="E281" s="98"/>
      <c r="F281" s="98"/>
      <c r="G281" s="98"/>
      <c r="H281" s="98"/>
      <c r="I281" s="98"/>
      <c r="J281" s="98"/>
      <c r="K281" s="98"/>
      <c r="L281" s="98"/>
      <c r="M281" s="98"/>
      <c r="N281" s="98"/>
      <c r="O281" s="98"/>
      <c r="P281" s="98"/>
      <c r="Q281" s="98"/>
      <c r="R281" s="98"/>
      <c r="S281" s="98"/>
      <c r="T281" s="98"/>
      <c r="U281" s="98"/>
      <c r="V281" s="98"/>
      <c r="W281" s="98"/>
      <c r="X281" s="98"/>
      <c r="Y281" s="98"/>
      <c r="Z281" s="98"/>
      <c r="AA281" s="98"/>
      <c r="AB281" s="98"/>
    </row>
    <row r="282" spans="1:28" x14ac:dyDescent="0.4">
      <c r="A282" s="98"/>
      <c r="B282" s="98"/>
      <c r="C282" s="98"/>
      <c r="D282" s="98"/>
      <c r="E282" s="98"/>
      <c r="F282" s="98"/>
      <c r="G282" s="98"/>
      <c r="H282" s="98"/>
      <c r="I282" s="98"/>
      <c r="J282" s="98"/>
      <c r="K282" s="98"/>
      <c r="L282" s="98"/>
      <c r="M282" s="98"/>
      <c r="N282" s="98"/>
      <c r="O282" s="98"/>
      <c r="P282" s="98"/>
      <c r="Q282" s="98"/>
      <c r="R282" s="98"/>
      <c r="S282" s="98"/>
      <c r="T282" s="98"/>
      <c r="U282" s="98"/>
      <c r="V282" s="98"/>
      <c r="W282" s="98"/>
      <c r="X282" s="98"/>
      <c r="Y282" s="98"/>
      <c r="Z282" s="98"/>
      <c r="AA282" s="98"/>
      <c r="AB282" s="98"/>
    </row>
    <row r="283" spans="1:28" x14ac:dyDescent="0.4">
      <c r="A283" s="98"/>
      <c r="B283" s="98"/>
      <c r="C283" s="98"/>
      <c r="D283" s="98"/>
      <c r="E283" s="98"/>
      <c r="F283" s="98"/>
      <c r="G283" s="98"/>
      <c r="H283" s="98"/>
      <c r="I283" s="98"/>
      <c r="J283" s="98"/>
      <c r="K283" s="98"/>
      <c r="L283" s="98"/>
      <c r="M283" s="98"/>
      <c r="N283" s="98"/>
      <c r="O283" s="98"/>
      <c r="P283" s="98"/>
      <c r="Q283" s="98"/>
      <c r="R283" s="98"/>
      <c r="S283" s="98"/>
      <c r="T283" s="98"/>
      <c r="U283" s="98"/>
      <c r="V283" s="98"/>
      <c r="W283" s="98"/>
      <c r="X283" s="98"/>
      <c r="Y283" s="98"/>
      <c r="Z283" s="98"/>
      <c r="AA283" s="98"/>
      <c r="AB283" s="98"/>
    </row>
    <row r="284" spans="1:28" x14ac:dyDescent="0.4">
      <c r="A284" s="98"/>
      <c r="B284" s="98"/>
      <c r="C284" s="98"/>
      <c r="D284" s="98"/>
      <c r="E284" s="98"/>
      <c r="F284" s="98"/>
      <c r="G284" s="98"/>
      <c r="H284" s="98"/>
      <c r="I284" s="98"/>
      <c r="J284" s="98"/>
      <c r="K284" s="98"/>
      <c r="L284" s="98"/>
      <c r="M284" s="98"/>
      <c r="N284" s="98"/>
      <c r="O284" s="98"/>
      <c r="P284" s="98"/>
      <c r="Q284" s="98"/>
      <c r="R284" s="98"/>
      <c r="S284" s="98"/>
      <c r="T284" s="98"/>
      <c r="U284" s="98"/>
      <c r="V284" s="98"/>
      <c r="W284" s="98"/>
      <c r="X284" s="98"/>
      <c r="Y284" s="98"/>
      <c r="Z284" s="98"/>
      <c r="AA284" s="98"/>
      <c r="AB284" s="98"/>
    </row>
    <row r="285" spans="1:28" x14ac:dyDescent="0.4">
      <c r="A285" s="98"/>
      <c r="B285" s="98"/>
      <c r="C285" s="98"/>
      <c r="D285" s="98"/>
      <c r="E285" s="98"/>
      <c r="F285" s="98"/>
      <c r="G285" s="98"/>
      <c r="H285" s="98"/>
      <c r="I285" s="98"/>
      <c r="J285" s="98"/>
      <c r="K285" s="98"/>
      <c r="L285" s="98"/>
      <c r="M285" s="98"/>
      <c r="N285" s="98"/>
      <c r="O285" s="98"/>
      <c r="P285" s="98"/>
      <c r="Q285" s="98"/>
      <c r="R285" s="98"/>
      <c r="S285" s="98"/>
      <c r="T285" s="98"/>
      <c r="U285" s="98"/>
      <c r="V285" s="98"/>
      <c r="W285" s="98"/>
      <c r="X285" s="98"/>
      <c r="Y285" s="98"/>
      <c r="Z285" s="98"/>
      <c r="AA285" s="98"/>
      <c r="AB285" s="98"/>
    </row>
    <row r="286" spans="1:28" x14ac:dyDescent="0.4">
      <c r="A286" s="98"/>
      <c r="B286" s="98"/>
      <c r="C286" s="98"/>
      <c r="D286" s="98"/>
      <c r="E286" s="98"/>
      <c r="F286" s="98"/>
      <c r="G286" s="98"/>
      <c r="H286" s="98"/>
      <c r="I286" s="98"/>
      <c r="J286" s="98"/>
      <c r="K286" s="98"/>
      <c r="L286" s="98"/>
      <c r="M286" s="98"/>
      <c r="N286" s="98"/>
      <c r="O286" s="98"/>
      <c r="P286" s="98"/>
      <c r="Q286" s="98"/>
      <c r="R286" s="98"/>
      <c r="S286" s="98"/>
      <c r="T286" s="98"/>
      <c r="U286" s="98"/>
      <c r="V286" s="98"/>
      <c r="W286" s="98"/>
      <c r="X286" s="98"/>
      <c r="Y286" s="98"/>
      <c r="Z286" s="98"/>
      <c r="AA286" s="98"/>
      <c r="AB286" s="98"/>
    </row>
    <row r="287" spans="1:28" x14ac:dyDescent="0.4">
      <c r="A287" s="98"/>
      <c r="B287" s="98"/>
      <c r="C287" s="98"/>
      <c r="D287" s="98"/>
      <c r="E287" s="98"/>
      <c r="F287" s="98"/>
      <c r="G287" s="98"/>
      <c r="H287" s="98"/>
      <c r="I287" s="98"/>
      <c r="J287" s="98"/>
      <c r="K287" s="98"/>
      <c r="L287" s="98"/>
      <c r="M287" s="98"/>
      <c r="N287" s="98"/>
      <c r="O287" s="98"/>
      <c r="P287" s="98"/>
      <c r="Q287" s="98"/>
      <c r="R287" s="98"/>
      <c r="S287" s="98"/>
      <c r="T287" s="98"/>
      <c r="U287" s="98"/>
      <c r="V287" s="98"/>
      <c r="W287" s="98"/>
      <c r="X287" s="98"/>
      <c r="Y287" s="98"/>
      <c r="Z287" s="98"/>
      <c r="AA287" s="98"/>
      <c r="AB287" s="98"/>
    </row>
    <row r="288" spans="1:28" x14ac:dyDescent="0.4">
      <c r="A288" s="98"/>
      <c r="B288" s="98"/>
      <c r="C288" s="98"/>
      <c r="D288" s="98"/>
      <c r="E288" s="98"/>
      <c r="F288" s="98"/>
      <c r="G288" s="98"/>
      <c r="H288" s="98"/>
      <c r="I288" s="98"/>
      <c r="J288" s="98"/>
      <c r="K288" s="98"/>
      <c r="L288" s="98"/>
      <c r="M288" s="98"/>
      <c r="N288" s="98"/>
      <c r="O288" s="98"/>
      <c r="P288" s="98"/>
      <c r="Q288" s="98"/>
      <c r="R288" s="98"/>
      <c r="S288" s="98"/>
      <c r="T288" s="98"/>
      <c r="U288" s="98"/>
      <c r="V288" s="98"/>
      <c r="W288" s="98"/>
      <c r="X288" s="98"/>
      <c r="Y288" s="98"/>
      <c r="Z288" s="98"/>
      <c r="AA288" s="98"/>
      <c r="AB288" s="98"/>
    </row>
    <row r="289" spans="1:28" x14ac:dyDescent="0.4">
      <c r="A289" s="98"/>
      <c r="B289" s="98"/>
      <c r="C289" s="98"/>
      <c r="D289" s="98"/>
      <c r="E289" s="98"/>
      <c r="F289" s="98"/>
      <c r="G289" s="98"/>
      <c r="H289" s="98"/>
      <c r="I289" s="98"/>
      <c r="J289" s="98"/>
      <c r="K289" s="98"/>
      <c r="L289" s="98"/>
      <c r="M289" s="98"/>
      <c r="N289" s="98"/>
      <c r="O289" s="98"/>
      <c r="P289" s="98"/>
      <c r="Q289" s="98"/>
      <c r="R289" s="98"/>
      <c r="S289" s="98"/>
      <c r="T289" s="98"/>
      <c r="U289" s="98"/>
      <c r="V289" s="98"/>
      <c r="W289" s="98"/>
      <c r="X289" s="98"/>
      <c r="Y289" s="98"/>
      <c r="Z289" s="98"/>
      <c r="AA289" s="98"/>
      <c r="AB289" s="98"/>
    </row>
    <row r="290" spans="1:28" x14ac:dyDescent="0.4">
      <c r="A290" s="98"/>
      <c r="B290" s="98"/>
      <c r="C290" s="98"/>
      <c r="D290" s="98"/>
      <c r="E290" s="98"/>
      <c r="F290" s="98"/>
      <c r="G290" s="98"/>
      <c r="H290" s="98"/>
      <c r="I290" s="98"/>
      <c r="J290" s="98"/>
      <c r="K290" s="98"/>
      <c r="L290" s="98"/>
      <c r="M290" s="98"/>
      <c r="N290" s="98"/>
      <c r="O290" s="98"/>
      <c r="P290" s="98"/>
      <c r="Q290" s="98"/>
      <c r="R290" s="98"/>
      <c r="S290" s="98"/>
      <c r="T290" s="98"/>
      <c r="U290" s="98"/>
      <c r="V290" s="98"/>
      <c r="W290" s="98"/>
      <c r="X290" s="98"/>
      <c r="Y290" s="98"/>
      <c r="Z290" s="98"/>
      <c r="AA290" s="98"/>
      <c r="AB290" s="98"/>
    </row>
    <row r="291" spans="1:28" x14ac:dyDescent="0.4">
      <c r="A291" s="98"/>
      <c r="B291" s="98"/>
      <c r="C291" s="98"/>
      <c r="D291" s="98"/>
      <c r="E291" s="98"/>
      <c r="F291" s="98"/>
      <c r="G291" s="98"/>
      <c r="H291" s="98"/>
      <c r="I291" s="98"/>
      <c r="J291" s="98"/>
      <c r="K291" s="98"/>
      <c r="L291" s="98"/>
      <c r="M291" s="98"/>
      <c r="N291" s="98"/>
      <c r="O291" s="98"/>
      <c r="P291" s="98"/>
      <c r="Q291" s="98"/>
      <c r="R291" s="98"/>
      <c r="S291" s="98"/>
      <c r="T291" s="98"/>
      <c r="U291" s="98"/>
      <c r="V291" s="98"/>
      <c r="W291" s="98"/>
      <c r="X291" s="98"/>
      <c r="Y291" s="98"/>
      <c r="Z291" s="98"/>
      <c r="AA291" s="98"/>
      <c r="AB291" s="98"/>
    </row>
    <row r="292" spans="1:28" x14ac:dyDescent="0.4">
      <c r="A292" s="98"/>
      <c r="B292" s="98"/>
      <c r="C292" s="98"/>
      <c r="D292" s="98"/>
      <c r="E292" s="98"/>
      <c r="F292" s="98"/>
      <c r="G292" s="98"/>
      <c r="H292" s="98"/>
      <c r="I292" s="98"/>
      <c r="J292" s="98"/>
      <c r="K292" s="98"/>
      <c r="L292" s="98"/>
      <c r="M292" s="98"/>
      <c r="N292" s="98"/>
      <c r="O292" s="98"/>
      <c r="P292" s="98"/>
      <c r="Q292" s="98"/>
      <c r="R292" s="98"/>
      <c r="S292" s="98"/>
      <c r="T292" s="98"/>
      <c r="U292" s="98"/>
      <c r="V292" s="98"/>
      <c r="W292" s="98"/>
      <c r="X292" s="98"/>
      <c r="Y292" s="98"/>
      <c r="Z292" s="98"/>
      <c r="AA292" s="98"/>
      <c r="AB292" s="98"/>
    </row>
    <row r="293" spans="1:28" x14ac:dyDescent="0.4">
      <c r="A293" s="98"/>
      <c r="B293" s="98"/>
      <c r="C293" s="98"/>
      <c r="D293" s="98"/>
      <c r="E293" s="98"/>
      <c r="F293" s="98"/>
      <c r="G293" s="98"/>
      <c r="H293" s="98"/>
      <c r="I293" s="98"/>
      <c r="J293" s="98"/>
      <c r="K293" s="98"/>
      <c r="L293" s="98"/>
      <c r="M293" s="98"/>
      <c r="N293" s="98"/>
      <c r="O293" s="98"/>
      <c r="P293" s="98"/>
      <c r="Q293" s="98"/>
      <c r="R293" s="98"/>
      <c r="S293" s="98"/>
      <c r="T293" s="98"/>
      <c r="U293" s="98"/>
      <c r="V293" s="98"/>
      <c r="W293" s="98"/>
      <c r="X293" s="98"/>
      <c r="Y293" s="98"/>
      <c r="Z293" s="98"/>
      <c r="AA293" s="98"/>
      <c r="AB293" s="98"/>
    </row>
    <row r="294" spans="1:28" x14ac:dyDescent="0.4">
      <c r="A294" s="98"/>
      <c r="B294" s="98"/>
      <c r="C294" s="98"/>
      <c r="D294" s="98"/>
      <c r="E294" s="98"/>
      <c r="F294" s="98"/>
      <c r="G294" s="98"/>
      <c r="H294" s="98"/>
      <c r="I294" s="98"/>
      <c r="J294" s="98"/>
      <c r="K294" s="98"/>
      <c r="L294" s="98"/>
      <c r="M294" s="98"/>
      <c r="N294" s="98"/>
      <c r="O294" s="98"/>
      <c r="P294" s="98"/>
      <c r="Q294" s="98"/>
      <c r="R294" s="98"/>
      <c r="S294" s="98"/>
      <c r="T294" s="98"/>
      <c r="U294" s="98"/>
      <c r="V294" s="98"/>
      <c r="W294" s="98"/>
      <c r="X294" s="98"/>
      <c r="Y294" s="98"/>
      <c r="Z294" s="98"/>
      <c r="AA294" s="98"/>
      <c r="AB294" s="98"/>
    </row>
    <row r="295" spans="1:28" x14ac:dyDescent="0.4">
      <c r="A295" s="98"/>
      <c r="B295" s="98"/>
      <c r="C295" s="98"/>
      <c r="D295" s="98"/>
      <c r="E295" s="98"/>
      <c r="F295" s="98"/>
      <c r="G295" s="98"/>
      <c r="H295" s="98"/>
      <c r="I295" s="98"/>
      <c r="J295" s="98"/>
      <c r="K295" s="98"/>
      <c r="L295" s="98"/>
      <c r="M295" s="98"/>
      <c r="N295" s="98"/>
      <c r="O295" s="98"/>
      <c r="P295" s="98"/>
      <c r="Q295" s="98"/>
      <c r="R295" s="98"/>
      <c r="S295" s="98"/>
      <c r="T295" s="98"/>
      <c r="U295" s="98"/>
      <c r="V295" s="98"/>
      <c r="W295" s="98"/>
      <c r="X295" s="98"/>
      <c r="Y295" s="98"/>
      <c r="Z295" s="98"/>
      <c r="AA295" s="98"/>
      <c r="AB295" s="98"/>
    </row>
    <row r="296" spans="1:28" x14ac:dyDescent="0.4">
      <c r="A296" s="98"/>
      <c r="B296" s="98"/>
      <c r="C296" s="98"/>
      <c r="D296" s="98"/>
      <c r="E296" s="98"/>
      <c r="F296" s="98"/>
      <c r="G296" s="98"/>
      <c r="H296" s="98"/>
      <c r="I296" s="98"/>
      <c r="J296" s="98"/>
      <c r="K296" s="98"/>
      <c r="L296" s="98"/>
      <c r="M296" s="98"/>
      <c r="N296" s="98"/>
      <c r="O296" s="98"/>
      <c r="P296" s="98"/>
      <c r="Q296" s="98"/>
      <c r="R296" s="98"/>
      <c r="S296" s="98"/>
      <c r="T296" s="98"/>
      <c r="U296" s="98"/>
      <c r="V296" s="98"/>
      <c r="W296" s="98"/>
      <c r="X296" s="98"/>
      <c r="Y296" s="98"/>
      <c r="Z296" s="98"/>
      <c r="AA296" s="98"/>
      <c r="AB296" s="98"/>
    </row>
    <row r="297" spans="1:28" x14ac:dyDescent="0.4">
      <c r="A297" s="98"/>
      <c r="B297" s="98"/>
      <c r="C297" s="98"/>
      <c r="D297" s="98"/>
      <c r="E297" s="98"/>
      <c r="F297" s="98"/>
      <c r="G297" s="98"/>
      <c r="H297" s="98"/>
      <c r="I297" s="98"/>
      <c r="J297" s="98"/>
      <c r="K297" s="98"/>
      <c r="L297" s="98"/>
      <c r="M297" s="98"/>
      <c r="N297" s="98"/>
      <c r="O297" s="98"/>
      <c r="P297" s="98"/>
      <c r="Q297" s="98"/>
      <c r="R297" s="98"/>
      <c r="S297" s="98"/>
      <c r="T297" s="98"/>
      <c r="U297" s="98"/>
      <c r="V297" s="98"/>
      <c r="W297" s="98"/>
      <c r="X297" s="98"/>
      <c r="Y297" s="98"/>
      <c r="Z297" s="98"/>
      <c r="AA297" s="98"/>
      <c r="AB297" s="98"/>
    </row>
    <row r="298" spans="1:28" x14ac:dyDescent="0.4">
      <c r="A298" s="98"/>
      <c r="B298" s="98"/>
      <c r="C298" s="98"/>
      <c r="D298" s="98"/>
      <c r="E298" s="98"/>
      <c r="F298" s="98"/>
      <c r="G298" s="98"/>
      <c r="H298" s="98"/>
      <c r="I298" s="98"/>
      <c r="J298" s="98"/>
      <c r="K298" s="98"/>
      <c r="L298" s="98"/>
      <c r="M298" s="98"/>
      <c r="N298" s="98"/>
      <c r="O298" s="98"/>
      <c r="P298" s="98"/>
      <c r="Q298" s="98"/>
      <c r="R298" s="98"/>
      <c r="S298" s="98"/>
      <c r="T298" s="98"/>
      <c r="U298" s="98"/>
      <c r="V298" s="98"/>
      <c r="W298" s="98"/>
      <c r="X298" s="98"/>
      <c r="Y298" s="98"/>
      <c r="Z298" s="98"/>
      <c r="AA298" s="98"/>
      <c r="AB298" s="98"/>
    </row>
    <row r="299" spans="1:28" x14ac:dyDescent="0.4">
      <c r="A299" s="98"/>
      <c r="B299" s="98"/>
      <c r="C299" s="98"/>
      <c r="D299" s="98"/>
      <c r="E299" s="98"/>
      <c r="F299" s="98"/>
      <c r="G299" s="98"/>
      <c r="H299" s="98"/>
      <c r="I299" s="98"/>
      <c r="J299" s="98"/>
      <c r="K299" s="98"/>
      <c r="L299" s="98"/>
      <c r="M299" s="98"/>
      <c r="N299" s="98"/>
      <c r="O299" s="98"/>
      <c r="P299" s="98"/>
      <c r="Q299" s="98"/>
      <c r="R299" s="98"/>
      <c r="S299" s="98"/>
      <c r="T299" s="98"/>
      <c r="U299" s="98"/>
      <c r="V299" s="98"/>
      <c r="W299" s="98"/>
      <c r="X299" s="98"/>
      <c r="Y299" s="98"/>
      <c r="Z299" s="98"/>
      <c r="AA299" s="98"/>
      <c r="AB299" s="98"/>
    </row>
    <row r="300" spans="1:28" x14ac:dyDescent="0.4">
      <c r="A300" s="98"/>
      <c r="B300" s="98"/>
      <c r="C300" s="98"/>
      <c r="D300" s="98"/>
      <c r="E300" s="98"/>
      <c r="F300" s="98"/>
      <c r="G300" s="98"/>
      <c r="H300" s="98"/>
      <c r="I300" s="98"/>
      <c r="J300" s="98"/>
      <c r="K300" s="98"/>
      <c r="L300" s="98"/>
      <c r="M300" s="98"/>
      <c r="N300" s="98"/>
      <c r="O300" s="98"/>
      <c r="P300" s="98"/>
      <c r="Q300" s="98"/>
      <c r="R300" s="98"/>
      <c r="S300" s="98"/>
      <c r="T300" s="98"/>
      <c r="U300" s="98"/>
      <c r="V300" s="98"/>
      <c r="W300" s="98"/>
      <c r="X300" s="98"/>
      <c r="Y300" s="98"/>
      <c r="Z300" s="98"/>
      <c r="AA300" s="98"/>
      <c r="AB300" s="98"/>
    </row>
    <row r="301" spans="1:28" x14ac:dyDescent="0.4">
      <c r="A301" s="98"/>
      <c r="B301" s="98"/>
      <c r="C301" s="98"/>
      <c r="D301" s="98"/>
      <c r="E301" s="98"/>
      <c r="F301" s="98"/>
      <c r="G301" s="98"/>
      <c r="H301" s="98"/>
      <c r="I301" s="98"/>
      <c r="J301" s="98"/>
      <c r="K301" s="98"/>
      <c r="L301" s="98"/>
      <c r="M301" s="98"/>
      <c r="N301" s="98"/>
      <c r="O301" s="98"/>
      <c r="P301" s="98"/>
      <c r="Q301" s="98"/>
      <c r="R301" s="98"/>
      <c r="S301" s="98"/>
      <c r="T301" s="98"/>
      <c r="U301" s="98"/>
      <c r="V301" s="98"/>
      <c r="W301" s="98"/>
      <c r="X301" s="98"/>
      <c r="Y301" s="98"/>
      <c r="Z301" s="98"/>
      <c r="AA301" s="98"/>
      <c r="AB301" s="98"/>
    </row>
    <row r="302" spans="1:28" x14ac:dyDescent="0.4">
      <c r="A302" s="98"/>
      <c r="B302" s="98"/>
      <c r="C302" s="98"/>
      <c r="D302" s="98"/>
      <c r="E302" s="98"/>
      <c r="F302" s="98"/>
      <c r="G302" s="98"/>
      <c r="H302" s="98"/>
      <c r="I302" s="98"/>
      <c r="J302" s="98"/>
      <c r="K302" s="98"/>
      <c r="L302" s="98"/>
      <c r="M302" s="98"/>
      <c r="N302" s="98"/>
      <c r="O302" s="98"/>
      <c r="P302" s="98"/>
      <c r="Q302" s="98"/>
      <c r="R302" s="98"/>
      <c r="S302" s="98"/>
      <c r="T302" s="98"/>
      <c r="U302" s="98"/>
      <c r="V302" s="98"/>
      <c r="W302" s="98"/>
      <c r="X302" s="98"/>
      <c r="Y302" s="98"/>
      <c r="Z302" s="98"/>
      <c r="AA302" s="98"/>
      <c r="AB302" s="98"/>
    </row>
    <row r="303" spans="1:28" x14ac:dyDescent="0.4">
      <c r="A303" s="98"/>
      <c r="B303" s="98"/>
      <c r="C303" s="98"/>
      <c r="D303" s="98"/>
      <c r="E303" s="98"/>
      <c r="F303" s="98"/>
      <c r="G303" s="98"/>
      <c r="H303" s="98"/>
      <c r="I303" s="98"/>
      <c r="J303" s="98"/>
      <c r="K303" s="98"/>
      <c r="L303" s="98"/>
      <c r="M303" s="98"/>
      <c r="N303" s="98"/>
      <c r="O303" s="98"/>
      <c r="P303" s="98"/>
      <c r="Q303" s="98"/>
      <c r="R303" s="98"/>
      <c r="S303" s="98"/>
      <c r="T303" s="98"/>
      <c r="U303" s="98"/>
      <c r="V303" s="98"/>
      <c r="W303" s="98"/>
      <c r="X303" s="98"/>
      <c r="Y303" s="98"/>
      <c r="Z303" s="98"/>
      <c r="AA303" s="98"/>
      <c r="AB303" s="98"/>
    </row>
    <row r="304" spans="1:28" x14ac:dyDescent="0.4">
      <c r="A304" s="98"/>
      <c r="B304" s="98"/>
      <c r="C304" s="98"/>
      <c r="D304" s="98"/>
      <c r="E304" s="98"/>
      <c r="F304" s="98"/>
      <c r="G304" s="98"/>
      <c r="H304" s="98"/>
      <c r="I304" s="98"/>
      <c r="J304" s="98"/>
      <c r="K304" s="98"/>
      <c r="L304" s="98"/>
      <c r="M304" s="98"/>
      <c r="N304" s="98"/>
      <c r="O304" s="98"/>
      <c r="P304" s="98"/>
      <c r="Q304" s="98"/>
      <c r="R304" s="98"/>
      <c r="S304" s="98"/>
      <c r="T304" s="98"/>
      <c r="U304" s="98"/>
      <c r="V304" s="98"/>
      <c r="W304" s="98"/>
      <c r="X304" s="98"/>
      <c r="Y304" s="98"/>
      <c r="Z304" s="98"/>
      <c r="AA304" s="98"/>
      <c r="AB304" s="98"/>
    </row>
    <row r="305" spans="1:28" x14ac:dyDescent="0.4">
      <c r="A305" s="98"/>
      <c r="B305" s="98"/>
      <c r="C305" s="98"/>
      <c r="D305" s="98"/>
      <c r="E305" s="98"/>
      <c r="F305" s="98"/>
      <c r="G305" s="98"/>
      <c r="H305" s="98"/>
      <c r="I305" s="98"/>
      <c r="J305" s="98"/>
      <c r="K305" s="98"/>
      <c r="L305" s="98"/>
      <c r="M305" s="98"/>
      <c r="N305" s="98"/>
      <c r="O305" s="98"/>
      <c r="P305" s="98"/>
      <c r="Q305" s="98"/>
      <c r="R305" s="98"/>
      <c r="S305" s="98"/>
      <c r="T305" s="98"/>
      <c r="U305" s="98"/>
      <c r="V305" s="98"/>
      <c r="W305" s="98"/>
      <c r="X305" s="98"/>
      <c r="Y305" s="98"/>
      <c r="Z305" s="98"/>
      <c r="AA305" s="98"/>
      <c r="AB305" s="98"/>
    </row>
    <row r="306" spans="1:28" x14ac:dyDescent="0.4">
      <c r="A306" s="98"/>
      <c r="B306" s="98"/>
      <c r="C306" s="98"/>
      <c r="D306" s="98"/>
      <c r="E306" s="98"/>
      <c r="F306" s="98"/>
      <c r="G306" s="98"/>
      <c r="H306" s="98"/>
      <c r="I306" s="98"/>
      <c r="J306" s="98"/>
      <c r="K306" s="98"/>
      <c r="L306" s="98"/>
      <c r="M306" s="98"/>
      <c r="N306" s="98"/>
      <c r="O306" s="98"/>
      <c r="P306" s="98"/>
      <c r="Q306" s="98"/>
      <c r="R306" s="98"/>
      <c r="S306" s="98"/>
      <c r="T306" s="98"/>
      <c r="U306" s="98"/>
      <c r="V306" s="98"/>
      <c r="W306" s="98"/>
      <c r="X306" s="98"/>
      <c r="Y306" s="98"/>
      <c r="Z306" s="98"/>
      <c r="AA306" s="98"/>
      <c r="AB306" s="98"/>
    </row>
    <row r="307" spans="1:28" x14ac:dyDescent="0.4">
      <c r="A307" s="98"/>
      <c r="B307" s="98"/>
      <c r="C307" s="98"/>
      <c r="D307" s="98"/>
      <c r="E307" s="98"/>
      <c r="F307" s="98"/>
      <c r="G307" s="98"/>
      <c r="H307" s="98"/>
      <c r="I307" s="98"/>
      <c r="J307" s="98"/>
      <c r="K307" s="98"/>
      <c r="L307" s="98"/>
      <c r="M307" s="98"/>
      <c r="N307" s="98"/>
      <c r="O307" s="98"/>
      <c r="P307" s="98"/>
      <c r="Q307" s="98"/>
      <c r="R307" s="98"/>
      <c r="S307" s="98"/>
      <c r="T307" s="98"/>
      <c r="U307" s="98"/>
      <c r="V307" s="98"/>
      <c r="W307" s="98"/>
      <c r="X307" s="98"/>
      <c r="Y307" s="98"/>
      <c r="Z307" s="98"/>
      <c r="AA307" s="98"/>
      <c r="AB307" s="98"/>
    </row>
    <row r="308" spans="1:28" x14ac:dyDescent="0.4">
      <c r="A308" s="98"/>
      <c r="B308" s="98"/>
      <c r="C308" s="98"/>
      <c r="D308" s="98"/>
      <c r="E308" s="98"/>
      <c r="F308" s="98"/>
      <c r="G308" s="98"/>
      <c r="H308" s="98"/>
      <c r="I308" s="98"/>
      <c r="J308" s="98"/>
      <c r="K308" s="98"/>
      <c r="L308" s="98"/>
      <c r="M308" s="98"/>
      <c r="N308" s="98"/>
      <c r="O308" s="98"/>
      <c r="P308" s="98"/>
      <c r="Q308" s="98"/>
      <c r="R308" s="98"/>
      <c r="S308" s="98"/>
      <c r="T308" s="98"/>
      <c r="U308" s="98"/>
      <c r="V308" s="98"/>
      <c r="W308" s="98"/>
      <c r="X308" s="98"/>
      <c r="Y308" s="98"/>
      <c r="Z308" s="98"/>
      <c r="AA308" s="98"/>
      <c r="AB308" s="98"/>
    </row>
    <row r="309" spans="1:28" x14ac:dyDescent="0.4">
      <c r="A309" s="98"/>
      <c r="B309" s="98"/>
      <c r="C309" s="98"/>
      <c r="D309" s="98"/>
      <c r="E309" s="98"/>
      <c r="F309" s="98"/>
      <c r="G309" s="98"/>
      <c r="H309" s="98"/>
      <c r="I309" s="98"/>
      <c r="J309" s="98"/>
      <c r="K309" s="98"/>
      <c r="L309" s="98"/>
      <c r="M309" s="98"/>
      <c r="N309" s="98"/>
      <c r="O309" s="98"/>
      <c r="P309" s="98"/>
      <c r="Q309" s="98"/>
      <c r="R309" s="98"/>
      <c r="S309" s="98"/>
      <c r="T309" s="98"/>
      <c r="U309" s="98"/>
      <c r="V309" s="98"/>
      <c r="W309" s="98"/>
      <c r="X309" s="98"/>
      <c r="Y309" s="98"/>
      <c r="Z309" s="98"/>
      <c r="AA309" s="98"/>
      <c r="AB309" s="98"/>
    </row>
    <row r="310" spans="1:28" x14ac:dyDescent="0.4">
      <c r="A310" s="98"/>
      <c r="B310" s="98"/>
      <c r="C310" s="98"/>
      <c r="D310" s="98"/>
      <c r="E310" s="98"/>
      <c r="F310" s="98"/>
      <c r="G310" s="98"/>
      <c r="H310" s="98"/>
      <c r="I310" s="98"/>
      <c r="J310" s="98"/>
      <c r="K310" s="98"/>
      <c r="L310" s="98"/>
      <c r="M310" s="98"/>
      <c r="N310" s="98"/>
      <c r="O310" s="98"/>
      <c r="P310" s="98"/>
      <c r="Q310" s="98"/>
      <c r="R310" s="98"/>
      <c r="S310" s="98"/>
      <c r="T310" s="98"/>
      <c r="U310" s="98"/>
      <c r="V310" s="98"/>
      <c r="W310" s="98"/>
      <c r="X310" s="98"/>
      <c r="Y310" s="98"/>
      <c r="Z310" s="98"/>
      <c r="AA310" s="98"/>
      <c r="AB310" s="98"/>
    </row>
    <row r="311" spans="1:28" x14ac:dyDescent="0.4">
      <c r="A311" s="98"/>
      <c r="B311" s="98"/>
      <c r="C311" s="98"/>
      <c r="D311" s="98"/>
      <c r="E311" s="98"/>
      <c r="F311" s="98"/>
      <c r="G311" s="98"/>
      <c r="H311" s="98"/>
      <c r="I311" s="98"/>
      <c r="J311" s="98"/>
      <c r="K311" s="98"/>
      <c r="L311" s="98"/>
      <c r="M311" s="98"/>
      <c r="N311" s="98"/>
      <c r="O311" s="98"/>
      <c r="P311" s="98"/>
      <c r="Q311" s="98"/>
      <c r="R311" s="98"/>
      <c r="S311" s="98"/>
      <c r="T311" s="98"/>
      <c r="U311" s="98"/>
      <c r="V311" s="98"/>
      <c r="W311" s="98"/>
      <c r="X311" s="98"/>
      <c r="Y311" s="98"/>
      <c r="Z311" s="98"/>
      <c r="AA311" s="98"/>
      <c r="AB311" s="98"/>
    </row>
    <row r="312" spans="1:28" x14ac:dyDescent="0.4">
      <c r="A312" s="98"/>
      <c r="B312" s="98"/>
      <c r="C312" s="98"/>
      <c r="D312" s="98"/>
      <c r="E312" s="98"/>
      <c r="F312" s="98"/>
      <c r="G312" s="98"/>
      <c r="H312" s="98"/>
      <c r="I312" s="98"/>
      <c r="J312" s="98"/>
      <c r="K312" s="98"/>
      <c r="L312" s="98"/>
      <c r="M312" s="98"/>
      <c r="N312" s="98"/>
      <c r="O312" s="98"/>
      <c r="P312" s="98"/>
      <c r="Q312" s="98"/>
      <c r="R312" s="98"/>
      <c r="S312" s="98"/>
      <c r="T312" s="98"/>
      <c r="U312" s="98"/>
      <c r="V312" s="98"/>
      <c r="W312" s="98"/>
      <c r="X312" s="98"/>
      <c r="Y312" s="98"/>
      <c r="Z312" s="98"/>
      <c r="AA312" s="98"/>
      <c r="AB312" s="98"/>
    </row>
    <row r="313" spans="1:28" x14ac:dyDescent="0.4">
      <c r="A313" s="98"/>
      <c r="B313" s="98"/>
      <c r="C313" s="98"/>
      <c r="D313" s="98"/>
      <c r="E313" s="98"/>
      <c r="F313" s="98"/>
      <c r="G313" s="98"/>
      <c r="H313" s="98"/>
      <c r="I313" s="98"/>
      <c r="J313" s="98"/>
      <c r="K313" s="98"/>
      <c r="L313" s="98"/>
      <c r="M313" s="98"/>
      <c r="N313" s="98"/>
      <c r="O313" s="98"/>
      <c r="P313" s="98"/>
      <c r="Q313" s="98"/>
      <c r="R313" s="98"/>
      <c r="S313" s="98"/>
      <c r="T313" s="98"/>
      <c r="U313" s="98"/>
      <c r="V313" s="98"/>
      <c r="W313" s="98"/>
      <c r="X313" s="98"/>
      <c r="Y313" s="98"/>
      <c r="Z313" s="98"/>
      <c r="AA313" s="98"/>
      <c r="AB313" s="98"/>
    </row>
    <row r="314" spans="1:28" x14ac:dyDescent="0.4">
      <c r="A314" s="98"/>
      <c r="B314" s="98"/>
      <c r="C314" s="98"/>
      <c r="D314" s="98"/>
      <c r="E314" s="98"/>
      <c r="F314" s="98"/>
      <c r="G314" s="98"/>
      <c r="H314" s="98"/>
      <c r="I314" s="98"/>
      <c r="J314" s="98"/>
      <c r="K314" s="98"/>
      <c r="L314" s="98"/>
      <c r="M314" s="98"/>
      <c r="N314" s="98"/>
      <c r="O314" s="98"/>
      <c r="P314" s="98"/>
      <c r="Q314" s="98"/>
      <c r="R314" s="98"/>
      <c r="S314" s="98"/>
      <c r="T314" s="98"/>
      <c r="U314" s="98"/>
      <c r="V314" s="98"/>
      <c r="W314" s="98"/>
      <c r="X314" s="98"/>
      <c r="Y314" s="98"/>
      <c r="Z314" s="98"/>
      <c r="AA314" s="98"/>
      <c r="AB314" s="98"/>
    </row>
    <row r="315" spans="1:28" x14ac:dyDescent="0.4">
      <c r="A315" s="98"/>
      <c r="B315" s="98"/>
      <c r="C315" s="98"/>
      <c r="D315" s="98"/>
      <c r="E315" s="98"/>
      <c r="F315" s="98"/>
      <c r="G315" s="98"/>
      <c r="H315" s="98"/>
      <c r="I315" s="98"/>
      <c r="J315" s="98"/>
      <c r="K315" s="98"/>
      <c r="L315" s="98"/>
      <c r="M315" s="98"/>
      <c r="N315" s="98"/>
      <c r="O315" s="98"/>
      <c r="P315" s="98"/>
      <c r="Q315" s="98"/>
      <c r="R315" s="98"/>
      <c r="S315" s="98"/>
      <c r="T315" s="98"/>
      <c r="U315" s="98"/>
      <c r="V315" s="98"/>
      <c r="W315" s="98"/>
      <c r="X315" s="98"/>
      <c r="Y315" s="98"/>
      <c r="Z315" s="98"/>
      <c r="AA315" s="98"/>
      <c r="AB315" s="98"/>
    </row>
    <row r="316" spans="1:28" x14ac:dyDescent="0.4">
      <c r="A316" s="98"/>
      <c r="B316" s="98"/>
      <c r="C316" s="98"/>
      <c r="D316" s="98"/>
      <c r="E316" s="98"/>
      <c r="F316" s="98"/>
      <c r="G316" s="98"/>
      <c r="H316" s="98"/>
      <c r="I316" s="98"/>
      <c r="J316" s="98"/>
      <c r="K316" s="98"/>
      <c r="L316" s="98"/>
      <c r="M316" s="98"/>
      <c r="N316" s="98"/>
      <c r="O316" s="98"/>
      <c r="P316" s="98"/>
      <c r="Q316" s="98"/>
      <c r="R316" s="98"/>
      <c r="S316" s="98"/>
      <c r="T316" s="98"/>
      <c r="U316" s="98"/>
      <c r="V316" s="98"/>
      <c r="W316" s="98"/>
      <c r="X316" s="98"/>
      <c r="Y316" s="98"/>
      <c r="Z316" s="98"/>
      <c r="AA316" s="98"/>
      <c r="AB316" s="98"/>
    </row>
    <row r="317" spans="1:28" x14ac:dyDescent="0.4">
      <c r="A317" s="98"/>
      <c r="B317" s="98"/>
      <c r="C317" s="98"/>
      <c r="D317" s="98"/>
      <c r="E317" s="98"/>
      <c r="F317" s="98"/>
      <c r="G317" s="98"/>
      <c r="H317" s="98"/>
      <c r="I317" s="98"/>
      <c r="J317" s="98"/>
      <c r="K317" s="98"/>
      <c r="L317" s="98"/>
      <c r="M317" s="98"/>
      <c r="N317" s="98"/>
      <c r="O317" s="98"/>
      <c r="P317" s="98"/>
      <c r="Q317" s="98"/>
      <c r="R317" s="98"/>
      <c r="S317" s="98"/>
      <c r="T317" s="98"/>
      <c r="U317" s="98"/>
      <c r="V317" s="98"/>
      <c r="W317" s="98"/>
      <c r="X317" s="98"/>
      <c r="Y317" s="98"/>
      <c r="Z317" s="98"/>
      <c r="AA317" s="98"/>
      <c r="AB317" s="98"/>
    </row>
    <row r="318" spans="1:28" x14ac:dyDescent="0.4">
      <c r="A318" s="98"/>
      <c r="B318" s="98"/>
      <c r="C318" s="98"/>
      <c r="D318" s="98"/>
      <c r="E318" s="98"/>
      <c r="F318" s="98"/>
      <c r="G318" s="98"/>
      <c r="H318" s="98"/>
      <c r="I318" s="98"/>
      <c r="J318" s="98"/>
      <c r="K318" s="98"/>
      <c r="L318" s="98"/>
      <c r="M318" s="98"/>
      <c r="N318" s="98"/>
      <c r="O318" s="98"/>
      <c r="P318" s="98"/>
      <c r="Q318" s="98"/>
      <c r="R318" s="98"/>
      <c r="S318" s="98"/>
      <c r="T318" s="98"/>
      <c r="U318" s="98"/>
      <c r="V318" s="98"/>
      <c r="W318" s="98"/>
      <c r="X318" s="98"/>
      <c r="Y318" s="98"/>
      <c r="Z318" s="98"/>
      <c r="AA318" s="98"/>
      <c r="AB318" s="98"/>
    </row>
    <row r="319" spans="1:28" x14ac:dyDescent="0.4">
      <c r="A319" s="98"/>
      <c r="B319" s="98"/>
      <c r="C319" s="98"/>
      <c r="D319" s="98"/>
      <c r="E319" s="98"/>
      <c r="F319" s="98"/>
      <c r="G319" s="98"/>
      <c r="H319" s="98"/>
      <c r="I319" s="98"/>
      <c r="J319" s="98"/>
      <c r="K319" s="98"/>
      <c r="L319" s="98"/>
      <c r="M319" s="98"/>
      <c r="N319" s="98"/>
      <c r="O319" s="98"/>
      <c r="P319" s="98"/>
      <c r="Q319" s="98"/>
      <c r="R319" s="98"/>
      <c r="S319" s="98"/>
      <c r="T319" s="98"/>
      <c r="U319" s="98"/>
      <c r="V319" s="98"/>
      <c r="W319" s="98"/>
      <c r="X319" s="98"/>
      <c r="Y319" s="98"/>
      <c r="Z319" s="98"/>
      <c r="AA319" s="98"/>
      <c r="AB319" s="98"/>
    </row>
    <row r="320" spans="1:28" x14ac:dyDescent="0.4">
      <c r="A320" s="98"/>
      <c r="B320" s="98"/>
      <c r="C320" s="98"/>
      <c r="D320" s="98"/>
      <c r="E320" s="98"/>
      <c r="F320" s="98"/>
      <c r="G320" s="98"/>
      <c r="H320" s="98"/>
      <c r="I320" s="98"/>
      <c r="J320" s="98"/>
      <c r="K320" s="98"/>
      <c r="L320" s="98"/>
      <c r="M320" s="98"/>
      <c r="N320" s="98"/>
      <c r="O320" s="98"/>
      <c r="P320" s="98"/>
      <c r="Q320" s="98"/>
      <c r="R320" s="98"/>
      <c r="S320" s="98"/>
      <c r="T320" s="98"/>
      <c r="U320" s="98"/>
      <c r="V320" s="98"/>
      <c r="W320" s="98"/>
      <c r="X320" s="98"/>
      <c r="Y320" s="98"/>
      <c r="Z320" s="98"/>
      <c r="AA320" s="98"/>
      <c r="AB320" s="98"/>
    </row>
    <row r="321" spans="1:28" x14ac:dyDescent="0.4">
      <c r="A321" s="98"/>
      <c r="B321" s="98"/>
      <c r="C321" s="98"/>
      <c r="D321" s="98"/>
      <c r="E321" s="98"/>
      <c r="F321" s="98"/>
      <c r="G321" s="98"/>
      <c r="H321" s="98"/>
      <c r="I321" s="98"/>
      <c r="J321" s="98"/>
      <c r="K321" s="98"/>
      <c r="L321" s="98"/>
      <c r="M321" s="98"/>
      <c r="N321" s="98"/>
      <c r="O321" s="98"/>
      <c r="P321" s="98"/>
      <c r="Q321" s="98"/>
      <c r="R321" s="98"/>
      <c r="S321" s="98"/>
      <c r="T321" s="98"/>
      <c r="U321" s="98"/>
      <c r="V321" s="98"/>
      <c r="W321" s="98"/>
      <c r="X321" s="98"/>
      <c r="Y321" s="98"/>
      <c r="Z321" s="98"/>
      <c r="AA321" s="98"/>
      <c r="AB321" s="98"/>
    </row>
    <row r="322" spans="1:28" x14ac:dyDescent="0.4">
      <c r="A322" s="98"/>
      <c r="B322" s="98"/>
      <c r="C322" s="98"/>
      <c r="D322" s="98"/>
      <c r="E322" s="98"/>
      <c r="F322" s="98"/>
      <c r="G322" s="98"/>
      <c r="H322" s="98"/>
      <c r="I322" s="98"/>
      <c r="J322" s="98"/>
      <c r="K322" s="98"/>
      <c r="L322" s="98"/>
      <c r="M322" s="98"/>
      <c r="N322" s="98"/>
      <c r="O322" s="98"/>
      <c r="P322" s="98"/>
      <c r="Q322" s="98"/>
      <c r="R322" s="98"/>
      <c r="S322" s="98"/>
      <c r="T322" s="98"/>
      <c r="U322" s="98"/>
      <c r="V322" s="98"/>
      <c r="W322" s="98"/>
      <c r="X322" s="98"/>
      <c r="Y322" s="98"/>
      <c r="Z322" s="98"/>
      <c r="AA322" s="98"/>
      <c r="AB322" s="98"/>
    </row>
    <row r="323" spans="1:28" x14ac:dyDescent="0.4">
      <c r="A323" s="98"/>
      <c r="B323" s="98"/>
      <c r="C323" s="98"/>
      <c r="D323" s="98"/>
      <c r="E323" s="98"/>
      <c r="F323" s="98"/>
      <c r="G323" s="98"/>
      <c r="H323" s="98"/>
      <c r="I323" s="98"/>
      <c r="J323" s="98"/>
      <c r="K323" s="98"/>
      <c r="L323" s="98"/>
      <c r="M323" s="98"/>
      <c r="N323" s="98"/>
      <c r="O323" s="98"/>
      <c r="P323" s="98"/>
      <c r="Q323" s="98"/>
      <c r="R323" s="98"/>
      <c r="S323" s="98"/>
      <c r="T323" s="98"/>
      <c r="U323" s="98"/>
      <c r="V323" s="98"/>
      <c r="W323" s="98"/>
      <c r="X323" s="98"/>
      <c r="Y323" s="98"/>
      <c r="Z323" s="98"/>
      <c r="AA323" s="98"/>
      <c r="AB323" s="98"/>
    </row>
    <row r="324" spans="1:28" x14ac:dyDescent="0.4">
      <c r="A324" s="98"/>
      <c r="B324" s="98"/>
      <c r="C324" s="98"/>
      <c r="D324" s="98"/>
      <c r="E324" s="98"/>
      <c r="F324" s="98"/>
      <c r="G324" s="98"/>
      <c r="H324" s="98"/>
      <c r="I324" s="98"/>
      <c r="J324" s="98"/>
      <c r="K324" s="98"/>
      <c r="L324" s="98"/>
      <c r="M324" s="98"/>
      <c r="N324" s="98"/>
      <c r="O324" s="98"/>
      <c r="P324" s="98"/>
      <c r="Q324" s="98"/>
      <c r="R324" s="98"/>
      <c r="S324" s="98"/>
      <c r="T324" s="98"/>
      <c r="U324" s="98"/>
      <c r="V324" s="98"/>
      <c r="W324" s="98"/>
      <c r="X324" s="98"/>
      <c r="Y324" s="98"/>
      <c r="Z324" s="98"/>
      <c r="AA324" s="98"/>
      <c r="AB324" s="98"/>
    </row>
    <row r="325" spans="1:28" x14ac:dyDescent="0.4">
      <c r="A325" s="98"/>
      <c r="B325" s="98"/>
      <c r="C325" s="98"/>
      <c r="D325" s="98"/>
      <c r="E325" s="98"/>
      <c r="F325" s="98"/>
      <c r="G325" s="98"/>
      <c r="H325" s="98"/>
      <c r="I325" s="98"/>
      <c r="J325" s="98"/>
      <c r="K325" s="98"/>
      <c r="L325" s="98"/>
      <c r="M325" s="98"/>
      <c r="N325" s="98"/>
      <c r="O325" s="98"/>
      <c r="P325" s="98"/>
      <c r="Q325" s="98"/>
      <c r="R325" s="98"/>
      <c r="S325" s="98"/>
      <c r="T325" s="98"/>
      <c r="U325" s="98"/>
      <c r="V325" s="98"/>
      <c r="W325" s="98"/>
      <c r="X325" s="98"/>
      <c r="Y325" s="98"/>
      <c r="Z325" s="98"/>
      <c r="AA325" s="98"/>
      <c r="AB325" s="98"/>
    </row>
    <row r="326" spans="1:28" x14ac:dyDescent="0.4">
      <c r="A326" s="98"/>
      <c r="B326" s="98"/>
      <c r="C326" s="98"/>
      <c r="D326" s="98"/>
      <c r="E326" s="98"/>
      <c r="F326" s="98"/>
      <c r="G326" s="98"/>
      <c r="H326" s="98"/>
      <c r="I326" s="98"/>
      <c r="J326" s="98"/>
      <c r="K326" s="98"/>
      <c r="L326" s="98"/>
      <c r="M326" s="98"/>
      <c r="N326" s="98"/>
      <c r="O326" s="98"/>
      <c r="P326" s="98"/>
      <c r="Q326" s="98"/>
      <c r="R326" s="98"/>
      <c r="S326" s="98"/>
      <c r="T326" s="98"/>
      <c r="U326" s="98"/>
      <c r="V326" s="98"/>
      <c r="W326" s="98"/>
      <c r="X326" s="98"/>
      <c r="Y326" s="98"/>
      <c r="Z326" s="98"/>
      <c r="AA326" s="98"/>
      <c r="AB326" s="98"/>
    </row>
    <row r="327" spans="1:28" x14ac:dyDescent="0.4">
      <c r="A327" s="98"/>
      <c r="B327" s="98"/>
      <c r="C327" s="98"/>
      <c r="D327" s="98"/>
      <c r="E327" s="98"/>
      <c r="F327" s="98"/>
      <c r="G327" s="98"/>
      <c r="H327" s="98"/>
      <c r="I327" s="98"/>
      <c r="J327" s="98"/>
      <c r="K327" s="98"/>
      <c r="L327" s="98"/>
      <c r="M327" s="98"/>
      <c r="N327" s="98"/>
      <c r="O327" s="98"/>
      <c r="P327" s="98"/>
      <c r="Q327" s="98"/>
      <c r="R327" s="98"/>
      <c r="S327" s="98"/>
      <c r="T327" s="98"/>
      <c r="U327" s="98"/>
      <c r="V327" s="98"/>
      <c r="W327" s="98"/>
      <c r="X327" s="98"/>
      <c r="Y327" s="98"/>
      <c r="Z327" s="98"/>
      <c r="AA327" s="98"/>
      <c r="AB327" s="98"/>
    </row>
    <row r="328" spans="1:28" x14ac:dyDescent="0.4">
      <c r="A328" s="98"/>
      <c r="B328" s="98"/>
      <c r="C328" s="98"/>
      <c r="D328" s="98"/>
      <c r="E328" s="98"/>
      <c r="F328" s="98"/>
      <c r="G328" s="98"/>
      <c r="H328" s="98"/>
      <c r="I328" s="98"/>
      <c r="J328" s="98"/>
      <c r="K328" s="98"/>
      <c r="L328" s="98"/>
      <c r="M328" s="98"/>
      <c r="N328" s="98"/>
      <c r="O328" s="98"/>
      <c r="P328" s="98"/>
      <c r="Q328" s="98"/>
      <c r="R328" s="98"/>
      <c r="S328" s="98"/>
      <c r="T328" s="98"/>
      <c r="U328" s="98"/>
      <c r="V328" s="98"/>
      <c r="W328" s="98"/>
      <c r="X328" s="98"/>
      <c r="Y328" s="98"/>
      <c r="Z328" s="98"/>
      <c r="AA328" s="98"/>
      <c r="AB328" s="98"/>
    </row>
    <row r="329" spans="1:28" x14ac:dyDescent="0.4">
      <c r="A329" s="98"/>
      <c r="B329" s="98"/>
      <c r="C329" s="98"/>
      <c r="D329" s="98"/>
      <c r="E329" s="98"/>
      <c r="F329" s="98"/>
      <c r="G329" s="98"/>
      <c r="H329" s="98"/>
      <c r="I329" s="98"/>
      <c r="J329" s="98"/>
      <c r="K329" s="98"/>
      <c r="L329" s="98"/>
      <c r="M329" s="98"/>
      <c r="N329" s="98"/>
      <c r="O329" s="98"/>
      <c r="P329" s="98"/>
      <c r="Q329" s="98"/>
      <c r="R329" s="98"/>
      <c r="S329" s="98"/>
      <c r="T329" s="98"/>
      <c r="U329" s="98"/>
      <c r="V329" s="98"/>
      <c r="W329" s="98"/>
      <c r="X329" s="98"/>
      <c r="Y329" s="98"/>
      <c r="Z329" s="98"/>
      <c r="AA329" s="98"/>
      <c r="AB329" s="98"/>
    </row>
    <row r="330" spans="1:28" x14ac:dyDescent="0.4">
      <c r="A330" s="98"/>
      <c r="B330" s="98"/>
      <c r="C330" s="98"/>
      <c r="D330" s="98"/>
      <c r="E330" s="98"/>
      <c r="F330" s="98"/>
      <c r="G330" s="98"/>
      <c r="H330" s="98"/>
      <c r="I330" s="98"/>
      <c r="J330" s="98"/>
      <c r="K330" s="98"/>
      <c r="L330" s="98"/>
      <c r="M330" s="98"/>
      <c r="N330" s="98"/>
      <c r="O330" s="98"/>
      <c r="P330" s="98"/>
      <c r="Q330" s="98"/>
      <c r="R330" s="98"/>
      <c r="S330" s="98"/>
      <c r="T330" s="98"/>
      <c r="U330" s="98"/>
      <c r="V330" s="98"/>
      <c r="W330" s="98"/>
      <c r="X330" s="98"/>
      <c r="Y330" s="98"/>
      <c r="Z330" s="98"/>
      <c r="AA330" s="98"/>
      <c r="AB330" s="98"/>
    </row>
    <row r="331" spans="1:28" x14ac:dyDescent="0.4">
      <c r="A331" s="98"/>
      <c r="B331" s="98"/>
      <c r="C331" s="98"/>
      <c r="D331" s="98"/>
      <c r="E331" s="98"/>
      <c r="F331" s="98"/>
      <c r="G331" s="98"/>
      <c r="H331" s="98"/>
      <c r="I331" s="98"/>
      <c r="J331" s="98"/>
      <c r="K331" s="98"/>
      <c r="L331" s="98"/>
      <c r="M331" s="98"/>
      <c r="N331" s="98"/>
      <c r="O331" s="98"/>
      <c r="P331" s="98"/>
      <c r="Q331" s="98"/>
      <c r="R331" s="98"/>
      <c r="S331" s="98"/>
      <c r="T331" s="98"/>
      <c r="U331" s="98"/>
      <c r="V331" s="98"/>
      <c r="W331" s="98"/>
      <c r="X331" s="98"/>
      <c r="Y331" s="98"/>
      <c r="Z331" s="98"/>
      <c r="AA331" s="98"/>
      <c r="AB331" s="98"/>
    </row>
    <row r="332" spans="1:28" x14ac:dyDescent="0.4">
      <c r="A332" s="98"/>
      <c r="B332" s="98"/>
      <c r="C332" s="98"/>
      <c r="D332" s="98"/>
      <c r="E332" s="98"/>
      <c r="F332" s="98"/>
      <c r="G332" s="98"/>
      <c r="H332" s="98"/>
      <c r="I332" s="98"/>
      <c r="J332" s="98"/>
      <c r="K332" s="98"/>
      <c r="L332" s="98"/>
      <c r="M332" s="98"/>
      <c r="N332" s="98"/>
      <c r="O332" s="98"/>
      <c r="P332" s="98"/>
      <c r="Q332" s="98"/>
      <c r="R332" s="98"/>
      <c r="S332" s="98"/>
      <c r="T332" s="98"/>
      <c r="U332" s="98"/>
      <c r="V332" s="98"/>
      <c r="W332" s="98"/>
      <c r="X332" s="98"/>
      <c r="Y332" s="98"/>
      <c r="Z332" s="98"/>
      <c r="AA332" s="98"/>
      <c r="AB332" s="98"/>
    </row>
    <row r="333" spans="1:28" x14ac:dyDescent="0.4">
      <c r="A333" s="98"/>
      <c r="B333" s="98"/>
      <c r="C333" s="98"/>
      <c r="D333" s="98"/>
      <c r="E333" s="98"/>
      <c r="F333" s="98"/>
      <c r="G333" s="98"/>
      <c r="H333" s="98"/>
      <c r="I333" s="98"/>
      <c r="J333" s="98"/>
      <c r="K333" s="98"/>
      <c r="L333" s="98"/>
      <c r="M333" s="98"/>
      <c r="N333" s="98"/>
      <c r="O333" s="98"/>
      <c r="P333" s="98"/>
      <c r="Q333" s="98"/>
      <c r="R333" s="98"/>
      <c r="S333" s="98"/>
      <c r="T333" s="98"/>
      <c r="U333" s="98"/>
      <c r="V333" s="98"/>
      <c r="W333" s="98"/>
      <c r="X333" s="98"/>
      <c r="Y333" s="98"/>
      <c r="Z333" s="98"/>
      <c r="AA333" s="98"/>
      <c r="AB333" s="98"/>
    </row>
    <row r="334" spans="1:28" x14ac:dyDescent="0.4">
      <c r="A334" s="98"/>
      <c r="B334" s="98"/>
      <c r="C334" s="98"/>
      <c r="D334" s="98"/>
      <c r="E334" s="98"/>
      <c r="F334" s="98"/>
      <c r="G334" s="98"/>
      <c r="H334" s="98"/>
      <c r="I334" s="98"/>
      <c r="J334" s="98"/>
      <c r="K334" s="98"/>
      <c r="L334" s="98"/>
      <c r="M334" s="98"/>
      <c r="N334" s="98"/>
      <c r="O334" s="98"/>
      <c r="P334" s="98"/>
      <c r="Q334" s="98"/>
      <c r="R334" s="98"/>
      <c r="S334" s="98"/>
      <c r="T334" s="98"/>
      <c r="U334" s="98"/>
      <c r="V334" s="98"/>
      <c r="W334" s="98"/>
      <c r="X334" s="98"/>
      <c r="Y334" s="98"/>
      <c r="Z334" s="98"/>
      <c r="AA334" s="98"/>
      <c r="AB334" s="98"/>
    </row>
    <row r="335" spans="1:28" x14ac:dyDescent="0.4">
      <c r="A335" s="98"/>
      <c r="B335" s="98"/>
      <c r="C335" s="98"/>
      <c r="D335" s="98"/>
      <c r="E335" s="98"/>
      <c r="F335" s="98"/>
      <c r="G335" s="98"/>
      <c r="H335" s="98"/>
      <c r="I335" s="98"/>
      <c r="J335" s="98"/>
      <c r="K335" s="98"/>
      <c r="L335" s="98"/>
      <c r="M335" s="98"/>
      <c r="N335" s="98"/>
      <c r="O335" s="98"/>
      <c r="P335" s="98"/>
      <c r="Q335" s="98"/>
      <c r="R335" s="98"/>
      <c r="S335" s="98"/>
      <c r="T335" s="98"/>
      <c r="U335" s="98"/>
      <c r="V335" s="98"/>
      <c r="W335" s="98"/>
      <c r="X335" s="98"/>
      <c r="Y335" s="98"/>
      <c r="Z335" s="98"/>
      <c r="AA335" s="98"/>
      <c r="AB335" s="98"/>
    </row>
    <row r="336" spans="1:28" x14ac:dyDescent="0.4">
      <c r="A336" s="98"/>
      <c r="B336" s="98"/>
      <c r="C336" s="98"/>
      <c r="D336" s="98"/>
      <c r="E336" s="98"/>
      <c r="F336" s="98"/>
      <c r="G336" s="98"/>
      <c r="H336" s="98"/>
      <c r="I336" s="98"/>
      <c r="J336" s="98"/>
      <c r="K336" s="98"/>
      <c r="L336" s="98"/>
      <c r="M336" s="98"/>
      <c r="N336" s="98"/>
      <c r="O336" s="98"/>
      <c r="P336" s="98"/>
      <c r="Q336" s="98"/>
      <c r="R336" s="98"/>
      <c r="S336" s="98"/>
      <c r="T336" s="98"/>
      <c r="U336" s="98"/>
      <c r="V336" s="98"/>
      <c r="W336" s="98"/>
      <c r="X336" s="98"/>
      <c r="Y336" s="98"/>
      <c r="Z336" s="98"/>
      <c r="AA336" s="98"/>
      <c r="AB336" s="98"/>
    </row>
    <row r="337" spans="1:28" x14ac:dyDescent="0.4">
      <c r="A337" s="98"/>
      <c r="B337" s="98"/>
      <c r="C337" s="98"/>
      <c r="D337" s="98"/>
      <c r="E337" s="98"/>
      <c r="F337" s="98"/>
      <c r="G337" s="98"/>
      <c r="H337" s="98"/>
      <c r="I337" s="98"/>
      <c r="J337" s="98"/>
      <c r="K337" s="98"/>
      <c r="L337" s="98"/>
      <c r="M337" s="98"/>
      <c r="N337" s="98"/>
      <c r="O337" s="98"/>
      <c r="P337" s="98"/>
      <c r="Q337" s="98"/>
      <c r="R337" s="98"/>
      <c r="S337" s="98"/>
      <c r="T337" s="98"/>
      <c r="U337" s="98"/>
      <c r="V337" s="98"/>
      <c r="W337" s="98"/>
      <c r="X337" s="98"/>
      <c r="Y337" s="98"/>
      <c r="Z337" s="98"/>
      <c r="AA337" s="98"/>
      <c r="AB337" s="98"/>
    </row>
    <row r="338" spans="1:28" x14ac:dyDescent="0.4">
      <c r="A338" s="98"/>
      <c r="B338" s="98"/>
      <c r="C338" s="98"/>
      <c r="D338" s="98"/>
      <c r="E338" s="98"/>
      <c r="F338" s="98"/>
      <c r="G338" s="98"/>
      <c r="H338" s="98"/>
      <c r="I338" s="98"/>
      <c r="J338" s="98"/>
      <c r="K338" s="98"/>
      <c r="L338" s="98"/>
      <c r="M338" s="98"/>
      <c r="N338" s="98"/>
      <c r="O338" s="98"/>
      <c r="P338" s="98"/>
      <c r="Q338" s="98"/>
      <c r="R338" s="98"/>
      <c r="S338" s="98"/>
      <c r="T338" s="98"/>
      <c r="U338" s="98"/>
      <c r="V338" s="98"/>
      <c r="W338" s="98"/>
      <c r="X338" s="98"/>
      <c r="Y338" s="98"/>
      <c r="Z338" s="98"/>
      <c r="AA338" s="98"/>
      <c r="AB338" s="98"/>
    </row>
    <row r="339" spans="1:28" x14ac:dyDescent="0.4">
      <c r="A339" s="98"/>
      <c r="B339" s="98"/>
      <c r="C339" s="98"/>
      <c r="D339" s="98"/>
      <c r="E339" s="98"/>
      <c r="F339" s="98"/>
      <c r="G339" s="98"/>
      <c r="H339" s="98"/>
      <c r="I339" s="98"/>
      <c r="J339" s="98"/>
      <c r="K339" s="98"/>
      <c r="L339" s="98"/>
      <c r="M339" s="98"/>
      <c r="N339" s="98"/>
      <c r="O339" s="98"/>
      <c r="P339" s="98"/>
      <c r="Q339" s="98"/>
      <c r="R339" s="98"/>
      <c r="S339" s="98"/>
      <c r="T339" s="98"/>
      <c r="U339" s="98"/>
      <c r="V339" s="98"/>
      <c r="W339" s="98"/>
      <c r="X339" s="98"/>
      <c r="Y339" s="98"/>
      <c r="Z339" s="98"/>
      <c r="AA339" s="98"/>
      <c r="AB339" s="98"/>
    </row>
    <row r="340" spans="1:28" x14ac:dyDescent="0.4">
      <c r="A340" s="98"/>
      <c r="B340" s="98"/>
      <c r="C340" s="98"/>
      <c r="D340" s="98"/>
      <c r="E340" s="98"/>
      <c r="F340" s="98"/>
      <c r="G340" s="98"/>
      <c r="H340" s="98"/>
      <c r="I340" s="98"/>
      <c r="J340" s="98"/>
      <c r="K340" s="98"/>
      <c r="L340" s="98"/>
      <c r="M340" s="98"/>
      <c r="N340" s="98"/>
      <c r="O340" s="98"/>
      <c r="P340" s="98"/>
      <c r="Q340" s="98"/>
      <c r="R340" s="98"/>
      <c r="S340" s="98"/>
      <c r="T340" s="98"/>
      <c r="U340" s="98"/>
      <c r="V340" s="98"/>
      <c r="W340" s="98"/>
      <c r="X340" s="98"/>
      <c r="Y340" s="98"/>
      <c r="Z340" s="98"/>
      <c r="AA340" s="98"/>
      <c r="AB340" s="98"/>
    </row>
    <row r="341" spans="1:28" x14ac:dyDescent="0.4">
      <c r="A341" s="98"/>
      <c r="B341" s="98"/>
      <c r="C341" s="98"/>
      <c r="D341" s="98"/>
      <c r="E341" s="98"/>
      <c r="F341" s="98"/>
      <c r="G341" s="98"/>
      <c r="H341" s="98"/>
      <c r="I341" s="98"/>
      <c r="J341" s="98"/>
      <c r="K341" s="98"/>
      <c r="L341" s="98"/>
      <c r="M341" s="98"/>
      <c r="N341" s="98"/>
      <c r="O341" s="98"/>
      <c r="P341" s="98"/>
      <c r="Q341" s="98"/>
      <c r="R341" s="98"/>
      <c r="S341" s="98"/>
      <c r="T341" s="98"/>
      <c r="U341" s="98"/>
      <c r="V341" s="98"/>
      <c r="W341" s="98"/>
      <c r="X341" s="98"/>
      <c r="Y341" s="98"/>
      <c r="Z341" s="98"/>
      <c r="AA341" s="98"/>
      <c r="AB341" s="98"/>
    </row>
    <row r="342" spans="1:28" x14ac:dyDescent="0.4">
      <c r="A342" s="98"/>
      <c r="B342" s="98"/>
      <c r="C342" s="98"/>
      <c r="D342" s="98"/>
      <c r="E342" s="98"/>
      <c r="F342" s="98"/>
      <c r="G342" s="98"/>
      <c r="H342" s="98"/>
      <c r="I342" s="98"/>
      <c r="J342" s="98"/>
      <c r="K342" s="98"/>
      <c r="L342" s="98"/>
      <c r="M342" s="98"/>
      <c r="N342" s="98"/>
      <c r="O342" s="98"/>
      <c r="P342" s="98"/>
      <c r="Q342" s="98"/>
      <c r="R342" s="98"/>
      <c r="S342" s="98"/>
      <c r="T342" s="98"/>
      <c r="U342" s="98"/>
      <c r="V342" s="98"/>
      <c r="W342" s="98"/>
      <c r="X342" s="98"/>
      <c r="Y342" s="98"/>
      <c r="Z342" s="98"/>
      <c r="AA342" s="98"/>
      <c r="AB342" s="98"/>
    </row>
    <row r="343" spans="1:28" x14ac:dyDescent="0.4">
      <c r="A343" s="98"/>
      <c r="B343" s="98"/>
      <c r="C343" s="98"/>
      <c r="D343" s="98"/>
      <c r="E343" s="98"/>
      <c r="F343" s="98"/>
      <c r="G343" s="98"/>
      <c r="H343" s="98"/>
      <c r="I343" s="98"/>
      <c r="J343" s="98"/>
      <c r="K343" s="98"/>
      <c r="L343" s="98"/>
      <c r="M343" s="98"/>
      <c r="N343" s="98"/>
      <c r="O343" s="98"/>
      <c r="P343" s="98"/>
      <c r="Q343" s="98"/>
      <c r="R343" s="98"/>
      <c r="S343" s="98"/>
      <c r="T343" s="98"/>
      <c r="U343" s="98"/>
      <c r="V343" s="98"/>
      <c r="W343" s="98"/>
      <c r="X343" s="98"/>
      <c r="Y343" s="98"/>
      <c r="Z343" s="98"/>
      <c r="AA343" s="98"/>
      <c r="AB343" s="98"/>
    </row>
    <row r="344" spans="1:28" x14ac:dyDescent="0.4">
      <c r="A344" s="98"/>
      <c r="B344" s="98"/>
      <c r="C344" s="98"/>
      <c r="D344" s="98"/>
      <c r="E344" s="98"/>
      <c r="F344" s="98"/>
      <c r="G344" s="98"/>
      <c r="H344" s="98"/>
      <c r="I344" s="98"/>
      <c r="J344" s="98"/>
      <c r="K344" s="98"/>
      <c r="L344" s="98"/>
      <c r="M344" s="98"/>
      <c r="N344" s="98"/>
      <c r="O344" s="98"/>
      <c r="P344" s="98"/>
      <c r="Q344" s="98"/>
      <c r="R344" s="98"/>
      <c r="S344" s="98"/>
      <c r="T344" s="98"/>
      <c r="U344" s="98"/>
      <c r="V344" s="98"/>
      <c r="W344" s="98"/>
      <c r="X344" s="98"/>
      <c r="Y344" s="98"/>
      <c r="Z344" s="98"/>
      <c r="AA344" s="98"/>
      <c r="AB344" s="98"/>
    </row>
    <row r="345" spans="1:28" x14ac:dyDescent="0.4">
      <c r="A345" s="98"/>
      <c r="B345" s="98"/>
      <c r="C345" s="98"/>
      <c r="D345" s="98"/>
      <c r="E345" s="98"/>
      <c r="F345" s="98"/>
      <c r="G345" s="98"/>
      <c r="H345" s="98"/>
      <c r="I345" s="98"/>
      <c r="J345" s="98"/>
      <c r="K345" s="98"/>
      <c r="L345" s="98"/>
      <c r="M345" s="98"/>
      <c r="N345" s="98"/>
      <c r="O345" s="98"/>
      <c r="P345" s="98"/>
      <c r="Q345" s="98"/>
      <c r="R345" s="98"/>
      <c r="S345" s="98"/>
      <c r="T345" s="98"/>
      <c r="U345" s="98"/>
      <c r="V345" s="98"/>
      <c r="W345" s="98"/>
      <c r="X345" s="98"/>
      <c r="Y345" s="98"/>
      <c r="Z345" s="98"/>
      <c r="AA345" s="98"/>
      <c r="AB345" s="98"/>
    </row>
    <row r="346" spans="1:28" x14ac:dyDescent="0.4">
      <c r="A346" s="98"/>
      <c r="B346" s="98"/>
      <c r="C346" s="98"/>
      <c r="D346" s="98"/>
      <c r="E346" s="98"/>
      <c r="F346" s="98"/>
      <c r="G346" s="98"/>
      <c r="H346" s="98"/>
      <c r="I346" s="98"/>
      <c r="J346" s="98"/>
      <c r="K346" s="98"/>
      <c r="L346" s="98"/>
      <c r="M346" s="98"/>
      <c r="N346" s="98"/>
      <c r="O346" s="98"/>
      <c r="P346" s="98"/>
      <c r="Q346" s="98"/>
      <c r="R346" s="98"/>
      <c r="S346" s="98"/>
      <c r="T346" s="98"/>
      <c r="U346" s="98"/>
      <c r="V346" s="98"/>
      <c r="W346" s="98"/>
      <c r="X346" s="98"/>
      <c r="Y346" s="98"/>
      <c r="Z346" s="98"/>
      <c r="AA346" s="98"/>
      <c r="AB346" s="98"/>
    </row>
    <row r="347" spans="1:28" x14ac:dyDescent="0.4">
      <c r="A347" s="98"/>
      <c r="B347" s="98"/>
      <c r="C347" s="98"/>
      <c r="D347" s="98"/>
      <c r="E347" s="98"/>
      <c r="F347" s="98"/>
      <c r="G347" s="98"/>
      <c r="H347" s="98"/>
      <c r="I347" s="98"/>
      <c r="J347" s="98"/>
      <c r="K347" s="98"/>
      <c r="L347" s="98"/>
      <c r="M347" s="98"/>
      <c r="N347" s="98"/>
      <c r="O347" s="98"/>
      <c r="P347" s="98"/>
      <c r="Q347" s="98"/>
      <c r="R347" s="98"/>
      <c r="S347" s="98"/>
      <c r="T347" s="98"/>
      <c r="U347" s="98"/>
      <c r="V347" s="98"/>
      <c r="W347" s="98"/>
      <c r="X347" s="98"/>
      <c r="Y347" s="98"/>
      <c r="Z347" s="98"/>
      <c r="AA347" s="98"/>
      <c r="AB347" s="98"/>
    </row>
    <row r="348" spans="1:28" x14ac:dyDescent="0.4">
      <c r="A348" s="98"/>
      <c r="B348" s="98"/>
      <c r="C348" s="98"/>
      <c r="D348" s="98"/>
      <c r="E348" s="98"/>
      <c r="F348" s="98"/>
      <c r="G348" s="98"/>
      <c r="H348" s="98"/>
      <c r="I348" s="98"/>
      <c r="J348" s="98"/>
      <c r="K348" s="98"/>
      <c r="L348" s="98"/>
      <c r="M348" s="98"/>
      <c r="N348" s="98"/>
      <c r="O348" s="98"/>
      <c r="P348" s="98"/>
      <c r="Q348" s="98"/>
      <c r="R348" s="98"/>
      <c r="S348" s="98"/>
      <c r="T348" s="98"/>
      <c r="U348" s="98"/>
      <c r="V348" s="98"/>
      <c r="W348" s="98"/>
      <c r="X348" s="98"/>
      <c r="Y348" s="98"/>
      <c r="Z348" s="98"/>
      <c r="AA348" s="98"/>
      <c r="AB348" s="98"/>
    </row>
    <row r="349" spans="1:28" x14ac:dyDescent="0.4">
      <c r="A349" s="98"/>
      <c r="B349" s="98"/>
      <c r="C349" s="98"/>
      <c r="D349" s="98"/>
      <c r="E349" s="98"/>
      <c r="F349" s="98"/>
      <c r="G349" s="98"/>
      <c r="H349" s="98"/>
      <c r="I349" s="98"/>
      <c r="J349" s="98"/>
      <c r="K349" s="98"/>
      <c r="L349" s="98"/>
      <c r="M349" s="98"/>
      <c r="N349" s="98"/>
      <c r="O349" s="98"/>
      <c r="P349" s="98"/>
      <c r="Q349" s="98"/>
      <c r="R349" s="98"/>
      <c r="S349" s="98"/>
      <c r="T349" s="98"/>
      <c r="U349" s="98"/>
      <c r="V349" s="98"/>
      <c r="W349" s="98"/>
      <c r="X349" s="98"/>
      <c r="Y349" s="98"/>
      <c r="Z349" s="98"/>
      <c r="AA349" s="98"/>
      <c r="AB349" s="98"/>
    </row>
    <row r="350" spans="1:28" x14ac:dyDescent="0.4">
      <c r="A350" s="98"/>
      <c r="B350" s="98"/>
      <c r="C350" s="98"/>
      <c r="D350" s="98"/>
      <c r="E350" s="98"/>
      <c r="F350" s="98"/>
      <c r="G350" s="98"/>
      <c r="H350" s="98"/>
      <c r="I350" s="98"/>
      <c r="J350" s="98"/>
      <c r="K350" s="98"/>
      <c r="L350" s="98"/>
      <c r="M350" s="98"/>
      <c r="N350" s="98"/>
      <c r="O350" s="98"/>
      <c r="P350" s="98"/>
      <c r="Q350" s="98"/>
      <c r="R350" s="98"/>
      <c r="S350" s="98"/>
      <c r="T350" s="98"/>
      <c r="U350" s="98"/>
      <c r="V350" s="98"/>
      <c r="W350" s="98"/>
      <c r="X350" s="98"/>
      <c r="Y350" s="98"/>
      <c r="Z350" s="98"/>
      <c r="AA350" s="98"/>
      <c r="AB350" s="98"/>
    </row>
    <row r="351" spans="1:28" x14ac:dyDescent="0.4">
      <c r="A351" s="98"/>
      <c r="B351" s="98"/>
      <c r="C351" s="98"/>
      <c r="D351" s="98"/>
      <c r="E351" s="98"/>
      <c r="F351" s="98"/>
      <c r="G351" s="98"/>
      <c r="H351" s="98"/>
      <c r="I351" s="98"/>
      <c r="J351" s="98"/>
      <c r="K351" s="98"/>
      <c r="L351" s="98"/>
      <c r="M351" s="98"/>
      <c r="N351" s="98"/>
      <c r="O351" s="98"/>
      <c r="P351" s="98"/>
      <c r="Q351" s="98"/>
      <c r="R351" s="98"/>
      <c r="S351" s="98"/>
      <c r="T351" s="98"/>
      <c r="U351" s="98"/>
      <c r="V351" s="98"/>
      <c r="W351" s="98"/>
      <c r="X351" s="98"/>
      <c r="Y351" s="98"/>
      <c r="Z351" s="98"/>
      <c r="AA351" s="98"/>
      <c r="AB351" s="98"/>
    </row>
    <row r="352" spans="1:28" x14ac:dyDescent="0.4">
      <c r="A352" s="98"/>
      <c r="B352" s="98"/>
      <c r="C352" s="98"/>
      <c r="D352" s="98"/>
      <c r="E352" s="98"/>
      <c r="F352" s="98"/>
      <c r="G352" s="98"/>
      <c r="H352" s="98"/>
      <c r="I352" s="98"/>
      <c r="J352" s="98"/>
      <c r="K352" s="98"/>
      <c r="L352" s="98"/>
      <c r="M352" s="98"/>
      <c r="N352" s="98"/>
      <c r="O352" s="98"/>
      <c r="P352" s="98"/>
      <c r="Q352" s="98"/>
      <c r="R352" s="98"/>
      <c r="S352" s="98"/>
      <c r="T352" s="98"/>
      <c r="U352" s="98"/>
      <c r="V352" s="98"/>
      <c r="W352" s="98"/>
      <c r="X352" s="98"/>
      <c r="Y352" s="98"/>
      <c r="Z352" s="98"/>
      <c r="AA352" s="98"/>
      <c r="AB352" s="98"/>
    </row>
    <row r="353" spans="1:28" x14ac:dyDescent="0.4">
      <c r="A353" s="98"/>
      <c r="B353" s="98"/>
      <c r="C353" s="98"/>
      <c r="D353" s="98"/>
      <c r="E353" s="98"/>
      <c r="F353" s="98"/>
      <c r="G353" s="98"/>
      <c r="H353" s="98"/>
      <c r="I353" s="98"/>
      <c r="J353" s="98"/>
      <c r="K353" s="98"/>
      <c r="L353" s="98"/>
      <c r="M353" s="98"/>
      <c r="N353" s="98"/>
      <c r="O353" s="98"/>
      <c r="P353" s="98"/>
      <c r="Q353" s="98"/>
      <c r="R353" s="98"/>
      <c r="S353" s="98"/>
      <c r="T353" s="98"/>
      <c r="U353" s="98"/>
      <c r="V353" s="98"/>
      <c r="W353" s="98"/>
      <c r="X353" s="98"/>
      <c r="Y353" s="98"/>
      <c r="Z353" s="98"/>
      <c r="AA353" s="98"/>
      <c r="AB353" s="98"/>
    </row>
    <row r="354" spans="1:28" x14ac:dyDescent="0.4">
      <c r="A354" s="98"/>
      <c r="B354" s="98"/>
      <c r="C354" s="98"/>
      <c r="D354" s="98"/>
      <c r="E354" s="98"/>
      <c r="F354" s="98"/>
      <c r="G354" s="98"/>
      <c r="H354" s="98"/>
      <c r="I354" s="98"/>
      <c r="J354" s="98"/>
      <c r="K354" s="98"/>
      <c r="L354" s="98"/>
      <c r="M354" s="98"/>
      <c r="N354" s="98"/>
      <c r="O354" s="98"/>
      <c r="P354" s="98"/>
      <c r="Q354" s="98"/>
      <c r="R354" s="98"/>
      <c r="S354" s="98"/>
      <c r="T354" s="98"/>
      <c r="U354" s="98"/>
      <c r="V354" s="98"/>
      <c r="W354" s="98"/>
      <c r="X354" s="98"/>
      <c r="Y354" s="98"/>
      <c r="Z354" s="98"/>
      <c r="AA354" s="98"/>
      <c r="AB354" s="98"/>
    </row>
    <row r="355" spans="1:28" x14ac:dyDescent="0.4">
      <c r="A355" s="98"/>
      <c r="B355" s="98"/>
      <c r="C355" s="98"/>
      <c r="D355" s="98"/>
      <c r="E355" s="98"/>
      <c r="F355" s="98"/>
      <c r="G355" s="98"/>
      <c r="H355" s="98"/>
      <c r="I355" s="98"/>
      <c r="J355" s="98"/>
      <c r="K355" s="98"/>
      <c r="L355" s="98"/>
      <c r="M355" s="98"/>
      <c r="N355" s="98"/>
      <c r="O355" s="98"/>
      <c r="P355" s="98"/>
      <c r="Q355" s="98"/>
      <c r="R355" s="98"/>
      <c r="S355" s="98"/>
      <c r="T355" s="98"/>
      <c r="U355" s="98"/>
      <c r="V355" s="98"/>
      <c r="W355" s="98"/>
      <c r="X355" s="98"/>
      <c r="Y355" s="98"/>
      <c r="Z355" s="98"/>
      <c r="AA355" s="98"/>
      <c r="AB355" s="98"/>
    </row>
    <row r="356" spans="1:28" x14ac:dyDescent="0.4">
      <c r="A356" s="98"/>
      <c r="B356" s="98"/>
      <c r="C356" s="98"/>
      <c r="D356" s="98"/>
      <c r="E356" s="98"/>
      <c r="F356" s="98"/>
      <c r="G356" s="98"/>
      <c r="H356" s="98"/>
      <c r="I356" s="98"/>
      <c r="J356" s="98"/>
      <c r="K356" s="98"/>
      <c r="L356" s="98"/>
      <c r="M356" s="98"/>
      <c r="N356" s="98"/>
      <c r="O356" s="98"/>
      <c r="P356" s="98"/>
      <c r="Q356" s="98"/>
      <c r="R356" s="98"/>
      <c r="S356" s="98"/>
      <c r="T356" s="98"/>
      <c r="U356" s="98"/>
      <c r="V356" s="98"/>
      <c r="W356" s="98"/>
      <c r="X356" s="98"/>
      <c r="Y356" s="98"/>
      <c r="Z356" s="98"/>
      <c r="AA356" s="98"/>
      <c r="AB356" s="98"/>
    </row>
    <row r="357" spans="1:28" x14ac:dyDescent="0.4">
      <c r="A357" s="98"/>
      <c r="B357" s="98"/>
      <c r="C357" s="98"/>
      <c r="D357" s="98"/>
      <c r="E357" s="98"/>
      <c r="F357" s="98"/>
      <c r="G357" s="98"/>
      <c r="H357" s="98"/>
      <c r="I357" s="98"/>
      <c r="J357" s="98"/>
      <c r="K357" s="98"/>
      <c r="L357" s="98"/>
      <c r="M357" s="98"/>
      <c r="N357" s="98"/>
      <c r="O357" s="98"/>
      <c r="P357" s="98"/>
      <c r="Q357" s="98"/>
      <c r="R357" s="98"/>
      <c r="S357" s="98"/>
      <c r="T357" s="98"/>
      <c r="U357" s="98"/>
      <c r="V357" s="98"/>
      <c r="W357" s="98"/>
      <c r="X357" s="98"/>
      <c r="Y357" s="98"/>
      <c r="Z357" s="98"/>
      <c r="AA357" s="98"/>
      <c r="AB357" s="98"/>
    </row>
    <row r="358" spans="1:28" x14ac:dyDescent="0.4">
      <c r="A358" s="98"/>
      <c r="B358" s="98"/>
      <c r="C358" s="98"/>
      <c r="D358" s="98"/>
      <c r="E358" s="98"/>
      <c r="F358" s="98"/>
      <c r="G358" s="98"/>
      <c r="H358" s="98"/>
      <c r="I358" s="98"/>
      <c r="J358" s="98"/>
      <c r="K358" s="98"/>
      <c r="L358" s="98"/>
      <c r="M358" s="98"/>
      <c r="N358" s="98"/>
      <c r="O358" s="98"/>
      <c r="P358" s="98"/>
      <c r="Q358" s="98"/>
      <c r="R358" s="98"/>
      <c r="S358" s="98"/>
      <c r="T358" s="98"/>
      <c r="U358" s="98"/>
      <c r="V358" s="98"/>
      <c r="W358" s="98"/>
      <c r="X358" s="98"/>
      <c r="Y358" s="98"/>
      <c r="Z358" s="98"/>
      <c r="AA358" s="98"/>
      <c r="AB358" s="98"/>
    </row>
    <row r="359" spans="1:28" x14ac:dyDescent="0.4">
      <c r="A359" s="98"/>
      <c r="B359" s="98"/>
      <c r="C359" s="98"/>
      <c r="D359" s="98"/>
      <c r="E359" s="98"/>
      <c r="F359" s="98"/>
      <c r="G359" s="98"/>
      <c r="H359" s="98"/>
      <c r="I359" s="98"/>
      <c r="J359" s="98"/>
      <c r="K359" s="98"/>
      <c r="L359" s="98"/>
      <c r="M359" s="98"/>
      <c r="N359" s="98"/>
      <c r="O359" s="98"/>
      <c r="P359" s="98"/>
      <c r="Q359" s="98"/>
      <c r="R359" s="98"/>
      <c r="S359" s="98"/>
      <c r="T359" s="98"/>
      <c r="U359" s="98"/>
      <c r="V359" s="98"/>
      <c r="W359" s="98"/>
      <c r="X359" s="98"/>
      <c r="Y359" s="98"/>
      <c r="Z359" s="98"/>
      <c r="AA359" s="98"/>
      <c r="AB359" s="98"/>
    </row>
    <row r="360" spans="1:28" x14ac:dyDescent="0.4">
      <c r="A360" s="98"/>
      <c r="B360" s="98"/>
      <c r="C360" s="98"/>
      <c r="D360" s="98"/>
      <c r="E360" s="98"/>
      <c r="F360" s="98"/>
      <c r="G360" s="98"/>
      <c r="H360" s="98"/>
      <c r="I360" s="98"/>
      <c r="J360" s="98"/>
      <c r="K360" s="98"/>
      <c r="L360" s="98"/>
      <c r="M360" s="98"/>
      <c r="N360" s="98"/>
      <c r="O360" s="98"/>
      <c r="P360" s="98"/>
      <c r="Q360" s="98"/>
      <c r="R360" s="98"/>
      <c r="S360" s="98"/>
      <c r="T360" s="98"/>
      <c r="U360" s="98"/>
      <c r="V360" s="98"/>
      <c r="W360" s="98"/>
      <c r="X360" s="98"/>
      <c r="Y360" s="98"/>
      <c r="Z360" s="98"/>
      <c r="AA360" s="98"/>
      <c r="AB360" s="98"/>
    </row>
    <row r="361" spans="1:28" x14ac:dyDescent="0.4">
      <c r="A361" s="98"/>
      <c r="B361" s="98"/>
      <c r="C361" s="98"/>
      <c r="D361" s="98"/>
      <c r="E361" s="98"/>
      <c r="F361" s="98"/>
      <c r="G361" s="98"/>
      <c r="H361" s="98"/>
      <c r="I361" s="98"/>
      <c r="J361" s="98"/>
      <c r="K361" s="98"/>
      <c r="L361" s="98"/>
      <c r="M361" s="98"/>
      <c r="N361" s="98"/>
      <c r="O361" s="98"/>
      <c r="P361" s="98"/>
      <c r="Q361" s="98"/>
      <c r="R361" s="98"/>
      <c r="S361" s="98"/>
      <c r="T361" s="98"/>
      <c r="U361" s="98"/>
      <c r="V361" s="98"/>
      <c r="W361" s="98"/>
      <c r="X361" s="98"/>
      <c r="Y361" s="98"/>
      <c r="Z361" s="98"/>
      <c r="AA361" s="98"/>
      <c r="AB361" s="98"/>
    </row>
    <row r="362" spans="1:28" x14ac:dyDescent="0.4">
      <c r="A362" s="98"/>
      <c r="B362" s="98"/>
      <c r="C362" s="98"/>
      <c r="D362" s="98"/>
      <c r="E362" s="98"/>
      <c r="F362" s="98"/>
      <c r="G362" s="98"/>
      <c r="H362" s="98"/>
      <c r="I362" s="98"/>
      <c r="J362" s="98"/>
      <c r="K362" s="98"/>
      <c r="L362" s="98"/>
      <c r="M362" s="98"/>
      <c r="N362" s="98"/>
      <c r="O362" s="98"/>
      <c r="P362" s="98"/>
      <c r="Q362" s="98"/>
      <c r="R362" s="98"/>
      <c r="S362" s="98"/>
      <c r="T362" s="98"/>
      <c r="U362" s="98"/>
      <c r="V362" s="98"/>
      <c r="W362" s="98"/>
      <c r="X362" s="98"/>
      <c r="Y362" s="98"/>
      <c r="Z362" s="98"/>
      <c r="AA362" s="98"/>
      <c r="AB362" s="98"/>
    </row>
    <row r="363" spans="1:28" x14ac:dyDescent="0.4">
      <c r="A363" s="98"/>
      <c r="B363" s="98"/>
      <c r="C363" s="98"/>
      <c r="D363" s="98"/>
      <c r="E363" s="98"/>
      <c r="F363" s="98"/>
      <c r="G363" s="98"/>
      <c r="H363" s="98"/>
      <c r="I363" s="98"/>
      <c r="J363" s="98"/>
      <c r="K363" s="98"/>
      <c r="L363" s="98"/>
      <c r="M363" s="98"/>
      <c r="N363" s="98"/>
      <c r="O363" s="98"/>
      <c r="P363" s="98"/>
      <c r="Q363" s="98"/>
      <c r="R363" s="98"/>
      <c r="S363" s="98"/>
      <c r="T363" s="98"/>
      <c r="U363" s="98"/>
      <c r="V363" s="98"/>
      <c r="W363" s="98"/>
      <c r="X363" s="98"/>
      <c r="Y363" s="98"/>
      <c r="Z363" s="98"/>
      <c r="AA363" s="98"/>
      <c r="AB363" s="98"/>
    </row>
    <row r="364" spans="1:28" x14ac:dyDescent="0.4">
      <c r="A364" s="98"/>
      <c r="B364" s="98"/>
      <c r="C364" s="98"/>
      <c r="D364" s="98"/>
      <c r="E364" s="98"/>
      <c r="F364" s="98"/>
      <c r="G364" s="98"/>
      <c r="H364" s="98"/>
      <c r="I364" s="98"/>
      <c r="J364" s="98"/>
      <c r="K364" s="98"/>
      <c r="L364" s="98"/>
      <c r="M364" s="98"/>
      <c r="N364" s="98"/>
      <c r="O364" s="98"/>
      <c r="P364" s="98"/>
      <c r="Q364" s="98"/>
      <c r="R364" s="98"/>
      <c r="S364" s="98"/>
      <c r="T364" s="98"/>
      <c r="U364" s="98"/>
      <c r="V364" s="98"/>
      <c r="W364" s="98"/>
      <c r="X364" s="98"/>
      <c r="Y364" s="98"/>
      <c r="Z364" s="98"/>
      <c r="AA364" s="98"/>
      <c r="AB364" s="98"/>
    </row>
    <row r="365" spans="1:28" x14ac:dyDescent="0.4">
      <c r="A365" s="98"/>
      <c r="B365" s="98"/>
      <c r="C365" s="98"/>
      <c r="D365" s="98"/>
      <c r="E365" s="98"/>
      <c r="F365" s="98"/>
      <c r="G365" s="98"/>
      <c r="H365" s="98"/>
      <c r="I365" s="98"/>
      <c r="J365" s="98"/>
      <c r="K365" s="98"/>
      <c r="L365" s="98"/>
      <c r="M365" s="98"/>
      <c r="N365" s="98"/>
      <c r="O365" s="98"/>
      <c r="P365" s="98"/>
      <c r="Q365" s="98"/>
      <c r="R365" s="98"/>
      <c r="S365" s="98"/>
      <c r="T365" s="98"/>
      <c r="U365" s="98"/>
      <c r="V365" s="98"/>
      <c r="W365" s="98"/>
      <c r="X365" s="98"/>
      <c r="Y365" s="98"/>
      <c r="Z365" s="98"/>
      <c r="AA365" s="98"/>
      <c r="AB365" s="98"/>
    </row>
    <row r="366" spans="1:28" x14ac:dyDescent="0.4">
      <c r="A366" s="98"/>
      <c r="B366" s="98"/>
      <c r="C366" s="98"/>
      <c r="D366" s="98"/>
      <c r="E366" s="98"/>
      <c r="F366" s="98"/>
      <c r="G366" s="98"/>
      <c r="H366" s="98"/>
      <c r="I366" s="98"/>
      <c r="J366" s="98"/>
      <c r="K366" s="98"/>
      <c r="L366" s="98"/>
      <c r="M366" s="98"/>
      <c r="N366" s="98"/>
      <c r="O366" s="98"/>
      <c r="P366" s="98"/>
      <c r="Q366" s="98"/>
      <c r="R366" s="98"/>
      <c r="S366" s="98"/>
      <c r="T366" s="98"/>
      <c r="U366" s="98"/>
      <c r="V366" s="98"/>
      <c r="W366" s="98"/>
      <c r="X366" s="98"/>
      <c r="Y366" s="98"/>
      <c r="Z366" s="98"/>
      <c r="AA366" s="98"/>
      <c r="AB366" s="98"/>
    </row>
    <row r="367" spans="1:28" x14ac:dyDescent="0.4">
      <c r="A367" s="98"/>
      <c r="B367" s="98"/>
      <c r="C367" s="98"/>
      <c r="D367" s="98"/>
      <c r="E367" s="98"/>
      <c r="F367" s="98"/>
      <c r="G367" s="98"/>
      <c r="H367" s="98"/>
      <c r="I367" s="98"/>
      <c r="J367" s="98"/>
      <c r="K367" s="98"/>
      <c r="L367" s="98"/>
      <c r="M367" s="98"/>
      <c r="N367" s="98"/>
      <c r="O367" s="98"/>
      <c r="P367" s="98"/>
      <c r="Q367" s="98"/>
      <c r="R367" s="98"/>
      <c r="S367" s="98"/>
      <c r="T367" s="98"/>
      <c r="U367" s="98"/>
      <c r="V367" s="98"/>
      <c r="W367" s="98"/>
      <c r="X367" s="98"/>
      <c r="Y367" s="98"/>
      <c r="Z367" s="98"/>
      <c r="AA367" s="98"/>
      <c r="AB367" s="98"/>
    </row>
    <row r="368" spans="1:28" x14ac:dyDescent="0.4">
      <c r="A368" s="98"/>
      <c r="B368" s="98"/>
      <c r="C368" s="98"/>
      <c r="D368" s="98"/>
      <c r="E368" s="98"/>
      <c r="F368" s="98"/>
      <c r="G368" s="98"/>
      <c r="H368" s="98"/>
      <c r="I368" s="98"/>
      <c r="J368" s="98"/>
      <c r="K368" s="98"/>
      <c r="L368" s="98"/>
      <c r="M368" s="98"/>
      <c r="N368" s="98"/>
      <c r="O368" s="98"/>
      <c r="P368" s="98"/>
      <c r="Q368" s="98"/>
      <c r="R368" s="98"/>
      <c r="S368" s="98"/>
      <c r="T368" s="98"/>
      <c r="U368" s="98"/>
      <c r="V368" s="98"/>
      <c r="W368" s="98"/>
      <c r="X368" s="98"/>
      <c r="Y368" s="98"/>
      <c r="Z368" s="98"/>
      <c r="AA368" s="98"/>
      <c r="AB368" s="98"/>
    </row>
    <row r="369" spans="1:28" x14ac:dyDescent="0.4">
      <c r="A369" s="98"/>
      <c r="B369" s="98"/>
      <c r="C369" s="98"/>
      <c r="D369" s="98"/>
      <c r="E369" s="98"/>
      <c r="F369" s="98"/>
      <c r="G369" s="98"/>
      <c r="H369" s="98"/>
      <c r="I369" s="98"/>
      <c r="J369" s="98"/>
      <c r="K369" s="98"/>
      <c r="L369" s="98"/>
      <c r="M369" s="98"/>
      <c r="N369" s="98"/>
      <c r="O369" s="98"/>
      <c r="P369" s="98"/>
      <c r="Q369" s="98"/>
      <c r="R369" s="98"/>
      <c r="S369" s="98"/>
      <c r="T369" s="98"/>
      <c r="U369" s="98"/>
      <c r="V369" s="98"/>
      <c r="W369" s="98"/>
      <c r="X369" s="98"/>
      <c r="Y369" s="98"/>
      <c r="Z369" s="98"/>
      <c r="AA369" s="98"/>
      <c r="AB369" s="98"/>
    </row>
    <row r="370" spans="1:28" x14ac:dyDescent="0.4">
      <c r="A370" s="98"/>
      <c r="B370" s="98"/>
      <c r="C370" s="98"/>
      <c r="D370" s="98"/>
      <c r="E370" s="98"/>
      <c r="F370" s="98"/>
      <c r="G370" s="98"/>
      <c r="H370" s="98"/>
      <c r="I370" s="98"/>
      <c r="J370" s="98"/>
      <c r="K370" s="98"/>
      <c r="L370" s="98"/>
      <c r="M370" s="98"/>
      <c r="N370" s="98"/>
      <c r="O370" s="98"/>
      <c r="P370" s="98"/>
      <c r="Q370" s="98"/>
      <c r="R370" s="98"/>
      <c r="S370" s="98"/>
      <c r="T370" s="98"/>
      <c r="U370" s="98"/>
      <c r="V370" s="98"/>
      <c r="W370" s="98"/>
      <c r="X370" s="98"/>
      <c r="Y370" s="98"/>
      <c r="Z370" s="98"/>
      <c r="AA370" s="98"/>
      <c r="AB370" s="98"/>
    </row>
    <row r="371" spans="1:28" x14ac:dyDescent="0.4">
      <c r="A371" s="98"/>
      <c r="B371" s="98"/>
      <c r="C371" s="98"/>
      <c r="D371" s="98"/>
      <c r="E371" s="98"/>
      <c r="F371" s="98"/>
      <c r="G371" s="98"/>
      <c r="H371" s="98"/>
      <c r="I371" s="98"/>
      <c r="J371" s="98"/>
      <c r="K371" s="98"/>
      <c r="L371" s="98"/>
      <c r="M371" s="98"/>
      <c r="N371" s="98"/>
      <c r="O371" s="98"/>
      <c r="P371" s="98"/>
      <c r="Q371" s="98"/>
      <c r="R371" s="98"/>
      <c r="S371" s="98"/>
      <c r="T371" s="98"/>
      <c r="U371" s="98"/>
      <c r="V371" s="98"/>
      <c r="W371" s="98"/>
      <c r="X371" s="98"/>
      <c r="Y371" s="98"/>
      <c r="Z371" s="98"/>
      <c r="AA371" s="98"/>
      <c r="AB371" s="98"/>
    </row>
    <row r="372" spans="1:28" x14ac:dyDescent="0.4">
      <c r="A372" s="98"/>
      <c r="B372" s="98"/>
      <c r="C372" s="98"/>
      <c r="D372" s="98"/>
      <c r="E372" s="98"/>
      <c r="F372" s="98"/>
      <c r="G372" s="98"/>
      <c r="H372" s="98"/>
      <c r="I372" s="98"/>
      <c r="J372" s="98"/>
      <c r="K372" s="98"/>
      <c r="L372" s="98"/>
      <c r="M372" s="98"/>
      <c r="N372" s="98"/>
      <c r="O372" s="98"/>
      <c r="P372" s="98"/>
      <c r="Q372" s="98"/>
      <c r="R372" s="98"/>
      <c r="S372" s="98"/>
      <c r="T372" s="98"/>
      <c r="U372" s="98"/>
      <c r="V372" s="98"/>
      <c r="W372" s="98"/>
      <c r="X372" s="98"/>
      <c r="Y372" s="98"/>
      <c r="Z372" s="98"/>
      <c r="AA372" s="98"/>
      <c r="AB372" s="98"/>
    </row>
    <row r="373" spans="1:28" x14ac:dyDescent="0.4">
      <c r="A373" s="98"/>
      <c r="B373" s="98"/>
      <c r="C373" s="98"/>
      <c r="D373" s="98"/>
      <c r="E373" s="98"/>
      <c r="F373" s="98"/>
      <c r="G373" s="98"/>
      <c r="H373" s="98"/>
      <c r="I373" s="98"/>
      <c r="J373" s="98"/>
      <c r="K373" s="98"/>
      <c r="L373" s="98"/>
      <c r="M373" s="98"/>
      <c r="N373" s="98"/>
      <c r="O373" s="98"/>
      <c r="P373" s="98"/>
      <c r="Q373" s="98"/>
      <c r="R373" s="98"/>
      <c r="S373" s="98"/>
      <c r="T373" s="98"/>
      <c r="U373" s="98"/>
      <c r="V373" s="98"/>
      <c r="W373" s="98"/>
      <c r="X373" s="98"/>
      <c r="Y373" s="98"/>
      <c r="Z373" s="98"/>
      <c r="AA373" s="98"/>
      <c r="AB373" s="98"/>
    </row>
    <row r="374" spans="1:28" x14ac:dyDescent="0.4">
      <c r="A374" s="98"/>
      <c r="B374" s="98"/>
      <c r="C374" s="98"/>
      <c r="D374" s="98"/>
      <c r="E374" s="98"/>
      <c r="F374" s="98"/>
      <c r="G374" s="98"/>
      <c r="H374" s="98"/>
      <c r="I374" s="98"/>
      <c r="J374" s="98"/>
      <c r="K374" s="98"/>
      <c r="L374" s="98"/>
      <c r="M374" s="98"/>
      <c r="N374" s="98"/>
      <c r="O374" s="98"/>
      <c r="P374" s="98"/>
      <c r="Q374" s="98"/>
      <c r="R374" s="98"/>
      <c r="S374" s="98"/>
      <c r="T374" s="98"/>
      <c r="U374" s="98"/>
      <c r="V374" s="98"/>
      <c r="W374" s="98"/>
      <c r="X374" s="98"/>
      <c r="Y374" s="98"/>
      <c r="Z374" s="98"/>
      <c r="AA374" s="98"/>
      <c r="AB374" s="98"/>
    </row>
    <row r="375" spans="1:28" x14ac:dyDescent="0.4">
      <c r="A375" s="98"/>
      <c r="B375" s="98"/>
      <c r="C375" s="98"/>
      <c r="D375" s="98"/>
      <c r="E375" s="98"/>
      <c r="F375" s="98"/>
      <c r="G375" s="98"/>
      <c r="H375" s="98"/>
      <c r="I375" s="98"/>
      <c r="J375" s="98"/>
      <c r="K375" s="98"/>
      <c r="L375" s="98"/>
      <c r="M375" s="98"/>
      <c r="N375" s="98"/>
      <c r="O375" s="98"/>
      <c r="P375" s="98"/>
      <c r="Q375" s="98"/>
      <c r="R375" s="98"/>
      <c r="S375" s="98"/>
      <c r="T375" s="98"/>
      <c r="U375" s="98"/>
      <c r="V375" s="98"/>
      <c r="W375" s="98"/>
      <c r="X375" s="98"/>
      <c r="Y375" s="98"/>
      <c r="Z375" s="98"/>
      <c r="AA375" s="98"/>
      <c r="AB375" s="98"/>
    </row>
    <row r="376" spans="1:28" x14ac:dyDescent="0.4">
      <c r="A376" s="98"/>
      <c r="B376" s="98"/>
      <c r="C376" s="98"/>
      <c r="D376" s="98"/>
      <c r="E376" s="98"/>
      <c r="F376" s="98"/>
      <c r="G376" s="98"/>
      <c r="H376" s="98"/>
      <c r="I376" s="98"/>
      <c r="J376" s="98"/>
      <c r="K376" s="98"/>
      <c r="L376" s="98"/>
      <c r="M376" s="98"/>
      <c r="N376" s="98"/>
      <c r="O376" s="98"/>
      <c r="P376" s="98"/>
      <c r="Q376" s="98"/>
      <c r="R376" s="98"/>
      <c r="S376" s="98"/>
      <c r="T376" s="98"/>
      <c r="U376" s="98"/>
      <c r="V376" s="98"/>
      <c r="W376" s="98"/>
      <c r="X376" s="98"/>
      <c r="Y376" s="98"/>
      <c r="Z376" s="98"/>
      <c r="AA376" s="98"/>
      <c r="AB376" s="98"/>
    </row>
    <row r="377" spans="1:28" x14ac:dyDescent="0.4">
      <c r="A377" s="98"/>
      <c r="B377" s="98"/>
      <c r="C377" s="98"/>
      <c r="D377" s="98"/>
      <c r="E377" s="98"/>
      <c r="F377" s="98"/>
      <c r="G377" s="98"/>
      <c r="H377" s="98"/>
      <c r="I377" s="98"/>
      <c r="J377" s="98"/>
      <c r="K377" s="98"/>
      <c r="L377" s="98"/>
      <c r="M377" s="98"/>
      <c r="N377" s="98"/>
      <c r="O377" s="98"/>
      <c r="P377" s="98"/>
      <c r="Q377" s="98"/>
      <c r="R377" s="98"/>
      <c r="S377" s="98"/>
      <c r="T377" s="98"/>
      <c r="U377" s="98"/>
      <c r="V377" s="98"/>
      <c r="W377" s="98"/>
      <c r="X377" s="98"/>
      <c r="Y377" s="98"/>
      <c r="Z377" s="98"/>
      <c r="AA377" s="98"/>
      <c r="AB377" s="98"/>
    </row>
    <row r="378" spans="1:28" x14ac:dyDescent="0.4">
      <c r="A378" s="98"/>
      <c r="B378" s="98"/>
      <c r="C378" s="98"/>
      <c r="D378" s="98"/>
      <c r="E378" s="98"/>
      <c r="F378" s="98"/>
      <c r="G378" s="98"/>
      <c r="H378" s="98"/>
      <c r="I378" s="98"/>
      <c r="J378" s="98"/>
      <c r="K378" s="98"/>
      <c r="L378" s="98"/>
      <c r="M378" s="98"/>
      <c r="N378" s="98"/>
      <c r="O378" s="98"/>
      <c r="P378" s="98"/>
      <c r="Q378" s="98"/>
      <c r="R378" s="98"/>
      <c r="S378" s="98"/>
      <c r="T378" s="98"/>
      <c r="U378" s="98"/>
      <c r="V378" s="98"/>
      <c r="W378" s="98"/>
      <c r="X378" s="98"/>
      <c r="Y378" s="98"/>
      <c r="Z378" s="98"/>
      <c r="AA378" s="98"/>
      <c r="AB378" s="98"/>
    </row>
    <row r="379" spans="1:28" x14ac:dyDescent="0.4">
      <c r="A379" s="98"/>
      <c r="B379" s="98"/>
      <c r="C379" s="98"/>
      <c r="D379" s="98"/>
      <c r="E379" s="98"/>
      <c r="F379" s="98"/>
      <c r="G379" s="98"/>
      <c r="H379" s="98"/>
      <c r="I379" s="98"/>
      <c r="J379" s="98"/>
      <c r="K379" s="98"/>
      <c r="L379" s="98"/>
      <c r="M379" s="98"/>
      <c r="N379" s="98"/>
      <c r="O379" s="98"/>
      <c r="P379" s="98"/>
      <c r="Q379" s="98"/>
      <c r="R379" s="98"/>
      <c r="S379" s="98"/>
      <c r="T379" s="98"/>
      <c r="U379" s="98"/>
      <c r="V379" s="98"/>
      <c r="W379" s="98"/>
      <c r="X379" s="98"/>
      <c r="Y379" s="98"/>
      <c r="Z379" s="98"/>
      <c r="AA379" s="98"/>
      <c r="AB379" s="98"/>
    </row>
    <row r="380" spans="1:28" x14ac:dyDescent="0.4">
      <c r="A380" s="98"/>
      <c r="B380" s="98"/>
      <c r="C380" s="98"/>
      <c r="D380" s="98"/>
      <c r="E380" s="98"/>
      <c r="F380" s="98"/>
      <c r="G380" s="98"/>
      <c r="H380" s="98"/>
      <c r="I380" s="98"/>
      <c r="J380" s="98"/>
      <c r="K380" s="98"/>
      <c r="L380" s="98"/>
      <c r="M380" s="98"/>
      <c r="N380" s="98"/>
      <c r="O380" s="98"/>
      <c r="P380" s="98"/>
      <c r="Q380" s="98"/>
      <c r="R380" s="98"/>
      <c r="S380" s="98"/>
      <c r="T380" s="98"/>
      <c r="U380" s="98"/>
      <c r="V380" s="98"/>
      <c r="W380" s="98"/>
      <c r="X380" s="98"/>
      <c r="Y380" s="98"/>
      <c r="Z380" s="98"/>
      <c r="AA380" s="98"/>
      <c r="AB380" s="98"/>
    </row>
    <row r="381" spans="1:28" x14ac:dyDescent="0.4">
      <c r="A381" s="98"/>
      <c r="B381" s="98"/>
      <c r="C381" s="98"/>
      <c r="D381" s="98"/>
      <c r="E381" s="98"/>
      <c r="F381" s="98"/>
      <c r="G381" s="98"/>
      <c r="H381" s="98"/>
      <c r="I381" s="98"/>
      <c r="J381" s="98"/>
      <c r="K381" s="98"/>
      <c r="L381" s="98"/>
      <c r="M381" s="98"/>
      <c r="N381" s="98"/>
      <c r="O381" s="98"/>
      <c r="P381" s="98"/>
      <c r="Q381" s="98"/>
      <c r="R381" s="98"/>
      <c r="S381" s="98"/>
      <c r="T381" s="98"/>
      <c r="U381" s="98"/>
      <c r="V381" s="98"/>
      <c r="W381" s="98"/>
      <c r="X381" s="98"/>
      <c r="Y381" s="98"/>
      <c r="Z381" s="98"/>
      <c r="AA381" s="98"/>
      <c r="AB381" s="98"/>
    </row>
    <row r="382" spans="1:28" x14ac:dyDescent="0.4">
      <c r="A382" s="98"/>
      <c r="B382" s="98"/>
      <c r="C382" s="98"/>
      <c r="D382" s="98"/>
      <c r="E382" s="98"/>
      <c r="F382" s="98"/>
      <c r="G382" s="98"/>
      <c r="H382" s="98"/>
      <c r="I382" s="98"/>
      <c r="J382" s="98"/>
      <c r="K382" s="98"/>
      <c r="L382" s="98"/>
      <c r="M382" s="98"/>
      <c r="N382" s="98"/>
      <c r="O382" s="98"/>
      <c r="P382" s="98"/>
      <c r="Q382" s="98"/>
      <c r="R382" s="98"/>
      <c r="S382" s="98"/>
      <c r="T382" s="98"/>
      <c r="U382" s="98"/>
      <c r="V382" s="98"/>
      <c r="W382" s="98"/>
      <c r="X382" s="98"/>
      <c r="Y382" s="98"/>
      <c r="Z382" s="98"/>
      <c r="AA382" s="98"/>
      <c r="AB382" s="98"/>
    </row>
    <row r="383" spans="1:28" x14ac:dyDescent="0.4">
      <c r="A383" s="98"/>
      <c r="B383" s="98"/>
      <c r="C383" s="98"/>
      <c r="D383" s="98"/>
      <c r="E383" s="98"/>
      <c r="F383" s="98"/>
      <c r="G383" s="98"/>
      <c r="H383" s="98"/>
      <c r="I383" s="98"/>
      <c r="J383" s="98"/>
      <c r="K383" s="98"/>
      <c r="L383" s="98"/>
      <c r="M383" s="98"/>
      <c r="N383" s="98"/>
      <c r="O383" s="98"/>
      <c r="P383" s="98"/>
      <c r="Q383" s="98"/>
      <c r="R383" s="98"/>
      <c r="S383" s="98"/>
      <c r="T383" s="98"/>
      <c r="U383" s="98"/>
      <c r="V383" s="98"/>
      <c r="W383" s="98"/>
      <c r="X383" s="98"/>
      <c r="Y383" s="98"/>
      <c r="Z383" s="98"/>
      <c r="AA383" s="98"/>
      <c r="AB383" s="98"/>
    </row>
    <row r="384" spans="1:28" x14ac:dyDescent="0.4">
      <c r="A384" s="98"/>
      <c r="B384" s="98"/>
      <c r="C384" s="98"/>
      <c r="D384" s="98"/>
      <c r="E384" s="98"/>
      <c r="F384" s="98"/>
      <c r="G384" s="98"/>
      <c r="H384" s="98"/>
      <c r="I384" s="98"/>
      <c r="J384" s="98"/>
      <c r="K384" s="98"/>
      <c r="L384" s="98"/>
      <c r="M384" s="98"/>
      <c r="N384" s="98"/>
      <c r="O384" s="98"/>
      <c r="P384" s="98"/>
      <c r="Q384" s="98"/>
      <c r="R384" s="98"/>
      <c r="S384" s="98"/>
      <c r="T384" s="98"/>
      <c r="U384" s="98"/>
      <c r="V384" s="98"/>
      <c r="W384" s="98"/>
      <c r="X384" s="98"/>
      <c r="Y384" s="98"/>
      <c r="Z384" s="98"/>
      <c r="AA384" s="98"/>
      <c r="AB384" s="98"/>
    </row>
    <row r="385" spans="1:28" x14ac:dyDescent="0.4">
      <c r="A385" s="98"/>
      <c r="B385" s="98"/>
      <c r="C385" s="98"/>
      <c r="D385" s="98"/>
      <c r="E385" s="98"/>
      <c r="F385" s="98"/>
      <c r="G385" s="98"/>
      <c r="H385" s="98"/>
      <c r="I385" s="98"/>
      <c r="J385" s="98"/>
      <c r="K385" s="98"/>
      <c r="L385" s="98"/>
      <c r="M385" s="98"/>
      <c r="N385" s="98"/>
      <c r="O385" s="98"/>
      <c r="P385" s="98"/>
      <c r="Q385" s="98"/>
      <c r="R385" s="98"/>
      <c r="S385" s="98"/>
      <c r="T385" s="98"/>
      <c r="U385" s="98"/>
      <c r="V385" s="98"/>
      <c r="W385" s="98"/>
      <c r="X385" s="98"/>
      <c r="Y385" s="98"/>
      <c r="Z385" s="98"/>
      <c r="AA385" s="98"/>
      <c r="AB385" s="98"/>
    </row>
    <row r="386" spans="1:28" x14ac:dyDescent="0.4">
      <c r="A386" s="98"/>
      <c r="B386" s="98"/>
      <c r="C386" s="98"/>
      <c r="D386" s="98"/>
      <c r="E386" s="98"/>
      <c r="F386" s="98"/>
      <c r="G386" s="98"/>
      <c r="H386" s="98"/>
      <c r="I386" s="98"/>
      <c r="J386" s="98"/>
      <c r="K386" s="98"/>
      <c r="L386" s="98"/>
      <c r="M386" s="98"/>
      <c r="N386" s="98"/>
      <c r="O386" s="98"/>
      <c r="P386" s="98"/>
      <c r="Q386" s="98"/>
      <c r="R386" s="98"/>
      <c r="S386" s="98"/>
      <c r="T386" s="98"/>
      <c r="U386" s="98"/>
      <c r="V386" s="98"/>
      <c r="W386" s="98"/>
      <c r="X386" s="98"/>
      <c r="Y386" s="98"/>
      <c r="Z386" s="98"/>
      <c r="AA386" s="98"/>
      <c r="AB386" s="98"/>
    </row>
    <row r="387" spans="1:28" x14ac:dyDescent="0.4">
      <c r="A387" s="98"/>
      <c r="B387" s="98"/>
      <c r="C387" s="98"/>
      <c r="D387" s="98"/>
      <c r="E387" s="98"/>
      <c r="F387" s="98"/>
      <c r="G387" s="98"/>
      <c r="H387" s="98"/>
      <c r="I387" s="98"/>
      <c r="J387" s="98"/>
      <c r="K387" s="98"/>
      <c r="L387" s="98"/>
      <c r="M387" s="98"/>
      <c r="N387" s="98"/>
      <c r="O387" s="98"/>
      <c r="P387" s="98"/>
      <c r="Q387" s="98"/>
      <c r="R387" s="98"/>
      <c r="S387" s="98"/>
      <c r="T387" s="98"/>
      <c r="U387" s="98"/>
      <c r="V387" s="98"/>
      <c r="W387" s="98"/>
      <c r="X387" s="98"/>
      <c r="Y387" s="98"/>
      <c r="Z387" s="98"/>
      <c r="AA387" s="98"/>
      <c r="AB387" s="98"/>
    </row>
    <row r="388" spans="1:28" x14ac:dyDescent="0.4">
      <c r="A388" s="98"/>
      <c r="B388" s="98"/>
      <c r="C388" s="98"/>
      <c r="D388" s="98"/>
      <c r="E388" s="98"/>
      <c r="F388" s="98"/>
      <c r="G388" s="98"/>
      <c r="H388" s="98"/>
      <c r="I388" s="98"/>
      <c r="J388" s="98"/>
      <c r="K388" s="98"/>
      <c r="L388" s="98"/>
      <c r="M388" s="98"/>
      <c r="N388" s="98"/>
      <c r="O388" s="98"/>
      <c r="P388" s="98"/>
      <c r="Q388" s="98"/>
      <c r="R388" s="98"/>
      <c r="S388" s="98"/>
      <c r="T388" s="98"/>
      <c r="U388" s="98"/>
      <c r="V388" s="98"/>
      <c r="W388" s="98"/>
      <c r="X388" s="98"/>
      <c r="Y388" s="98"/>
      <c r="Z388" s="98"/>
      <c r="AA388" s="98"/>
      <c r="AB388" s="98"/>
    </row>
    <row r="389" spans="1:28" x14ac:dyDescent="0.4">
      <c r="A389" s="98"/>
      <c r="B389" s="98"/>
      <c r="C389" s="98"/>
      <c r="D389" s="98"/>
      <c r="E389" s="98"/>
      <c r="F389" s="98"/>
      <c r="G389" s="98"/>
      <c r="H389" s="98"/>
      <c r="I389" s="98"/>
      <c r="J389" s="98"/>
      <c r="K389" s="98"/>
      <c r="L389" s="98"/>
      <c r="M389" s="98"/>
      <c r="N389" s="98"/>
      <c r="O389" s="98"/>
      <c r="P389" s="98"/>
      <c r="Q389" s="98"/>
      <c r="R389" s="98"/>
      <c r="S389" s="98"/>
      <c r="T389" s="98"/>
      <c r="U389" s="98"/>
      <c r="V389" s="98"/>
      <c r="W389" s="98"/>
      <c r="X389" s="98"/>
      <c r="Y389" s="98"/>
      <c r="Z389" s="98"/>
      <c r="AA389" s="98"/>
      <c r="AB389" s="98"/>
    </row>
    <row r="390" spans="1:28" x14ac:dyDescent="0.4">
      <c r="A390" s="98"/>
      <c r="B390" s="98"/>
      <c r="C390" s="98"/>
      <c r="D390" s="98"/>
      <c r="E390" s="98"/>
      <c r="F390" s="98"/>
      <c r="G390" s="98"/>
      <c r="H390" s="98"/>
      <c r="I390" s="98"/>
      <c r="J390" s="98"/>
      <c r="K390" s="98"/>
      <c r="L390" s="98"/>
      <c r="M390" s="98"/>
      <c r="N390" s="98"/>
      <c r="O390" s="98"/>
      <c r="P390" s="98"/>
      <c r="Q390" s="98"/>
      <c r="R390" s="98"/>
      <c r="S390" s="98"/>
      <c r="T390" s="98"/>
      <c r="U390" s="98"/>
      <c r="V390" s="98"/>
      <c r="W390" s="98"/>
      <c r="X390" s="98"/>
      <c r="Y390" s="98"/>
      <c r="Z390" s="98"/>
      <c r="AA390" s="98"/>
      <c r="AB390" s="98"/>
    </row>
    <row r="391" spans="1:28" x14ac:dyDescent="0.4">
      <c r="A391" s="98"/>
      <c r="B391" s="98"/>
      <c r="C391" s="98"/>
      <c r="D391" s="98"/>
      <c r="E391" s="98"/>
      <c r="F391" s="98"/>
      <c r="G391" s="98"/>
      <c r="H391" s="98"/>
      <c r="I391" s="98"/>
      <c r="J391" s="98"/>
      <c r="K391" s="98"/>
      <c r="L391" s="98"/>
      <c r="M391" s="98"/>
      <c r="N391" s="98"/>
      <c r="O391" s="98"/>
      <c r="P391" s="98"/>
      <c r="Q391" s="98"/>
      <c r="R391" s="98"/>
      <c r="S391" s="98"/>
      <c r="T391" s="98"/>
      <c r="U391" s="98"/>
      <c r="V391" s="98"/>
      <c r="W391" s="98"/>
      <c r="X391" s="98"/>
      <c r="Y391" s="98"/>
      <c r="Z391" s="98"/>
      <c r="AA391" s="98"/>
      <c r="AB391" s="98"/>
    </row>
    <row r="392" spans="1:28" x14ac:dyDescent="0.4">
      <c r="A392" s="98"/>
      <c r="B392" s="98"/>
      <c r="C392" s="98"/>
      <c r="D392" s="98"/>
      <c r="E392" s="98"/>
      <c r="F392" s="98"/>
      <c r="G392" s="98"/>
      <c r="H392" s="98"/>
      <c r="I392" s="98"/>
      <c r="J392" s="98"/>
      <c r="K392" s="98"/>
      <c r="L392" s="98"/>
      <c r="M392" s="98"/>
      <c r="N392" s="98"/>
      <c r="O392" s="98"/>
      <c r="P392" s="98"/>
      <c r="Q392" s="98"/>
      <c r="R392" s="98"/>
      <c r="S392" s="98"/>
      <c r="T392" s="98"/>
      <c r="U392" s="98"/>
      <c r="V392" s="98"/>
      <c r="W392" s="98"/>
      <c r="X392" s="98"/>
      <c r="Y392" s="98"/>
      <c r="Z392" s="98"/>
      <c r="AA392" s="98"/>
      <c r="AB392" s="98"/>
    </row>
    <row r="393" spans="1:28" x14ac:dyDescent="0.4">
      <c r="A393" s="98"/>
      <c r="B393" s="98"/>
      <c r="C393" s="98"/>
      <c r="D393" s="98"/>
      <c r="E393" s="98"/>
      <c r="F393" s="98"/>
      <c r="G393" s="98"/>
      <c r="H393" s="98"/>
      <c r="I393" s="98"/>
      <c r="J393" s="98"/>
      <c r="K393" s="98"/>
      <c r="L393" s="98"/>
      <c r="M393" s="98"/>
      <c r="N393" s="98"/>
      <c r="O393" s="98"/>
      <c r="P393" s="98"/>
      <c r="Q393" s="98"/>
      <c r="R393" s="98"/>
      <c r="S393" s="98"/>
      <c r="T393" s="98"/>
      <c r="U393" s="98"/>
      <c r="V393" s="98"/>
      <c r="W393" s="98"/>
      <c r="X393" s="98"/>
      <c r="Y393" s="98"/>
      <c r="Z393" s="98"/>
      <c r="AA393" s="98"/>
      <c r="AB393" s="98"/>
    </row>
    <row r="394" spans="1:28" x14ac:dyDescent="0.4">
      <c r="A394" s="98"/>
      <c r="B394" s="98"/>
      <c r="C394" s="98"/>
      <c r="D394" s="98"/>
      <c r="E394" s="98"/>
      <c r="F394" s="98"/>
      <c r="G394" s="98"/>
      <c r="H394" s="98"/>
      <c r="I394" s="98"/>
      <c r="J394" s="98"/>
      <c r="K394" s="98"/>
      <c r="L394" s="98"/>
      <c r="M394" s="98"/>
      <c r="N394" s="98"/>
      <c r="O394" s="98"/>
      <c r="P394" s="98"/>
      <c r="Q394" s="98"/>
      <c r="R394" s="98"/>
      <c r="S394" s="98"/>
      <c r="T394" s="98"/>
      <c r="U394" s="98"/>
      <c r="V394" s="98"/>
      <c r="W394" s="98"/>
      <c r="X394" s="98"/>
      <c r="Y394" s="98"/>
      <c r="Z394" s="98"/>
      <c r="AA394" s="98"/>
      <c r="AB394" s="98"/>
    </row>
    <row r="395" spans="1:28" x14ac:dyDescent="0.4">
      <c r="A395" s="98"/>
      <c r="B395" s="98"/>
      <c r="C395" s="98"/>
      <c r="D395" s="98"/>
      <c r="E395" s="98"/>
      <c r="F395" s="98"/>
      <c r="G395" s="98"/>
      <c r="H395" s="98"/>
      <c r="I395" s="98"/>
      <c r="J395" s="98"/>
      <c r="K395" s="98"/>
      <c r="L395" s="98"/>
      <c r="M395" s="98"/>
      <c r="N395" s="98"/>
      <c r="O395" s="98"/>
      <c r="P395" s="98"/>
      <c r="Q395" s="98"/>
      <c r="R395" s="98"/>
      <c r="S395" s="98"/>
      <c r="T395" s="98"/>
      <c r="U395" s="98"/>
      <c r="V395" s="98"/>
      <c r="W395" s="98"/>
      <c r="X395" s="98"/>
      <c r="Y395" s="98"/>
      <c r="Z395" s="98"/>
      <c r="AA395" s="98"/>
      <c r="AB395" s="98"/>
    </row>
    <row r="396" spans="1:28" x14ac:dyDescent="0.4">
      <c r="A396" s="98"/>
      <c r="B396" s="98"/>
      <c r="C396" s="98"/>
      <c r="D396" s="98"/>
      <c r="E396" s="98"/>
      <c r="F396" s="98"/>
      <c r="G396" s="98"/>
      <c r="H396" s="98"/>
      <c r="I396" s="98"/>
      <c r="J396" s="98"/>
      <c r="K396" s="98"/>
      <c r="L396" s="98"/>
      <c r="M396" s="98"/>
      <c r="N396" s="98"/>
      <c r="O396" s="98"/>
      <c r="P396" s="98"/>
      <c r="Q396" s="98"/>
      <c r="R396" s="98"/>
      <c r="S396" s="98"/>
      <c r="T396" s="98"/>
      <c r="U396" s="98"/>
      <c r="V396" s="98"/>
      <c r="W396" s="98"/>
      <c r="X396" s="98"/>
      <c r="Y396" s="98"/>
      <c r="Z396" s="98"/>
      <c r="AA396" s="98"/>
      <c r="AB396" s="98"/>
    </row>
    <row r="397" spans="1:28" x14ac:dyDescent="0.4">
      <c r="A397" s="98"/>
      <c r="B397" s="98"/>
      <c r="C397" s="98"/>
      <c r="D397" s="98"/>
      <c r="E397" s="98"/>
      <c r="F397" s="98"/>
      <c r="G397" s="98"/>
      <c r="H397" s="98"/>
      <c r="I397" s="98"/>
      <c r="J397" s="98"/>
      <c r="K397" s="98"/>
      <c r="L397" s="98"/>
      <c r="M397" s="98"/>
      <c r="N397" s="98"/>
      <c r="O397" s="98"/>
      <c r="P397" s="98"/>
      <c r="Q397" s="98"/>
      <c r="R397" s="98"/>
      <c r="S397" s="98"/>
      <c r="T397" s="98"/>
      <c r="U397" s="98"/>
      <c r="V397" s="98"/>
      <c r="W397" s="98"/>
      <c r="X397" s="98"/>
      <c r="Y397" s="98"/>
      <c r="Z397" s="98"/>
      <c r="AA397" s="98"/>
      <c r="AB397" s="98"/>
    </row>
    <row r="398" spans="1:28" x14ac:dyDescent="0.4">
      <c r="A398" s="98"/>
      <c r="B398" s="98"/>
      <c r="C398" s="98"/>
      <c r="D398" s="98"/>
      <c r="E398" s="98"/>
      <c r="F398" s="98"/>
      <c r="G398" s="98"/>
      <c r="H398" s="98"/>
      <c r="I398" s="98"/>
      <c r="J398" s="98"/>
      <c r="K398" s="98"/>
      <c r="L398" s="98"/>
      <c r="M398" s="98"/>
      <c r="N398" s="98"/>
      <c r="O398" s="98"/>
      <c r="P398" s="98"/>
      <c r="Q398" s="98"/>
      <c r="R398" s="98"/>
      <c r="S398" s="98"/>
      <c r="T398" s="98"/>
      <c r="U398" s="98"/>
      <c r="V398" s="98"/>
      <c r="W398" s="98"/>
      <c r="X398" s="98"/>
      <c r="Y398" s="98"/>
      <c r="Z398" s="98"/>
      <c r="AA398" s="98"/>
      <c r="AB398" s="98"/>
    </row>
    <row r="399" spans="1:28" x14ac:dyDescent="0.4">
      <c r="A399" s="98"/>
      <c r="B399" s="98"/>
      <c r="C399" s="98"/>
      <c r="D399" s="98"/>
      <c r="E399" s="98"/>
      <c r="F399" s="98"/>
      <c r="G399" s="98"/>
      <c r="H399" s="98"/>
      <c r="I399" s="98"/>
      <c r="J399" s="98"/>
      <c r="K399" s="98"/>
      <c r="L399" s="98"/>
      <c r="M399" s="98"/>
      <c r="N399" s="98"/>
      <c r="O399" s="98"/>
      <c r="P399" s="98"/>
      <c r="Q399" s="98"/>
      <c r="R399" s="98"/>
      <c r="S399" s="98"/>
      <c r="T399" s="98"/>
      <c r="U399" s="98"/>
      <c r="V399" s="98"/>
      <c r="W399" s="98"/>
      <c r="X399" s="98"/>
      <c r="Y399" s="98"/>
      <c r="Z399" s="98"/>
      <c r="AA399" s="98"/>
      <c r="AB399" s="98"/>
    </row>
    <row r="400" spans="1:28" x14ac:dyDescent="0.4">
      <c r="A400" s="98"/>
      <c r="B400" s="98"/>
      <c r="C400" s="98"/>
      <c r="D400" s="98"/>
      <c r="E400" s="98"/>
      <c r="F400" s="98"/>
      <c r="G400" s="98"/>
      <c r="H400" s="98"/>
      <c r="I400" s="98"/>
      <c r="J400" s="98"/>
      <c r="K400" s="98"/>
      <c r="L400" s="98"/>
      <c r="M400" s="98"/>
      <c r="N400" s="98"/>
      <c r="O400" s="98"/>
      <c r="P400" s="98"/>
      <c r="Q400" s="98"/>
      <c r="R400" s="98"/>
      <c r="S400" s="98"/>
      <c r="T400" s="98"/>
      <c r="U400" s="98"/>
      <c r="V400" s="98"/>
      <c r="W400" s="98"/>
      <c r="X400" s="98"/>
      <c r="Y400" s="98"/>
      <c r="Z400" s="98"/>
      <c r="AA400" s="98"/>
      <c r="AB400" s="98"/>
    </row>
    <row r="401" spans="1:28" x14ac:dyDescent="0.4">
      <c r="A401" s="98"/>
      <c r="B401" s="98"/>
      <c r="C401" s="98"/>
      <c r="D401" s="98"/>
      <c r="E401" s="98"/>
      <c r="F401" s="98"/>
      <c r="G401" s="98"/>
      <c r="H401" s="98"/>
      <c r="I401" s="98"/>
      <c r="J401" s="98"/>
      <c r="K401" s="98"/>
      <c r="L401" s="98"/>
      <c r="M401" s="98"/>
      <c r="N401" s="98"/>
      <c r="O401" s="98"/>
      <c r="P401" s="98"/>
      <c r="Q401" s="98"/>
      <c r="R401" s="98"/>
      <c r="S401" s="98"/>
      <c r="T401" s="98"/>
      <c r="U401" s="98"/>
      <c r="V401" s="98"/>
      <c r="W401" s="98"/>
      <c r="X401" s="98"/>
      <c r="Y401" s="98"/>
      <c r="Z401" s="98"/>
      <c r="AA401" s="98"/>
      <c r="AB401" s="98"/>
    </row>
    <row r="402" spans="1:28" x14ac:dyDescent="0.4">
      <c r="A402" s="98"/>
      <c r="B402" s="98"/>
      <c r="C402" s="98"/>
      <c r="D402" s="98"/>
      <c r="E402" s="98"/>
      <c r="F402" s="98"/>
      <c r="G402" s="98"/>
      <c r="H402" s="98"/>
      <c r="I402" s="98"/>
      <c r="J402" s="98"/>
      <c r="K402" s="98"/>
      <c r="L402" s="98"/>
      <c r="M402" s="98"/>
      <c r="N402" s="98"/>
      <c r="O402" s="98"/>
      <c r="P402" s="98"/>
      <c r="Q402" s="98"/>
      <c r="R402" s="98"/>
      <c r="S402" s="98"/>
      <c r="T402" s="98"/>
      <c r="U402" s="98"/>
      <c r="V402" s="98"/>
      <c r="W402" s="98"/>
      <c r="X402" s="98"/>
      <c r="Y402" s="98"/>
      <c r="Z402" s="98"/>
      <c r="AA402" s="98"/>
      <c r="AB402" s="98"/>
    </row>
    <row r="403" spans="1:28" x14ac:dyDescent="0.4">
      <c r="A403" s="98"/>
      <c r="B403" s="98"/>
      <c r="C403" s="98"/>
      <c r="D403" s="98"/>
      <c r="E403" s="98"/>
      <c r="F403" s="98"/>
      <c r="G403" s="98"/>
      <c r="H403" s="98"/>
      <c r="I403" s="98"/>
      <c r="J403" s="98"/>
      <c r="K403" s="98"/>
      <c r="L403" s="98"/>
      <c r="M403" s="98"/>
      <c r="N403" s="98"/>
      <c r="O403" s="98"/>
      <c r="P403" s="98"/>
      <c r="Q403" s="98"/>
      <c r="R403" s="98"/>
      <c r="S403" s="98"/>
      <c r="T403" s="98"/>
      <c r="U403" s="98"/>
      <c r="V403" s="98"/>
      <c r="W403" s="98"/>
      <c r="X403" s="98"/>
      <c r="Y403" s="98"/>
      <c r="Z403" s="98"/>
      <c r="AA403" s="98"/>
      <c r="AB403" s="98"/>
    </row>
    <row r="404" spans="1:28" x14ac:dyDescent="0.4">
      <c r="A404" s="98"/>
      <c r="B404" s="98"/>
      <c r="C404" s="98"/>
      <c r="D404" s="98"/>
      <c r="E404" s="98"/>
      <c r="F404" s="98"/>
      <c r="G404" s="98"/>
      <c r="H404" s="98"/>
      <c r="I404" s="98"/>
      <c r="J404" s="98"/>
      <c r="K404" s="98"/>
      <c r="L404" s="98"/>
      <c r="M404" s="98"/>
      <c r="N404" s="98"/>
      <c r="O404" s="98"/>
      <c r="P404" s="98"/>
      <c r="Q404" s="98"/>
      <c r="R404" s="98"/>
      <c r="S404" s="98"/>
      <c r="T404" s="98"/>
      <c r="U404" s="98"/>
      <c r="V404" s="98"/>
      <c r="W404" s="98"/>
      <c r="X404" s="98"/>
      <c r="Y404" s="98"/>
      <c r="Z404" s="98"/>
      <c r="AA404" s="98"/>
      <c r="AB404" s="98"/>
    </row>
    <row r="405" spans="1:28" x14ac:dyDescent="0.4">
      <c r="A405" s="98"/>
      <c r="B405" s="98"/>
      <c r="C405" s="98"/>
      <c r="D405" s="98"/>
      <c r="E405" s="98"/>
      <c r="F405" s="98"/>
      <c r="G405" s="98"/>
      <c r="H405" s="98"/>
      <c r="I405" s="98"/>
      <c r="J405" s="98"/>
      <c r="K405" s="98"/>
      <c r="L405" s="98"/>
      <c r="M405" s="98"/>
      <c r="N405" s="98"/>
      <c r="O405" s="98"/>
      <c r="P405" s="98"/>
      <c r="Q405" s="98"/>
      <c r="R405" s="98"/>
      <c r="S405" s="98"/>
      <c r="T405" s="98"/>
      <c r="U405" s="98"/>
      <c r="V405" s="98"/>
      <c r="W405" s="98"/>
      <c r="X405" s="98"/>
      <c r="Y405" s="98"/>
      <c r="Z405" s="98"/>
      <c r="AA405" s="98"/>
      <c r="AB405" s="98"/>
    </row>
    <row r="406" spans="1:28" x14ac:dyDescent="0.4">
      <c r="A406" s="98"/>
      <c r="B406" s="98"/>
      <c r="C406" s="98"/>
      <c r="D406" s="98"/>
      <c r="E406" s="98"/>
      <c r="F406" s="98"/>
      <c r="G406" s="98"/>
      <c r="H406" s="98"/>
      <c r="I406" s="98"/>
      <c r="J406" s="98"/>
      <c r="K406" s="98"/>
      <c r="L406" s="98"/>
      <c r="M406" s="98"/>
      <c r="N406" s="98"/>
      <c r="O406" s="98"/>
      <c r="P406" s="98"/>
      <c r="Q406" s="98"/>
      <c r="R406" s="98"/>
      <c r="S406" s="98"/>
      <c r="T406" s="98"/>
      <c r="U406" s="98"/>
      <c r="V406" s="98"/>
      <c r="W406" s="98"/>
      <c r="X406" s="98"/>
      <c r="Y406" s="98"/>
      <c r="Z406" s="98"/>
      <c r="AA406" s="98"/>
      <c r="AB406" s="98"/>
    </row>
    <row r="407" spans="1:28" x14ac:dyDescent="0.4">
      <c r="A407" s="98"/>
      <c r="B407" s="98"/>
      <c r="C407" s="98"/>
      <c r="D407" s="98"/>
      <c r="E407" s="98"/>
      <c r="F407" s="98"/>
      <c r="G407" s="98"/>
      <c r="H407" s="98"/>
      <c r="I407" s="98"/>
      <c r="J407" s="98"/>
      <c r="K407" s="98"/>
      <c r="L407" s="98"/>
      <c r="M407" s="98"/>
      <c r="N407" s="98"/>
      <c r="O407" s="98"/>
      <c r="P407" s="98"/>
      <c r="Q407" s="98"/>
      <c r="R407" s="98"/>
      <c r="S407" s="98"/>
      <c r="T407" s="98"/>
      <c r="U407" s="98"/>
      <c r="V407" s="98"/>
      <c r="W407" s="98"/>
      <c r="X407" s="98"/>
      <c r="Y407" s="98"/>
      <c r="Z407" s="98"/>
      <c r="AA407" s="98"/>
      <c r="AB407" s="98"/>
    </row>
    <row r="408" spans="1:28" x14ac:dyDescent="0.4">
      <c r="A408" s="98"/>
      <c r="B408" s="98"/>
      <c r="C408" s="98"/>
      <c r="D408" s="98"/>
      <c r="E408" s="98"/>
      <c r="F408" s="98"/>
      <c r="G408" s="98"/>
      <c r="H408" s="98"/>
      <c r="I408" s="98"/>
      <c r="J408" s="98"/>
      <c r="K408" s="98"/>
      <c r="L408" s="98"/>
      <c r="M408" s="98"/>
      <c r="N408" s="98"/>
      <c r="O408" s="98"/>
      <c r="P408" s="98"/>
      <c r="Q408" s="98"/>
      <c r="R408" s="98"/>
      <c r="S408" s="98"/>
      <c r="T408" s="98"/>
      <c r="U408" s="98"/>
      <c r="V408" s="98"/>
      <c r="W408" s="98"/>
      <c r="X408" s="98"/>
      <c r="Y408" s="98"/>
      <c r="Z408" s="98"/>
      <c r="AA408" s="98"/>
      <c r="AB408" s="98"/>
    </row>
    <row r="409" spans="1:28" x14ac:dyDescent="0.4">
      <c r="A409" s="98"/>
      <c r="B409" s="98"/>
      <c r="C409" s="98"/>
      <c r="D409" s="98"/>
      <c r="E409" s="98"/>
      <c r="F409" s="98"/>
      <c r="G409" s="98"/>
      <c r="H409" s="98"/>
      <c r="I409" s="98"/>
      <c r="J409" s="98"/>
      <c r="K409" s="98"/>
      <c r="L409" s="98"/>
      <c r="M409" s="98"/>
      <c r="N409" s="98"/>
      <c r="O409" s="98"/>
      <c r="P409" s="98"/>
      <c r="Q409" s="98"/>
      <c r="R409" s="98"/>
      <c r="S409" s="98"/>
      <c r="T409" s="98"/>
      <c r="U409" s="98"/>
      <c r="V409" s="98"/>
      <c r="W409" s="98"/>
      <c r="X409" s="98"/>
      <c r="Y409" s="98"/>
      <c r="Z409" s="98"/>
      <c r="AA409" s="98"/>
      <c r="AB409" s="98"/>
    </row>
    <row r="410" spans="1:28" x14ac:dyDescent="0.4">
      <c r="A410" s="98"/>
      <c r="B410" s="98"/>
      <c r="C410" s="98"/>
      <c r="D410" s="98"/>
      <c r="E410" s="98"/>
      <c r="F410" s="98"/>
      <c r="G410" s="98"/>
      <c r="H410" s="98"/>
      <c r="I410" s="98"/>
      <c r="J410" s="98"/>
      <c r="K410" s="98"/>
      <c r="L410" s="98"/>
      <c r="M410" s="98"/>
      <c r="N410" s="98"/>
      <c r="O410" s="98"/>
      <c r="P410" s="98"/>
      <c r="Q410" s="98"/>
      <c r="R410" s="98"/>
      <c r="S410" s="98"/>
      <c r="T410" s="98"/>
      <c r="U410" s="98"/>
      <c r="V410" s="98"/>
      <c r="W410" s="98"/>
      <c r="X410" s="98"/>
      <c r="Y410" s="98"/>
      <c r="Z410" s="98"/>
      <c r="AA410" s="98"/>
      <c r="AB410" s="98"/>
    </row>
    <row r="411" spans="1:28" x14ac:dyDescent="0.4">
      <c r="A411" s="98"/>
      <c r="B411" s="98"/>
      <c r="C411" s="98"/>
      <c r="D411" s="98"/>
      <c r="E411" s="98"/>
      <c r="F411" s="98"/>
      <c r="G411" s="98"/>
      <c r="H411" s="98"/>
      <c r="I411" s="98"/>
      <c r="J411" s="98"/>
      <c r="K411" s="98"/>
      <c r="L411" s="98"/>
      <c r="M411" s="98"/>
      <c r="N411" s="98"/>
      <c r="O411" s="98"/>
      <c r="P411" s="98"/>
      <c r="Q411" s="98"/>
      <c r="R411" s="98"/>
      <c r="S411" s="98"/>
      <c r="T411" s="98"/>
      <c r="U411" s="98"/>
      <c r="V411" s="98"/>
      <c r="W411" s="98"/>
      <c r="X411" s="98"/>
      <c r="Y411" s="98"/>
      <c r="Z411" s="98"/>
      <c r="AA411" s="98"/>
      <c r="AB411" s="98"/>
    </row>
    <row r="412" spans="1:28" x14ac:dyDescent="0.4">
      <c r="A412" s="98"/>
      <c r="B412" s="98"/>
      <c r="C412" s="98"/>
      <c r="D412" s="98"/>
      <c r="E412" s="98"/>
      <c r="F412" s="98"/>
      <c r="G412" s="98"/>
      <c r="H412" s="98"/>
      <c r="I412" s="98"/>
      <c r="J412" s="98"/>
      <c r="K412" s="98"/>
      <c r="L412" s="98"/>
      <c r="M412" s="98"/>
      <c r="N412" s="98"/>
      <c r="O412" s="98"/>
      <c r="P412" s="98"/>
      <c r="Q412" s="98"/>
      <c r="R412" s="98"/>
      <c r="S412" s="98"/>
      <c r="T412" s="98"/>
      <c r="U412" s="98"/>
      <c r="V412" s="98"/>
      <c r="W412" s="98"/>
      <c r="X412" s="98"/>
      <c r="Y412" s="98"/>
      <c r="Z412" s="98"/>
      <c r="AA412" s="98"/>
      <c r="AB412" s="98"/>
    </row>
    <row r="413" spans="1:28" x14ac:dyDescent="0.4">
      <c r="A413" s="98"/>
      <c r="B413" s="98"/>
      <c r="C413" s="98"/>
      <c r="D413" s="98"/>
      <c r="E413" s="98"/>
      <c r="F413" s="98"/>
      <c r="G413" s="98"/>
      <c r="H413" s="98"/>
      <c r="I413" s="98"/>
      <c r="J413" s="98"/>
      <c r="K413" s="98"/>
      <c r="L413" s="98"/>
      <c r="M413" s="98"/>
      <c r="N413" s="98"/>
      <c r="O413" s="98"/>
      <c r="P413" s="98"/>
      <c r="Q413" s="98"/>
      <c r="R413" s="98"/>
      <c r="S413" s="98"/>
      <c r="T413" s="98"/>
      <c r="U413" s="98"/>
      <c r="V413" s="98"/>
      <c r="W413" s="98"/>
      <c r="X413" s="98"/>
      <c r="Y413" s="98"/>
      <c r="Z413" s="98"/>
      <c r="AA413" s="98"/>
      <c r="AB413" s="98"/>
    </row>
    <row r="414" spans="1:28" x14ac:dyDescent="0.4">
      <c r="A414" s="98"/>
      <c r="B414" s="98"/>
      <c r="C414" s="98"/>
      <c r="D414" s="98"/>
      <c r="E414" s="98"/>
      <c r="F414" s="98"/>
      <c r="G414" s="98"/>
      <c r="H414" s="98"/>
      <c r="I414" s="98"/>
      <c r="J414" s="98"/>
      <c r="K414" s="98"/>
      <c r="L414" s="98"/>
      <c r="M414" s="98"/>
      <c r="N414" s="98"/>
      <c r="O414" s="98"/>
      <c r="P414" s="98"/>
      <c r="Q414" s="98"/>
      <c r="R414" s="98"/>
      <c r="S414" s="98"/>
      <c r="T414" s="98"/>
      <c r="U414" s="98"/>
      <c r="V414" s="98"/>
      <c r="W414" s="98"/>
      <c r="X414" s="98"/>
      <c r="Y414" s="98"/>
      <c r="Z414" s="98"/>
      <c r="AA414" s="98"/>
      <c r="AB414" s="98"/>
    </row>
    <row r="415" spans="1:28" x14ac:dyDescent="0.4">
      <c r="A415" s="98"/>
      <c r="B415" s="98"/>
      <c r="C415" s="98"/>
      <c r="D415" s="98"/>
      <c r="E415" s="98"/>
      <c r="F415" s="98"/>
      <c r="G415" s="98"/>
      <c r="H415" s="98"/>
      <c r="I415" s="98"/>
      <c r="J415" s="98"/>
      <c r="K415" s="98"/>
      <c r="L415" s="98"/>
      <c r="M415" s="98"/>
      <c r="N415" s="98"/>
      <c r="O415" s="98"/>
      <c r="P415" s="98"/>
      <c r="Q415" s="98"/>
      <c r="R415" s="98"/>
      <c r="S415" s="98"/>
      <c r="T415" s="98"/>
      <c r="U415" s="98"/>
      <c r="V415" s="98"/>
      <c r="W415" s="98"/>
      <c r="X415" s="98"/>
      <c r="Y415" s="98"/>
      <c r="Z415" s="98"/>
      <c r="AA415" s="98"/>
      <c r="AB415" s="98"/>
    </row>
    <row r="416" spans="1:28" x14ac:dyDescent="0.4">
      <c r="A416" s="98"/>
      <c r="B416" s="98"/>
      <c r="C416" s="98"/>
      <c r="D416" s="98"/>
      <c r="E416" s="98"/>
      <c r="F416" s="98"/>
      <c r="G416" s="98"/>
      <c r="H416" s="98"/>
      <c r="I416" s="98"/>
      <c r="J416" s="98"/>
      <c r="K416" s="98"/>
      <c r="L416" s="98"/>
      <c r="M416" s="98"/>
      <c r="N416" s="98"/>
      <c r="O416" s="98"/>
      <c r="P416" s="98"/>
      <c r="Q416" s="98"/>
      <c r="R416" s="98"/>
      <c r="S416" s="98"/>
      <c r="T416" s="98"/>
      <c r="U416" s="98"/>
      <c r="V416" s="98"/>
      <c r="W416" s="98"/>
      <c r="X416" s="98"/>
      <c r="Y416" s="98"/>
      <c r="Z416" s="98"/>
      <c r="AA416" s="98"/>
      <c r="AB416" s="98"/>
    </row>
    <row r="417" spans="1:28" x14ac:dyDescent="0.4">
      <c r="A417" s="98"/>
      <c r="B417" s="98"/>
      <c r="C417" s="98"/>
      <c r="D417" s="98"/>
      <c r="E417" s="98"/>
      <c r="F417" s="98"/>
      <c r="G417" s="98"/>
      <c r="H417" s="98"/>
      <c r="I417" s="98"/>
      <c r="J417" s="98"/>
      <c r="K417" s="98"/>
      <c r="L417" s="98"/>
      <c r="M417" s="98"/>
      <c r="N417" s="98"/>
      <c r="O417" s="98"/>
      <c r="P417" s="98"/>
      <c r="Q417" s="98"/>
      <c r="R417" s="98"/>
      <c r="S417" s="98"/>
      <c r="T417" s="98"/>
      <c r="U417" s="98"/>
      <c r="V417" s="98"/>
      <c r="W417" s="98"/>
      <c r="X417" s="98"/>
      <c r="Y417" s="98"/>
      <c r="Z417" s="98"/>
      <c r="AA417" s="98"/>
      <c r="AB417" s="98"/>
    </row>
    <row r="418" spans="1:28" x14ac:dyDescent="0.4">
      <c r="A418" s="98"/>
      <c r="B418" s="98"/>
      <c r="C418" s="98"/>
      <c r="D418" s="98"/>
      <c r="E418" s="98"/>
      <c r="F418" s="98"/>
      <c r="G418" s="98"/>
      <c r="H418" s="98"/>
      <c r="I418" s="98"/>
      <c r="J418" s="98"/>
      <c r="K418" s="98"/>
      <c r="L418" s="98"/>
      <c r="M418" s="98"/>
      <c r="N418" s="98"/>
      <c r="O418" s="98"/>
      <c r="P418" s="98"/>
      <c r="Q418" s="98"/>
      <c r="R418" s="98"/>
      <c r="S418" s="98"/>
      <c r="T418" s="98"/>
      <c r="U418" s="98"/>
      <c r="V418" s="98"/>
      <c r="W418" s="98"/>
      <c r="X418" s="98"/>
      <c r="Y418" s="98"/>
      <c r="Z418" s="98"/>
      <c r="AA418" s="98"/>
      <c r="AB418" s="98"/>
    </row>
    <row r="419" spans="1:28" x14ac:dyDescent="0.4">
      <c r="A419" s="98"/>
      <c r="B419" s="98"/>
      <c r="C419" s="98"/>
      <c r="D419" s="98"/>
      <c r="E419" s="98"/>
      <c r="F419" s="98"/>
      <c r="G419" s="98"/>
      <c r="H419" s="98"/>
      <c r="I419" s="98"/>
      <c r="J419" s="98"/>
      <c r="K419" s="98"/>
      <c r="L419" s="98"/>
      <c r="M419" s="98"/>
      <c r="N419" s="98"/>
      <c r="O419" s="98"/>
      <c r="P419" s="98"/>
      <c r="Q419" s="98"/>
      <c r="R419" s="98"/>
      <c r="S419" s="98"/>
      <c r="T419" s="98"/>
      <c r="U419" s="98"/>
      <c r="V419" s="98"/>
      <c r="W419" s="98"/>
      <c r="X419" s="98"/>
      <c r="Y419" s="98"/>
      <c r="Z419" s="98"/>
      <c r="AA419" s="98"/>
      <c r="AB419" s="98"/>
    </row>
    <row r="420" spans="1:28" x14ac:dyDescent="0.4">
      <c r="A420" s="98"/>
      <c r="B420" s="98"/>
      <c r="C420" s="98"/>
      <c r="D420" s="98"/>
      <c r="E420" s="98"/>
      <c r="F420" s="98"/>
      <c r="G420" s="98"/>
      <c r="H420" s="98"/>
      <c r="I420" s="98"/>
      <c r="J420" s="98"/>
      <c r="K420" s="98"/>
      <c r="L420" s="98"/>
      <c r="M420" s="98"/>
      <c r="N420" s="98"/>
      <c r="O420" s="98"/>
      <c r="P420" s="98"/>
      <c r="Q420" s="98"/>
      <c r="R420" s="98"/>
      <c r="S420" s="98"/>
      <c r="T420" s="98"/>
      <c r="U420" s="98"/>
      <c r="V420" s="98"/>
      <c r="W420" s="98"/>
      <c r="X420" s="98"/>
      <c r="Y420" s="98"/>
      <c r="Z420" s="98"/>
      <c r="AA420" s="98"/>
      <c r="AB420" s="98"/>
    </row>
    <row r="421" spans="1:28" x14ac:dyDescent="0.4">
      <c r="A421" s="98"/>
      <c r="B421" s="98"/>
      <c r="C421" s="98"/>
      <c r="D421" s="98"/>
      <c r="E421" s="98"/>
      <c r="F421" s="98"/>
      <c r="G421" s="98"/>
      <c r="H421" s="98"/>
      <c r="I421" s="98"/>
      <c r="J421" s="98"/>
      <c r="K421" s="98"/>
      <c r="L421" s="98"/>
      <c r="M421" s="98"/>
      <c r="N421" s="98"/>
      <c r="O421" s="98"/>
      <c r="P421" s="98"/>
      <c r="Q421" s="98"/>
      <c r="R421" s="98"/>
      <c r="S421" s="98"/>
      <c r="T421" s="98"/>
      <c r="U421" s="98"/>
      <c r="V421" s="98"/>
      <c r="W421" s="98"/>
      <c r="X421" s="98"/>
      <c r="Y421" s="98"/>
      <c r="Z421" s="98"/>
      <c r="AA421" s="98"/>
      <c r="AB421" s="98"/>
    </row>
    <row r="422" spans="1:28" x14ac:dyDescent="0.4">
      <c r="A422" s="98"/>
      <c r="B422" s="98"/>
      <c r="C422" s="98"/>
      <c r="D422" s="98"/>
      <c r="E422" s="98"/>
      <c r="F422" s="98"/>
      <c r="G422" s="98"/>
      <c r="H422" s="98"/>
      <c r="I422" s="98"/>
      <c r="J422" s="98"/>
      <c r="K422" s="98"/>
      <c r="L422" s="98"/>
      <c r="M422" s="98"/>
      <c r="N422" s="98"/>
      <c r="O422" s="98"/>
      <c r="P422" s="98"/>
      <c r="Q422" s="98"/>
      <c r="R422" s="98"/>
      <c r="S422" s="98"/>
      <c r="T422" s="98"/>
      <c r="U422" s="98"/>
      <c r="V422" s="98"/>
      <c r="W422" s="98"/>
      <c r="X422" s="98"/>
      <c r="Y422" s="98"/>
      <c r="Z422" s="98"/>
      <c r="AA422" s="98"/>
      <c r="AB422" s="98"/>
    </row>
    <row r="423" spans="1:28" x14ac:dyDescent="0.4">
      <c r="A423" s="98"/>
      <c r="B423" s="98"/>
      <c r="C423" s="98"/>
      <c r="D423" s="98"/>
      <c r="E423" s="98"/>
      <c r="F423" s="98"/>
      <c r="G423" s="98"/>
      <c r="H423" s="98"/>
      <c r="I423" s="98"/>
      <c r="J423" s="98"/>
      <c r="K423" s="98"/>
      <c r="L423" s="98"/>
      <c r="M423" s="98"/>
      <c r="N423" s="98"/>
      <c r="O423" s="98"/>
      <c r="P423" s="98"/>
      <c r="Q423" s="98"/>
      <c r="R423" s="98"/>
      <c r="S423" s="98"/>
      <c r="T423" s="98"/>
      <c r="U423" s="98"/>
      <c r="V423" s="98"/>
      <c r="W423" s="98"/>
      <c r="X423" s="98"/>
      <c r="Y423" s="98"/>
      <c r="Z423" s="98"/>
      <c r="AA423" s="98"/>
      <c r="AB423" s="98"/>
    </row>
    <row r="424" spans="1:28" x14ac:dyDescent="0.4">
      <c r="A424" s="98"/>
      <c r="B424" s="98"/>
      <c r="C424" s="98"/>
      <c r="D424" s="98"/>
      <c r="E424" s="98"/>
      <c r="F424" s="98"/>
      <c r="G424" s="98"/>
      <c r="H424" s="98"/>
      <c r="I424" s="98"/>
      <c r="J424" s="98"/>
      <c r="K424" s="98"/>
      <c r="L424" s="98"/>
      <c r="M424" s="98"/>
      <c r="N424" s="98"/>
      <c r="O424" s="98"/>
      <c r="P424" s="98"/>
      <c r="Q424" s="98"/>
      <c r="R424" s="98"/>
      <c r="S424" s="98"/>
      <c r="T424" s="98"/>
      <c r="U424" s="98"/>
      <c r="V424" s="98"/>
      <c r="W424" s="98"/>
      <c r="X424" s="98"/>
      <c r="Y424" s="98"/>
      <c r="Z424" s="98"/>
      <c r="AA424" s="98"/>
      <c r="AB424" s="98"/>
    </row>
    <row r="425" spans="1:28" x14ac:dyDescent="0.4">
      <c r="A425" s="98"/>
      <c r="B425" s="98"/>
      <c r="C425" s="98"/>
      <c r="D425" s="98"/>
      <c r="E425" s="98"/>
      <c r="F425" s="98"/>
      <c r="G425" s="98"/>
      <c r="H425" s="98"/>
      <c r="I425" s="98"/>
      <c r="J425" s="98"/>
      <c r="K425" s="98"/>
      <c r="L425" s="98"/>
      <c r="M425" s="98"/>
      <c r="N425" s="98"/>
      <c r="O425" s="98"/>
      <c r="P425" s="98"/>
      <c r="Q425" s="98"/>
      <c r="R425" s="98"/>
      <c r="S425" s="98"/>
      <c r="T425" s="98"/>
      <c r="U425" s="98"/>
      <c r="V425" s="98"/>
      <c r="W425" s="98"/>
      <c r="X425" s="98"/>
      <c r="Y425" s="98"/>
      <c r="Z425" s="98"/>
      <c r="AA425" s="98"/>
      <c r="AB425" s="98"/>
    </row>
    <row r="426" spans="1:28" x14ac:dyDescent="0.4">
      <c r="A426" s="98"/>
      <c r="B426" s="98"/>
      <c r="C426" s="98"/>
      <c r="D426" s="98"/>
      <c r="E426" s="98"/>
      <c r="F426" s="98"/>
      <c r="G426" s="98"/>
      <c r="H426" s="98"/>
      <c r="I426" s="98"/>
      <c r="J426" s="98"/>
      <c r="K426" s="98"/>
      <c r="L426" s="98"/>
      <c r="M426" s="98"/>
      <c r="N426" s="98"/>
      <c r="O426" s="98"/>
      <c r="P426" s="98"/>
      <c r="Q426" s="98"/>
      <c r="R426" s="98"/>
      <c r="S426" s="98"/>
      <c r="T426" s="98"/>
      <c r="U426" s="98"/>
      <c r="V426" s="98"/>
      <c r="W426" s="98"/>
      <c r="X426" s="98"/>
      <c r="Y426" s="98"/>
      <c r="Z426" s="98"/>
      <c r="AA426" s="98"/>
      <c r="AB426" s="98"/>
    </row>
    <row r="427" spans="1:28" x14ac:dyDescent="0.4">
      <c r="A427" s="98"/>
      <c r="B427" s="98"/>
      <c r="C427" s="98"/>
      <c r="D427" s="98"/>
      <c r="E427" s="98"/>
      <c r="F427" s="98"/>
      <c r="G427" s="98"/>
      <c r="H427" s="98"/>
      <c r="I427" s="98"/>
      <c r="J427" s="98"/>
      <c r="K427" s="98"/>
      <c r="L427" s="98"/>
      <c r="M427" s="98"/>
      <c r="N427" s="98"/>
      <c r="O427" s="98"/>
      <c r="P427" s="98"/>
      <c r="Q427" s="98"/>
      <c r="R427" s="98"/>
      <c r="S427" s="98"/>
      <c r="T427" s="98"/>
      <c r="U427" s="98"/>
      <c r="V427" s="98"/>
      <c r="W427" s="98"/>
      <c r="X427" s="98"/>
      <c r="Y427" s="98"/>
      <c r="Z427" s="98"/>
      <c r="AA427" s="98"/>
      <c r="AB427" s="98"/>
    </row>
    <row r="428" spans="1:28" x14ac:dyDescent="0.4">
      <c r="A428" s="98"/>
      <c r="B428" s="98"/>
      <c r="C428" s="98"/>
      <c r="D428" s="98"/>
      <c r="E428" s="98"/>
      <c r="F428" s="98"/>
      <c r="G428" s="98"/>
      <c r="H428" s="98"/>
      <c r="I428" s="98"/>
      <c r="J428" s="98"/>
      <c r="K428" s="98"/>
      <c r="L428" s="98"/>
      <c r="M428" s="98"/>
      <c r="N428" s="98"/>
      <c r="O428" s="98"/>
      <c r="P428" s="98"/>
      <c r="Q428" s="98"/>
      <c r="R428" s="98"/>
      <c r="S428" s="98"/>
      <c r="T428" s="98"/>
      <c r="U428" s="98"/>
      <c r="V428" s="98"/>
      <c r="W428" s="98"/>
      <c r="X428" s="98"/>
      <c r="Y428" s="98"/>
      <c r="Z428" s="98"/>
      <c r="AA428" s="98"/>
      <c r="AB428" s="98"/>
    </row>
    <row r="429" spans="1:28" x14ac:dyDescent="0.4">
      <c r="A429" s="98"/>
      <c r="B429" s="98"/>
      <c r="C429" s="98"/>
      <c r="D429" s="98"/>
      <c r="E429" s="98"/>
      <c r="F429" s="98"/>
      <c r="G429" s="98"/>
      <c r="H429" s="98"/>
      <c r="I429" s="98"/>
      <c r="J429" s="98"/>
      <c r="K429" s="98"/>
      <c r="L429" s="98"/>
      <c r="M429" s="98"/>
      <c r="N429" s="98"/>
      <c r="O429" s="98"/>
      <c r="P429" s="98"/>
      <c r="Q429" s="98"/>
      <c r="R429" s="98"/>
      <c r="S429" s="98"/>
      <c r="T429" s="98"/>
      <c r="U429" s="98"/>
      <c r="V429" s="98"/>
      <c r="W429" s="98"/>
      <c r="X429" s="98"/>
      <c r="Y429" s="98"/>
      <c r="Z429" s="98"/>
      <c r="AA429" s="98"/>
      <c r="AB429" s="98"/>
    </row>
    <row r="430" spans="1:28" x14ac:dyDescent="0.4">
      <c r="A430" s="98"/>
      <c r="B430" s="98"/>
      <c r="C430" s="98"/>
      <c r="D430" s="98"/>
      <c r="E430" s="98"/>
      <c r="F430" s="98"/>
      <c r="G430" s="98"/>
      <c r="H430" s="98"/>
      <c r="I430" s="98"/>
      <c r="J430" s="98"/>
      <c r="K430" s="98"/>
      <c r="L430" s="98"/>
      <c r="M430" s="98"/>
      <c r="N430" s="98"/>
      <c r="O430" s="98"/>
      <c r="P430" s="98"/>
      <c r="Q430" s="98"/>
      <c r="R430" s="98"/>
      <c r="S430" s="98"/>
      <c r="T430" s="98"/>
      <c r="U430" s="98"/>
      <c r="V430" s="98"/>
      <c r="W430" s="98"/>
      <c r="X430" s="98"/>
      <c r="Y430" s="98"/>
      <c r="Z430" s="98"/>
      <c r="AA430" s="98"/>
      <c r="AB430" s="98"/>
    </row>
    <row r="431" spans="1:28" x14ac:dyDescent="0.4">
      <c r="A431" s="98"/>
      <c r="B431" s="98"/>
      <c r="C431" s="98"/>
      <c r="D431" s="98"/>
      <c r="E431" s="98"/>
      <c r="F431" s="98"/>
      <c r="G431" s="98"/>
      <c r="H431" s="98"/>
      <c r="I431" s="98"/>
      <c r="J431" s="98"/>
      <c r="K431" s="98"/>
      <c r="L431" s="98"/>
      <c r="M431" s="98"/>
      <c r="N431" s="98"/>
      <c r="O431" s="98"/>
      <c r="P431" s="98"/>
      <c r="Q431" s="98"/>
      <c r="R431" s="98"/>
      <c r="S431" s="98"/>
      <c r="T431" s="98"/>
      <c r="U431" s="98"/>
      <c r="V431" s="98"/>
      <c r="W431" s="98"/>
      <c r="X431" s="98"/>
      <c r="Y431" s="98"/>
      <c r="Z431" s="98"/>
      <c r="AA431" s="98"/>
      <c r="AB431" s="98"/>
    </row>
    <row r="432" spans="1:28" x14ac:dyDescent="0.4">
      <c r="A432" s="98"/>
      <c r="B432" s="98"/>
      <c r="C432" s="98"/>
      <c r="D432" s="98"/>
      <c r="E432" s="98"/>
      <c r="F432" s="98"/>
      <c r="G432" s="98"/>
      <c r="H432" s="98"/>
      <c r="I432" s="98"/>
      <c r="J432" s="98"/>
      <c r="K432" s="98"/>
      <c r="L432" s="98"/>
      <c r="M432" s="98"/>
      <c r="N432" s="98"/>
      <c r="O432" s="98"/>
      <c r="P432" s="98"/>
      <c r="Q432" s="98"/>
      <c r="R432" s="98"/>
      <c r="S432" s="98"/>
      <c r="T432" s="98"/>
      <c r="U432" s="98"/>
      <c r="V432" s="98"/>
      <c r="W432" s="98"/>
      <c r="X432" s="98"/>
      <c r="Y432" s="98"/>
      <c r="Z432" s="98"/>
      <c r="AA432" s="98"/>
      <c r="AB432" s="98"/>
    </row>
    <row r="433" spans="1:28" x14ac:dyDescent="0.4">
      <c r="A433" s="98"/>
      <c r="B433" s="98"/>
      <c r="C433" s="98"/>
      <c r="D433" s="98"/>
      <c r="E433" s="98"/>
      <c r="F433" s="98"/>
      <c r="G433" s="98"/>
      <c r="H433" s="98"/>
      <c r="I433" s="98"/>
      <c r="J433" s="98"/>
      <c r="K433" s="98"/>
      <c r="L433" s="98"/>
      <c r="M433" s="98"/>
      <c r="N433" s="98"/>
      <c r="O433" s="98"/>
      <c r="P433" s="98"/>
      <c r="Q433" s="98"/>
      <c r="R433" s="98"/>
      <c r="S433" s="98"/>
      <c r="T433" s="98"/>
      <c r="U433" s="98"/>
      <c r="V433" s="98"/>
      <c r="W433" s="98"/>
      <c r="X433" s="98"/>
      <c r="Y433" s="98"/>
      <c r="Z433" s="98"/>
      <c r="AA433" s="98"/>
      <c r="AB433" s="98"/>
    </row>
    <row r="434" spans="1:28" x14ac:dyDescent="0.4">
      <c r="A434" s="98"/>
      <c r="B434" s="98"/>
      <c r="C434" s="98"/>
      <c r="D434" s="98"/>
      <c r="E434" s="98"/>
      <c r="F434" s="98"/>
      <c r="G434" s="98"/>
      <c r="H434" s="98"/>
      <c r="I434" s="98"/>
      <c r="J434" s="98"/>
      <c r="K434" s="98"/>
      <c r="L434" s="98"/>
      <c r="M434" s="98"/>
      <c r="N434" s="98"/>
      <c r="O434" s="98"/>
      <c r="P434" s="98"/>
      <c r="Q434" s="98"/>
      <c r="R434" s="98"/>
      <c r="S434" s="98"/>
      <c r="T434" s="98"/>
      <c r="U434" s="98"/>
      <c r="V434" s="98"/>
      <c r="W434" s="98"/>
      <c r="X434" s="98"/>
      <c r="Y434" s="98"/>
      <c r="Z434" s="98"/>
      <c r="AA434" s="98"/>
      <c r="AB434" s="98"/>
    </row>
    <row r="435" spans="1:28" x14ac:dyDescent="0.4">
      <c r="A435" s="98"/>
      <c r="B435" s="98"/>
      <c r="C435" s="98"/>
      <c r="D435" s="98"/>
      <c r="E435" s="98"/>
      <c r="F435" s="98"/>
      <c r="G435" s="98"/>
      <c r="H435" s="98"/>
      <c r="I435" s="98"/>
      <c r="J435" s="98"/>
      <c r="K435" s="98"/>
      <c r="L435" s="98"/>
      <c r="M435" s="98"/>
      <c r="N435" s="98"/>
      <c r="O435" s="98"/>
      <c r="P435" s="98"/>
      <c r="Q435" s="98"/>
      <c r="R435" s="98"/>
      <c r="S435" s="98"/>
      <c r="T435" s="98"/>
      <c r="U435" s="98"/>
      <c r="V435" s="98"/>
      <c r="W435" s="98"/>
      <c r="X435" s="98"/>
      <c r="Y435" s="98"/>
      <c r="Z435" s="98"/>
      <c r="AA435" s="98"/>
      <c r="AB435" s="98"/>
    </row>
    <row r="436" spans="1:28" x14ac:dyDescent="0.4">
      <c r="A436" s="98"/>
      <c r="B436" s="98"/>
      <c r="C436" s="98"/>
      <c r="D436" s="98"/>
      <c r="E436" s="98"/>
      <c r="F436" s="98"/>
      <c r="G436" s="98"/>
      <c r="H436" s="98"/>
      <c r="I436" s="98"/>
      <c r="J436" s="98"/>
      <c r="K436" s="98"/>
      <c r="L436" s="98"/>
      <c r="M436" s="98"/>
      <c r="N436" s="98"/>
      <c r="O436" s="98"/>
      <c r="P436" s="98"/>
      <c r="Q436" s="98"/>
      <c r="R436" s="98"/>
      <c r="S436" s="98"/>
      <c r="T436" s="98"/>
      <c r="U436" s="98"/>
      <c r="V436" s="98"/>
      <c r="W436" s="98"/>
      <c r="X436" s="98"/>
      <c r="Y436" s="98"/>
      <c r="Z436" s="98"/>
      <c r="AA436" s="98"/>
      <c r="AB436" s="98"/>
    </row>
    <row r="437" spans="1:28" x14ac:dyDescent="0.4">
      <c r="A437" s="98"/>
      <c r="B437" s="98"/>
      <c r="C437" s="98"/>
      <c r="D437" s="98"/>
      <c r="E437" s="98"/>
      <c r="F437" s="98"/>
      <c r="G437" s="98"/>
      <c r="H437" s="98"/>
      <c r="I437" s="98"/>
      <c r="J437" s="98"/>
      <c r="K437" s="98"/>
      <c r="L437" s="98"/>
      <c r="M437" s="98"/>
      <c r="N437" s="98"/>
      <c r="O437" s="98"/>
      <c r="P437" s="98"/>
      <c r="Q437" s="98"/>
      <c r="R437" s="98"/>
      <c r="S437" s="98"/>
      <c r="T437" s="98"/>
      <c r="U437" s="98"/>
      <c r="V437" s="98"/>
      <c r="W437" s="98"/>
      <c r="X437" s="98"/>
      <c r="Y437" s="98"/>
      <c r="Z437" s="98"/>
      <c r="AA437" s="98"/>
      <c r="AB437" s="98"/>
    </row>
    <row r="438" spans="1:28" x14ac:dyDescent="0.4">
      <c r="A438" s="98"/>
      <c r="B438" s="98"/>
      <c r="C438" s="98"/>
      <c r="D438" s="98"/>
      <c r="E438" s="98"/>
      <c r="F438" s="98"/>
      <c r="G438" s="98"/>
      <c r="H438" s="98"/>
      <c r="I438" s="98"/>
      <c r="J438" s="98"/>
      <c r="K438" s="98"/>
      <c r="L438" s="98"/>
      <c r="M438" s="98"/>
      <c r="N438" s="98"/>
      <c r="O438" s="98"/>
      <c r="P438" s="98"/>
      <c r="Q438" s="98"/>
      <c r="R438" s="98"/>
      <c r="S438" s="98"/>
      <c r="T438" s="98"/>
      <c r="U438" s="98"/>
      <c r="V438" s="98"/>
      <c r="W438" s="98"/>
      <c r="X438" s="98"/>
      <c r="Y438" s="98"/>
      <c r="Z438" s="98"/>
      <c r="AA438" s="98"/>
      <c r="AB438" s="98"/>
    </row>
    <row r="439" spans="1:28" x14ac:dyDescent="0.4">
      <c r="A439" s="98"/>
      <c r="B439" s="98"/>
      <c r="C439" s="98"/>
      <c r="D439" s="98"/>
      <c r="E439" s="98"/>
      <c r="F439" s="98"/>
      <c r="G439" s="98"/>
      <c r="H439" s="98"/>
      <c r="I439" s="98"/>
      <c r="J439" s="98"/>
      <c r="K439" s="98"/>
      <c r="L439" s="98"/>
      <c r="M439" s="98"/>
      <c r="N439" s="98"/>
      <c r="O439" s="98"/>
      <c r="P439" s="98"/>
      <c r="Q439" s="98"/>
      <c r="R439" s="98"/>
      <c r="S439" s="98"/>
      <c r="T439" s="98"/>
      <c r="U439" s="98"/>
      <c r="V439" s="98"/>
      <c r="W439" s="98"/>
      <c r="X439" s="98"/>
      <c r="Y439" s="98"/>
      <c r="Z439" s="98"/>
      <c r="AA439" s="98"/>
      <c r="AB439" s="98"/>
    </row>
    <row r="440" spans="1:28" x14ac:dyDescent="0.4">
      <c r="A440" s="98"/>
      <c r="B440" s="98"/>
      <c r="C440" s="98"/>
      <c r="D440" s="98"/>
      <c r="E440" s="98"/>
      <c r="F440" s="98"/>
      <c r="G440" s="98"/>
      <c r="H440" s="98"/>
      <c r="I440" s="98"/>
      <c r="J440" s="98"/>
      <c r="K440" s="98"/>
      <c r="L440" s="98"/>
      <c r="M440" s="98"/>
      <c r="N440" s="98"/>
      <c r="O440" s="98"/>
      <c r="P440" s="98"/>
      <c r="Q440" s="98"/>
      <c r="R440" s="98"/>
      <c r="S440" s="98"/>
      <c r="T440" s="98"/>
      <c r="U440" s="98"/>
      <c r="V440" s="98"/>
      <c r="W440" s="98"/>
      <c r="X440" s="98"/>
      <c r="Y440" s="98"/>
      <c r="Z440" s="98"/>
      <c r="AA440" s="98"/>
      <c r="AB440" s="98"/>
    </row>
    <row r="441" spans="1:28" x14ac:dyDescent="0.4">
      <c r="A441" s="98"/>
      <c r="B441" s="98"/>
      <c r="C441" s="98"/>
      <c r="D441" s="98"/>
      <c r="E441" s="98"/>
      <c r="F441" s="98"/>
      <c r="G441" s="98"/>
      <c r="H441" s="98"/>
      <c r="I441" s="98"/>
      <c r="J441" s="98"/>
      <c r="K441" s="98"/>
      <c r="L441" s="98"/>
      <c r="M441" s="98"/>
      <c r="N441" s="98"/>
      <c r="O441" s="98"/>
      <c r="P441" s="98"/>
      <c r="Q441" s="98"/>
      <c r="R441" s="98"/>
      <c r="S441" s="98"/>
      <c r="T441" s="98"/>
      <c r="U441" s="98"/>
      <c r="V441" s="98"/>
      <c r="W441" s="98"/>
      <c r="X441" s="98"/>
      <c r="Y441" s="98"/>
      <c r="Z441" s="98"/>
      <c r="AA441" s="98"/>
      <c r="AB441" s="98"/>
    </row>
    <row r="442" spans="1:28" x14ac:dyDescent="0.4">
      <c r="A442" s="98"/>
      <c r="B442" s="98"/>
      <c r="C442" s="98"/>
      <c r="D442" s="98"/>
      <c r="E442" s="98"/>
      <c r="F442" s="98"/>
      <c r="G442" s="98"/>
      <c r="H442" s="98"/>
      <c r="I442" s="98"/>
      <c r="J442" s="98"/>
      <c r="K442" s="98"/>
      <c r="L442" s="98"/>
      <c r="M442" s="98"/>
      <c r="N442" s="98"/>
      <c r="O442" s="98"/>
      <c r="P442" s="98"/>
      <c r="Q442" s="98"/>
      <c r="R442" s="98"/>
      <c r="S442" s="98"/>
      <c r="T442" s="98"/>
      <c r="U442" s="98"/>
      <c r="V442" s="98"/>
      <c r="W442" s="98"/>
      <c r="X442" s="98"/>
      <c r="Y442" s="98"/>
      <c r="Z442" s="98"/>
      <c r="AA442" s="98"/>
      <c r="AB442" s="98"/>
    </row>
    <row r="443" spans="1:28" x14ac:dyDescent="0.4">
      <c r="A443" s="98"/>
      <c r="B443" s="98"/>
      <c r="C443" s="98"/>
      <c r="D443" s="98"/>
      <c r="E443" s="98"/>
      <c r="F443" s="98"/>
      <c r="G443" s="98"/>
      <c r="H443" s="98"/>
      <c r="I443" s="98"/>
      <c r="J443" s="98"/>
      <c r="K443" s="98"/>
      <c r="L443" s="98"/>
      <c r="M443" s="98"/>
      <c r="N443" s="98"/>
      <c r="O443" s="98"/>
      <c r="P443" s="98"/>
      <c r="Q443" s="98"/>
      <c r="R443" s="98"/>
      <c r="S443" s="98"/>
      <c r="T443" s="98"/>
      <c r="U443" s="98"/>
      <c r="V443" s="98"/>
      <c r="W443" s="98"/>
      <c r="X443" s="98"/>
      <c r="Y443" s="98"/>
      <c r="Z443" s="98"/>
      <c r="AA443" s="98"/>
      <c r="AB443" s="98"/>
    </row>
    <row r="444" spans="1:28" x14ac:dyDescent="0.4">
      <c r="A444" s="98"/>
      <c r="B444" s="98"/>
      <c r="C444" s="98"/>
      <c r="D444" s="98"/>
      <c r="E444" s="98"/>
      <c r="F444" s="98"/>
      <c r="G444" s="98"/>
      <c r="H444" s="98"/>
      <c r="I444" s="98"/>
      <c r="J444" s="98"/>
      <c r="K444" s="98"/>
      <c r="L444" s="98"/>
      <c r="M444" s="98"/>
      <c r="N444" s="98"/>
      <c r="O444" s="98"/>
      <c r="P444" s="98"/>
      <c r="Q444" s="98"/>
      <c r="R444" s="98"/>
      <c r="S444" s="98"/>
      <c r="T444" s="98"/>
      <c r="U444" s="98"/>
      <c r="V444" s="98"/>
      <c r="W444" s="98"/>
      <c r="X444" s="98"/>
      <c r="Y444" s="98"/>
      <c r="Z444" s="98"/>
      <c r="AA444" s="98"/>
      <c r="AB444" s="98"/>
    </row>
    <row r="445" spans="1:28" x14ac:dyDescent="0.4">
      <c r="A445" s="98"/>
      <c r="B445" s="98"/>
      <c r="C445" s="98"/>
      <c r="D445" s="98"/>
      <c r="E445" s="98"/>
      <c r="F445" s="98"/>
      <c r="G445" s="98"/>
      <c r="H445" s="98"/>
      <c r="I445" s="98"/>
      <c r="J445" s="98"/>
      <c r="K445" s="98"/>
      <c r="L445" s="98"/>
      <c r="M445" s="98"/>
      <c r="N445" s="98"/>
      <c r="O445" s="98"/>
      <c r="P445" s="98"/>
      <c r="Q445" s="98"/>
      <c r="R445" s="98"/>
      <c r="S445" s="98"/>
      <c r="T445" s="98"/>
      <c r="U445" s="98"/>
      <c r="V445" s="98"/>
      <c r="W445" s="98"/>
      <c r="X445" s="98"/>
      <c r="Y445" s="98"/>
      <c r="Z445" s="98"/>
      <c r="AA445" s="98"/>
      <c r="AB445" s="98"/>
    </row>
    <row r="446" spans="1:28" x14ac:dyDescent="0.4">
      <c r="A446" s="98"/>
      <c r="B446" s="98"/>
      <c r="C446" s="98"/>
      <c r="D446" s="98"/>
      <c r="E446" s="98"/>
      <c r="F446" s="98"/>
      <c r="G446" s="98"/>
      <c r="H446" s="98"/>
      <c r="I446" s="98"/>
      <c r="J446" s="98"/>
      <c r="K446" s="98"/>
      <c r="L446" s="98"/>
      <c r="M446" s="98"/>
      <c r="N446" s="98"/>
      <c r="O446" s="98"/>
      <c r="P446" s="98"/>
      <c r="Q446" s="98"/>
      <c r="R446" s="98"/>
      <c r="S446" s="98"/>
      <c r="T446" s="98"/>
      <c r="U446" s="98"/>
      <c r="V446" s="98"/>
      <c r="W446" s="98"/>
      <c r="X446" s="98"/>
      <c r="Y446" s="98"/>
      <c r="Z446" s="98"/>
      <c r="AA446" s="98"/>
      <c r="AB446" s="98"/>
    </row>
    <row r="447" spans="1:28" x14ac:dyDescent="0.4">
      <c r="A447" s="98"/>
      <c r="B447" s="98"/>
      <c r="C447" s="98"/>
      <c r="D447" s="98"/>
      <c r="E447" s="98"/>
      <c r="F447" s="98"/>
      <c r="G447" s="98"/>
      <c r="H447" s="98"/>
      <c r="I447" s="98"/>
      <c r="J447" s="98"/>
      <c r="K447" s="98"/>
      <c r="L447" s="98"/>
      <c r="M447" s="98"/>
      <c r="N447" s="98"/>
      <c r="O447" s="98"/>
      <c r="P447" s="98"/>
      <c r="Q447" s="98"/>
      <c r="R447" s="98"/>
      <c r="S447" s="98"/>
      <c r="T447" s="98"/>
      <c r="U447" s="98"/>
      <c r="V447" s="98"/>
      <c r="W447" s="98"/>
      <c r="X447" s="98"/>
      <c r="Y447" s="98"/>
      <c r="Z447" s="98"/>
      <c r="AA447" s="98"/>
      <c r="AB447" s="98"/>
    </row>
    <row r="448" spans="1:28" x14ac:dyDescent="0.4">
      <c r="A448" s="98"/>
      <c r="B448" s="98"/>
      <c r="C448" s="98"/>
      <c r="D448" s="98"/>
      <c r="E448" s="98"/>
      <c r="F448" s="98"/>
      <c r="G448" s="98"/>
      <c r="H448" s="98"/>
      <c r="I448" s="98"/>
      <c r="J448" s="98"/>
      <c r="K448" s="98"/>
      <c r="L448" s="98"/>
      <c r="M448" s="98"/>
      <c r="N448" s="98"/>
      <c r="O448" s="98"/>
      <c r="P448" s="98"/>
      <c r="Q448" s="98"/>
      <c r="R448" s="98"/>
      <c r="S448" s="98"/>
      <c r="T448" s="98"/>
      <c r="U448" s="98"/>
      <c r="V448" s="98"/>
      <c r="W448" s="98"/>
      <c r="X448" s="98"/>
      <c r="Y448" s="98"/>
      <c r="Z448" s="98"/>
      <c r="AA448" s="98"/>
      <c r="AB448" s="98"/>
    </row>
    <row r="449" spans="1:28" x14ac:dyDescent="0.4">
      <c r="A449" s="98"/>
      <c r="B449" s="98"/>
      <c r="C449" s="98"/>
      <c r="D449" s="98"/>
      <c r="E449" s="98"/>
      <c r="F449" s="98"/>
      <c r="G449" s="98"/>
      <c r="H449" s="98"/>
      <c r="I449" s="98"/>
      <c r="J449" s="98"/>
      <c r="K449" s="98"/>
      <c r="L449" s="98"/>
      <c r="M449" s="98"/>
      <c r="N449" s="98"/>
      <c r="O449" s="98"/>
      <c r="P449" s="98"/>
      <c r="Q449" s="98"/>
      <c r="R449" s="98"/>
      <c r="S449" s="98"/>
      <c r="T449" s="98"/>
      <c r="U449" s="98"/>
      <c r="V449" s="98"/>
      <c r="W449" s="98"/>
      <c r="X449" s="98"/>
      <c r="Y449" s="98"/>
      <c r="Z449" s="98"/>
      <c r="AA449" s="98"/>
      <c r="AB449" s="98"/>
    </row>
    <row r="450" spans="1:28" x14ac:dyDescent="0.4">
      <c r="A450" s="98"/>
      <c r="B450" s="98"/>
      <c r="C450" s="98"/>
      <c r="D450" s="98"/>
      <c r="E450" s="98"/>
      <c r="F450" s="98"/>
      <c r="G450" s="98"/>
      <c r="H450" s="98"/>
      <c r="I450" s="98"/>
      <c r="J450" s="98"/>
      <c r="K450" s="98"/>
      <c r="L450" s="98"/>
      <c r="M450" s="98"/>
      <c r="N450" s="98"/>
      <c r="O450" s="98"/>
      <c r="P450" s="98"/>
      <c r="Q450" s="98"/>
      <c r="R450" s="98"/>
      <c r="S450" s="98"/>
      <c r="T450" s="98"/>
      <c r="U450" s="98"/>
      <c r="V450" s="98"/>
      <c r="W450" s="98"/>
      <c r="X450" s="98"/>
      <c r="Y450" s="98"/>
      <c r="Z450" s="98"/>
      <c r="AA450" s="98"/>
      <c r="AB450" s="98"/>
    </row>
    <row r="451" spans="1:28" x14ac:dyDescent="0.4">
      <c r="A451" s="98"/>
      <c r="B451" s="98"/>
      <c r="C451" s="98"/>
      <c r="D451" s="98"/>
      <c r="E451" s="98"/>
      <c r="F451" s="98"/>
      <c r="G451" s="98"/>
      <c r="H451" s="98"/>
      <c r="I451" s="98"/>
      <c r="J451" s="98"/>
      <c r="K451" s="98"/>
      <c r="L451" s="98"/>
      <c r="M451" s="98"/>
      <c r="N451" s="98"/>
      <c r="O451" s="98"/>
      <c r="P451" s="98"/>
      <c r="Q451" s="98"/>
      <c r="R451" s="98"/>
      <c r="S451" s="98"/>
      <c r="T451" s="98"/>
      <c r="U451" s="98"/>
      <c r="V451" s="98"/>
      <c r="W451" s="98"/>
      <c r="X451" s="98"/>
      <c r="Y451" s="98"/>
      <c r="Z451" s="98"/>
      <c r="AA451" s="98"/>
      <c r="AB451" s="98"/>
    </row>
    <row r="452" spans="1:28" x14ac:dyDescent="0.4">
      <c r="A452" s="98"/>
      <c r="B452" s="98"/>
      <c r="C452" s="98"/>
      <c r="D452" s="98"/>
      <c r="E452" s="98"/>
      <c r="F452" s="98"/>
      <c r="G452" s="98"/>
      <c r="H452" s="98"/>
      <c r="I452" s="98"/>
      <c r="J452" s="98"/>
      <c r="K452" s="98"/>
      <c r="L452" s="98"/>
      <c r="M452" s="98"/>
      <c r="N452" s="98"/>
      <c r="O452" s="98"/>
      <c r="P452" s="98"/>
      <c r="Q452" s="98"/>
      <c r="R452" s="98"/>
      <c r="S452" s="98"/>
      <c r="T452" s="98"/>
      <c r="U452" s="98"/>
      <c r="V452" s="98"/>
      <c r="W452" s="98"/>
      <c r="X452" s="98"/>
      <c r="Y452" s="98"/>
      <c r="Z452" s="98"/>
      <c r="AA452" s="98"/>
      <c r="AB452" s="98"/>
    </row>
    <row r="453" spans="1:28" x14ac:dyDescent="0.4">
      <c r="A453" s="98"/>
      <c r="B453" s="98"/>
      <c r="C453" s="98"/>
      <c r="D453" s="98"/>
      <c r="E453" s="98"/>
      <c r="F453" s="98"/>
      <c r="G453" s="98"/>
      <c r="H453" s="98"/>
      <c r="I453" s="98"/>
      <c r="J453" s="98"/>
      <c r="K453" s="98"/>
      <c r="L453" s="98"/>
      <c r="M453" s="98"/>
      <c r="N453" s="98"/>
      <c r="O453" s="98"/>
      <c r="P453" s="98"/>
      <c r="Q453" s="98"/>
      <c r="R453" s="98"/>
      <c r="S453" s="98"/>
      <c r="T453" s="98"/>
      <c r="U453" s="98"/>
      <c r="V453" s="98"/>
      <c r="W453" s="98"/>
      <c r="X453" s="98"/>
      <c r="Y453" s="98"/>
      <c r="Z453" s="98"/>
      <c r="AA453" s="98"/>
      <c r="AB453" s="98"/>
    </row>
    <row r="454" spans="1:28" x14ac:dyDescent="0.4">
      <c r="A454" s="98"/>
      <c r="B454" s="98"/>
      <c r="C454" s="98"/>
      <c r="D454" s="98"/>
      <c r="E454" s="98"/>
      <c r="F454" s="98"/>
      <c r="G454" s="98"/>
      <c r="H454" s="98"/>
      <c r="I454" s="98"/>
      <c r="J454" s="98"/>
      <c r="K454" s="98"/>
      <c r="L454" s="98"/>
      <c r="M454" s="98"/>
      <c r="N454" s="98"/>
      <c r="O454" s="98"/>
      <c r="P454" s="98"/>
      <c r="Q454" s="98"/>
      <c r="R454" s="98"/>
      <c r="S454" s="98"/>
      <c r="T454" s="98"/>
      <c r="U454" s="98"/>
      <c r="V454" s="98"/>
      <c r="W454" s="98"/>
      <c r="X454" s="98"/>
      <c r="Y454" s="98"/>
      <c r="Z454" s="98"/>
      <c r="AA454" s="98"/>
      <c r="AB454" s="98"/>
    </row>
    <row r="455" spans="1:28" x14ac:dyDescent="0.4">
      <c r="A455" s="98"/>
      <c r="B455" s="98"/>
      <c r="C455" s="98"/>
      <c r="D455" s="98"/>
      <c r="E455" s="98"/>
      <c r="F455" s="98"/>
      <c r="G455" s="98"/>
      <c r="H455" s="98"/>
      <c r="I455" s="98"/>
      <c r="J455" s="98"/>
      <c r="K455" s="98"/>
      <c r="L455" s="98"/>
      <c r="M455" s="98"/>
      <c r="N455" s="98"/>
      <c r="O455" s="98"/>
      <c r="P455" s="98"/>
      <c r="Q455" s="98"/>
      <c r="R455" s="98"/>
      <c r="S455" s="98"/>
      <c r="T455" s="98"/>
      <c r="U455" s="98"/>
      <c r="V455" s="98"/>
      <c r="W455" s="98"/>
      <c r="X455" s="98"/>
      <c r="Y455" s="98"/>
      <c r="Z455" s="98"/>
      <c r="AA455" s="98"/>
      <c r="AB455" s="98"/>
    </row>
    <row r="456" spans="1:28" x14ac:dyDescent="0.4">
      <c r="A456" s="98"/>
      <c r="B456" s="98"/>
      <c r="C456" s="98"/>
      <c r="D456" s="98"/>
      <c r="E456" s="98"/>
      <c r="F456" s="98"/>
      <c r="G456" s="98"/>
      <c r="H456" s="98"/>
      <c r="I456" s="98"/>
      <c r="J456" s="98"/>
      <c r="K456" s="98"/>
      <c r="L456" s="98"/>
      <c r="M456" s="98"/>
      <c r="N456" s="98"/>
      <c r="O456" s="98"/>
      <c r="P456" s="98"/>
      <c r="Q456" s="98"/>
      <c r="R456" s="98"/>
      <c r="S456" s="98"/>
      <c r="T456" s="98"/>
      <c r="U456" s="98"/>
      <c r="V456" s="98"/>
      <c r="W456" s="98"/>
      <c r="X456" s="98"/>
      <c r="Y456" s="98"/>
      <c r="Z456" s="98"/>
      <c r="AA456" s="98"/>
      <c r="AB456" s="98"/>
    </row>
    <row r="457" spans="1:28" x14ac:dyDescent="0.4">
      <c r="A457" s="98"/>
      <c r="B457" s="98"/>
      <c r="C457" s="98"/>
      <c r="D457" s="98"/>
      <c r="E457" s="98"/>
      <c r="F457" s="98"/>
      <c r="G457" s="98"/>
      <c r="H457" s="98"/>
      <c r="I457" s="98"/>
      <c r="J457" s="98"/>
      <c r="K457" s="98"/>
      <c r="L457" s="98"/>
      <c r="M457" s="98"/>
      <c r="N457" s="98"/>
      <c r="O457" s="98"/>
      <c r="P457" s="98"/>
      <c r="Q457" s="98"/>
      <c r="R457" s="98"/>
      <c r="S457" s="98"/>
      <c r="T457" s="98"/>
      <c r="U457" s="98"/>
      <c r="V457" s="98"/>
      <c r="W457" s="98"/>
      <c r="X457" s="98"/>
      <c r="Y457" s="98"/>
      <c r="Z457" s="98"/>
      <c r="AA457" s="98"/>
      <c r="AB457" s="98"/>
    </row>
    <row r="458" spans="1:28" x14ac:dyDescent="0.4">
      <c r="A458" s="98"/>
      <c r="B458" s="98"/>
      <c r="C458" s="98"/>
      <c r="D458" s="98"/>
      <c r="E458" s="98"/>
      <c r="F458" s="98"/>
      <c r="G458" s="98"/>
      <c r="H458" s="98"/>
      <c r="I458" s="98"/>
      <c r="J458" s="98"/>
      <c r="K458" s="98"/>
      <c r="L458" s="98"/>
      <c r="M458" s="98"/>
      <c r="N458" s="98"/>
      <c r="O458" s="98"/>
      <c r="P458" s="98"/>
      <c r="Q458" s="98"/>
      <c r="R458" s="98"/>
      <c r="S458" s="98"/>
      <c r="T458" s="98"/>
      <c r="U458" s="98"/>
      <c r="V458" s="98"/>
      <c r="W458" s="98"/>
      <c r="X458" s="98"/>
      <c r="Y458" s="98"/>
      <c r="Z458" s="98"/>
      <c r="AA458" s="98"/>
      <c r="AB458" s="98"/>
    </row>
    <row r="459" spans="1:28" x14ac:dyDescent="0.4">
      <c r="A459" s="98"/>
      <c r="B459" s="98"/>
      <c r="C459" s="98"/>
      <c r="D459" s="98"/>
      <c r="E459" s="98"/>
      <c r="F459" s="98"/>
      <c r="G459" s="98"/>
      <c r="H459" s="98"/>
      <c r="I459" s="98"/>
      <c r="J459" s="98"/>
      <c r="K459" s="98"/>
      <c r="L459" s="98"/>
      <c r="M459" s="98"/>
      <c r="N459" s="98"/>
      <c r="O459" s="98"/>
      <c r="P459" s="98"/>
      <c r="Q459" s="98"/>
      <c r="R459" s="98"/>
      <c r="S459" s="98"/>
      <c r="T459" s="98"/>
      <c r="U459" s="98"/>
      <c r="V459" s="98"/>
      <c r="W459" s="98"/>
      <c r="X459" s="98"/>
      <c r="Y459" s="98"/>
      <c r="Z459" s="98"/>
      <c r="AA459" s="98"/>
      <c r="AB459" s="98"/>
    </row>
    <row r="460" spans="1:28" x14ac:dyDescent="0.4">
      <c r="A460" s="98"/>
      <c r="B460" s="98"/>
      <c r="C460" s="98"/>
      <c r="D460" s="98"/>
      <c r="E460" s="98"/>
      <c r="F460" s="98"/>
      <c r="G460" s="98"/>
      <c r="H460" s="98"/>
      <c r="I460" s="98"/>
      <c r="J460" s="98"/>
      <c r="K460" s="98"/>
      <c r="L460" s="98"/>
      <c r="M460" s="98"/>
      <c r="N460" s="98"/>
      <c r="O460" s="98"/>
      <c r="P460" s="98"/>
      <c r="Q460" s="98"/>
      <c r="R460" s="98"/>
      <c r="S460" s="98"/>
      <c r="T460" s="98"/>
      <c r="U460" s="98"/>
      <c r="V460" s="98"/>
      <c r="W460" s="98"/>
      <c r="X460" s="98"/>
      <c r="Y460" s="98"/>
      <c r="Z460" s="98"/>
      <c r="AA460" s="98"/>
      <c r="AB460" s="98"/>
    </row>
    <row r="461" spans="1:28" x14ac:dyDescent="0.4">
      <c r="A461" s="98"/>
      <c r="B461" s="98"/>
      <c r="C461" s="98"/>
      <c r="D461" s="98"/>
      <c r="E461" s="98"/>
      <c r="F461" s="98"/>
      <c r="G461" s="98"/>
      <c r="H461" s="98"/>
      <c r="I461" s="98"/>
      <c r="J461" s="98"/>
      <c r="K461" s="98"/>
      <c r="L461" s="98"/>
      <c r="M461" s="98"/>
      <c r="N461" s="98"/>
      <c r="O461" s="98"/>
      <c r="P461" s="98"/>
      <c r="Q461" s="98"/>
      <c r="R461" s="98"/>
      <c r="S461" s="98"/>
      <c r="T461" s="98"/>
      <c r="U461" s="98"/>
      <c r="V461" s="98"/>
      <c r="W461" s="98"/>
      <c r="X461" s="98"/>
      <c r="Y461" s="98"/>
      <c r="Z461" s="98"/>
      <c r="AA461" s="98"/>
      <c r="AB461" s="98"/>
    </row>
    <row r="462" spans="1:28" x14ac:dyDescent="0.4">
      <c r="A462" s="98"/>
      <c r="B462" s="98"/>
      <c r="C462" s="98"/>
      <c r="D462" s="98"/>
      <c r="E462" s="98"/>
      <c r="F462" s="98"/>
      <c r="G462" s="98"/>
      <c r="H462" s="98"/>
      <c r="I462" s="98"/>
      <c r="J462" s="98"/>
      <c r="K462" s="98"/>
      <c r="L462" s="98"/>
      <c r="M462" s="98"/>
      <c r="N462" s="98"/>
      <c r="O462" s="98"/>
      <c r="P462" s="98"/>
      <c r="Q462" s="98"/>
      <c r="R462" s="98"/>
      <c r="S462" s="98"/>
      <c r="T462" s="98"/>
      <c r="U462" s="98"/>
      <c r="V462" s="98"/>
      <c r="W462" s="98"/>
      <c r="X462" s="98"/>
      <c r="Y462" s="98"/>
      <c r="Z462" s="98"/>
      <c r="AA462" s="98"/>
      <c r="AB462" s="98"/>
    </row>
    <row r="463" spans="1:28" x14ac:dyDescent="0.4">
      <c r="A463" s="98"/>
      <c r="B463" s="98"/>
      <c r="C463" s="98"/>
      <c r="D463" s="98"/>
      <c r="E463" s="98"/>
      <c r="F463" s="98"/>
      <c r="G463" s="98"/>
      <c r="H463" s="98"/>
      <c r="I463" s="98"/>
      <c r="J463" s="98"/>
      <c r="K463" s="98"/>
      <c r="L463" s="98"/>
      <c r="M463" s="98"/>
      <c r="N463" s="98"/>
      <c r="O463" s="98"/>
      <c r="P463" s="98"/>
      <c r="Q463" s="98"/>
      <c r="R463" s="98"/>
      <c r="S463" s="98"/>
      <c r="T463" s="98"/>
      <c r="U463" s="98"/>
      <c r="V463" s="98"/>
      <c r="W463" s="98"/>
      <c r="X463" s="98"/>
      <c r="Y463" s="98"/>
      <c r="Z463" s="98"/>
      <c r="AA463" s="98"/>
      <c r="AB463" s="98"/>
    </row>
    <row r="464" spans="1:28" x14ac:dyDescent="0.4">
      <c r="A464" s="98"/>
      <c r="B464" s="98"/>
      <c r="C464" s="98"/>
      <c r="D464" s="98"/>
      <c r="E464" s="98"/>
      <c r="F464" s="98"/>
      <c r="G464" s="98"/>
      <c r="H464" s="98"/>
      <c r="I464" s="98"/>
      <c r="J464" s="98"/>
      <c r="K464" s="98"/>
      <c r="L464" s="98"/>
      <c r="M464" s="98"/>
      <c r="N464" s="98"/>
      <c r="O464" s="98"/>
      <c r="P464" s="98"/>
      <c r="Q464" s="98"/>
      <c r="R464" s="98"/>
      <c r="S464" s="98"/>
      <c r="T464" s="98"/>
      <c r="U464" s="98"/>
      <c r="V464" s="98"/>
      <c r="W464" s="98"/>
      <c r="X464" s="98"/>
      <c r="Y464" s="98"/>
      <c r="Z464" s="98"/>
      <c r="AA464" s="98"/>
      <c r="AB464" s="98"/>
    </row>
    <row r="465" spans="1:28" x14ac:dyDescent="0.4">
      <c r="A465" s="98"/>
      <c r="B465" s="98"/>
      <c r="C465" s="98"/>
      <c r="D465" s="98"/>
      <c r="E465" s="98"/>
      <c r="F465" s="98"/>
      <c r="G465" s="98"/>
      <c r="H465" s="98"/>
      <c r="I465" s="98"/>
      <c r="J465" s="98"/>
      <c r="K465" s="98"/>
      <c r="L465" s="98"/>
      <c r="M465" s="98"/>
      <c r="N465" s="98"/>
      <c r="O465" s="98"/>
      <c r="P465" s="98"/>
      <c r="Q465" s="98"/>
      <c r="R465" s="98"/>
      <c r="S465" s="98"/>
      <c r="T465" s="98"/>
      <c r="U465" s="98"/>
      <c r="V465" s="98"/>
      <c r="W465" s="98"/>
      <c r="X465" s="98"/>
      <c r="Y465" s="98"/>
      <c r="Z465" s="98"/>
      <c r="AA465" s="98"/>
      <c r="AB465" s="98"/>
    </row>
    <row r="466" spans="1:28" x14ac:dyDescent="0.4">
      <c r="A466" s="98"/>
      <c r="B466" s="98"/>
      <c r="C466" s="98"/>
      <c r="D466" s="98"/>
      <c r="E466" s="98"/>
      <c r="F466" s="98"/>
      <c r="G466" s="98"/>
      <c r="H466" s="98"/>
      <c r="I466" s="98"/>
      <c r="J466" s="98"/>
      <c r="K466" s="98"/>
      <c r="L466" s="98"/>
      <c r="M466" s="98"/>
      <c r="N466" s="98"/>
      <c r="O466" s="98"/>
      <c r="P466" s="98"/>
      <c r="Q466" s="98"/>
      <c r="R466" s="98"/>
      <c r="S466" s="98"/>
      <c r="T466" s="98"/>
      <c r="U466" s="98"/>
      <c r="V466" s="98"/>
      <c r="W466" s="98"/>
      <c r="X466" s="98"/>
      <c r="Y466" s="98"/>
      <c r="Z466" s="98"/>
      <c r="AA466" s="98"/>
      <c r="AB466" s="98"/>
    </row>
    <row r="467" spans="1:28" x14ac:dyDescent="0.4">
      <c r="A467" s="98"/>
      <c r="B467" s="98"/>
      <c r="C467" s="98"/>
      <c r="D467" s="98"/>
      <c r="E467" s="98"/>
      <c r="F467" s="98"/>
      <c r="G467" s="98"/>
      <c r="H467" s="98"/>
      <c r="I467" s="98"/>
      <c r="J467" s="98"/>
      <c r="K467" s="98"/>
      <c r="L467" s="98"/>
      <c r="M467" s="98"/>
      <c r="N467" s="98"/>
      <c r="O467" s="98"/>
      <c r="P467" s="98"/>
      <c r="Q467" s="98"/>
      <c r="R467" s="98"/>
      <c r="S467" s="98"/>
      <c r="T467" s="98"/>
      <c r="U467" s="98"/>
      <c r="V467" s="98"/>
      <c r="W467" s="98"/>
      <c r="X467" s="98"/>
      <c r="Y467" s="98"/>
      <c r="Z467" s="98"/>
      <c r="AA467" s="98"/>
      <c r="AB467" s="98"/>
    </row>
    <row r="468" spans="1:28" x14ac:dyDescent="0.4">
      <c r="A468" s="98"/>
      <c r="B468" s="98"/>
      <c r="C468" s="98"/>
      <c r="D468" s="98"/>
      <c r="E468" s="98"/>
      <c r="F468" s="98"/>
      <c r="G468" s="98"/>
      <c r="H468" s="98"/>
      <c r="I468" s="98"/>
      <c r="J468" s="98"/>
      <c r="K468" s="98"/>
      <c r="L468" s="98"/>
      <c r="M468" s="98"/>
      <c r="N468" s="98"/>
      <c r="O468" s="98"/>
      <c r="P468" s="98"/>
      <c r="Q468" s="98"/>
      <c r="R468" s="98"/>
      <c r="S468" s="98"/>
      <c r="T468" s="98"/>
      <c r="U468" s="98"/>
      <c r="V468" s="98"/>
      <c r="W468" s="98"/>
      <c r="X468" s="98"/>
      <c r="Y468" s="98"/>
      <c r="Z468" s="98"/>
      <c r="AA468" s="98"/>
      <c r="AB468" s="98"/>
    </row>
    <row r="469" spans="1:28" x14ac:dyDescent="0.4">
      <c r="A469" s="98"/>
      <c r="B469" s="98"/>
      <c r="C469" s="98"/>
      <c r="D469" s="98"/>
      <c r="E469" s="98"/>
      <c r="F469" s="98"/>
      <c r="G469" s="98"/>
      <c r="H469" s="98"/>
      <c r="I469" s="98"/>
      <c r="J469" s="98"/>
      <c r="K469" s="98"/>
      <c r="L469" s="98"/>
      <c r="M469" s="98"/>
      <c r="N469" s="98"/>
      <c r="O469" s="98"/>
      <c r="P469" s="98"/>
      <c r="Q469" s="98"/>
      <c r="R469" s="98"/>
      <c r="S469" s="98"/>
      <c r="T469" s="98"/>
      <c r="U469" s="98"/>
      <c r="V469" s="98"/>
      <c r="W469" s="98"/>
      <c r="X469" s="98"/>
      <c r="Y469" s="98"/>
      <c r="Z469" s="98"/>
      <c r="AA469" s="98"/>
      <c r="AB469" s="98"/>
    </row>
    <row r="470" spans="1:28" x14ac:dyDescent="0.4">
      <c r="A470" s="98"/>
      <c r="B470" s="98"/>
      <c r="C470" s="98"/>
      <c r="D470" s="98"/>
      <c r="E470" s="98"/>
      <c r="F470" s="98"/>
      <c r="G470" s="98"/>
      <c r="H470" s="98"/>
      <c r="I470" s="98"/>
      <c r="J470" s="98"/>
      <c r="K470" s="98"/>
      <c r="L470" s="98"/>
      <c r="M470" s="98"/>
      <c r="N470" s="98"/>
      <c r="O470" s="98"/>
      <c r="P470" s="98"/>
      <c r="Q470" s="98"/>
      <c r="R470" s="98"/>
      <c r="S470" s="98"/>
      <c r="T470" s="98"/>
      <c r="U470" s="98"/>
      <c r="V470" s="98"/>
      <c r="W470" s="98"/>
      <c r="X470" s="98"/>
      <c r="Y470" s="98"/>
      <c r="Z470" s="98"/>
      <c r="AA470" s="98"/>
      <c r="AB470" s="98"/>
    </row>
    <row r="471" spans="1:28" x14ac:dyDescent="0.4">
      <c r="A471" s="98"/>
      <c r="B471" s="98"/>
      <c r="C471" s="98"/>
      <c r="D471" s="98"/>
      <c r="E471" s="98"/>
      <c r="F471" s="98"/>
      <c r="G471" s="98"/>
      <c r="H471" s="98"/>
      <c r="I471" s="98"/>
      <c r="J471" s="98"/>
      <c r="K471" s="98"/>
      <c r="L471" s="98"/>
      <c r="M471" s="98"/>
      <c r="N471" s="98"/>
      <c r="O471" s="98"/>
      <c r="P471" s="98"/>
      <c r="Q471" s="98"/>
      <c r="R471" s="98"/>
      <c r="S471" s="98"/>
      <c r="T471" s="98"/>
      <c r="U471" s="98"/>
      <c r="V471" s="98"/>
      <c r="W471" s="98"/>
      <c r="X471" s="98"/>
      <c r="Y471" s="98"/>
      <c r="Z471" s="98"/>
      <c r="AA471" s="98"/>
      <c r="AB471" s="98"/>
    </row>
    <row r="472" spans="1:28" x14ac:dyDescent="0.4">
      <c r="A472" s="98"/>
      <c r="B472" s="98"/>
      <c r="C472" s="98"/>
      <c r="D472" s="98"/>
      <c r="E472" s="98"/>
      <c r="F472" s="98"/>
      <c r="G472" s="98"/>
      <c r="H472" s="98"/>
      <c r="I472" s="98"/>
      <c r="J472" s="98"/>
      <c r="K472" s="98"/>
      <c r="L472" s="98"/>
      <c r="M472" s="98"/>
      <c r="N472" s="98"/>
      <c r="O472" s="98"/>
      <c r="P472" s="98"/>
      <c r="Q472" s="98"/>
      <c r="R472" s="98"/>
      <c r="S472" s="98"/>
      <c r="T472" s="98"/>
      <c r="U472" s="98"/>
      <c r="V472" s="98"/>
      <c r="W472" s="98"/>
      <c r="X472" s="98"/>
      <c r="Y472" s="98"/>
      <c r="Z472" s="98"/>
      <c r="AA472" s="98"/>
      <c r="AB472" s="98"/>
    </row>
    <row r="473" spans="1:28" x14ac:dyDescent="0.4">
      <c r="A473" s="98"/>
      <c r="B473" s="98"/>
      <c r="C473" s="98"/>
      <c r="D473" s="98"/>
      <c r="E473" s="98"/>
      <c r="F473" s="98"/>
      <c r="G473" s="98"/>
      <c r="H473" s="98"/>
      <c r="I473" s="98"/>
      <c r="J473" s="98"/>
      <c r="K473" s="98"/>
      <c r="L473" s="98"/>
      <c r="M473" s="98"/>
      <c r="N473" s="98"/>
      <c r="O473" s="98"/>
      <c r="P473" s="98"/>
      <c r="Q473" s="98"/>
      <c r="R473" s="98"/>
      <c r="S473" s="98"/>
      <c r="T473" s="98"/>
      <c r="U473" s="98"/>
      <c r="V473" s="98"/>
      <c r="W473" s="98"/>
      <c r="X473" s="98"/>
      <c r="Y473" s="98"/>
      <c r="Z473" s="98"/>
      <c r="AA473" s="98"/>
      <c r="AB473" s="98"/>
    </row>
    <row r="474" spans="1:28" x14ac:dyDescent="0.4">
      <c r="A474" s="98"/>
      <c r="B474" s="98"/>
      <c r="C474" s="98"/>
      <c r="D474" s="98"/>
      <c r="E474" s="98"/>
      <c r="F474" s="98"/>
      <c r="G474" s="98"/>
      <c r="H474" s="98"/>
      <c r="I474" s="98"/>
      <c r="J474" s="98"/>
      <c r="K474" s="98"/>
      <c r="L474" s="98"/>
      <c r="M474" s="98"/>
      <c r="N474" s="98"/>
      <c r="O474" s="98"/>
      <c r="P474" s="98"/>
      <c r="Q474" s="98"/>
      <c r="R474" s="98"/>
      <c r="S474" s="98"/>
      <c r="T474" s="98"/>
      <c r="U474" s="98"/>
      <c r="V474" s="98"/>
      <c r="W474" s="98"/>
      <c r="X474" s="98"/>
      <c r="Y474" s="98"/>
      <c r="Z474" s="98"/>
      <c r="AA474" s="98"/>
      <c r="AB474" s="98"/>
    </row>
    <row r="475" spans="1:28" x14ac:dyDescent="0.4">
      <c r="A475" s="98"/>
      <c r="B475" s="98"/>
      <c r="C475" s="98"/>
      <c r="D475" s="98"/>
      <c r="E475" s="98"/>
      <c r="F475" s="98"/>
      <c r="G475" s="98"/>
      <c r="H475" s="98"/>
      <c r="I475" s="98"/>
      <c r="J475" s="98"/>
      <c r="K475" s="98"/>
      <c r="L475" s="98"/>
      <c r="M475" s="98"/>
      <c r="N475" s="98"/>
      <c r="O475" s="98"/>
      <c r="P475" s="98"/>
      <c r="Q475" s="98"/>
      <c r="R475" s="98"/>
      <c r="S475" s="98"/>
      <c r="T475" s="98"/>
      <c r="U475" s="98"/>
      <c r="V475" s="98"/>
      <c r="W475" s="98"/>
      <c r="X475" s="98"/>
      <c r="Y475" s="98"/>
      <c r="Z475" s="98"/>
      <c r="AA475" s="98"/>
      <c r="AB475" s="98"/>
    </row>
    <row r="476" spans="1:28" x14ac:dyDescent="0.4">
      <c r="A476" s="98"/>
      <c r="B476" s="98"/>
      <c r="C476" s="98"/>
      <c r="D476" s="98"/>
      <c r="E476" s="98"/>
      <c r="F476" s="98"/>
      <c r="G476" s="98"/>
      <c r="H476" s="98"/>
      <c r="I476" s="98"/>
      <c r="J476" s="98"/>
      <c r="K476" s="98"/>
      <c r="L476" s="98"/>
      <c r="M476" s="98"/>
      <c r="N476" s="98"/>
      <c r="O476" s="98"/>
      <c r="P476" s="98"/>
      <c r="Q476" s="98"/>
      <c r="R476" s="98"/>
      <c r="S476" s="98"/>
      <c r="T476" s="98"/>
      <c r="U476" s="98"/>
      <c r="V476" s="98"/>
      <c r="W476" s="98"/>
      <c r="X476" s="98"/>
      <c r="Y476" s="98"/>
      <c r="Z476" s="98"/>
      <c r="AA476" s="98"/>
      <c r="AB476" s="98"/>
    </row>
    <row r="477" spans="1:28" x14ac:dyDescent="0.4">
      <c r="A477" s="98"/>
      <c r="B477" s="98"/>
      <c r="C477" s="98"/>
      <c r="D477" s="98"/>
      <c r="E477" s="98"/>
      <c r="F477" s="98"/>
      <c r="G477" s="98"/>
      <c r="H477" s="98"/>
      <c r="I477" s="98"/>
      <c r="J477" s="98"/>
      <c r="K477" s="98"/>
      <c r="L477" s="98"/>
      <c r="M477" s="98"/>
      <c r="N477" s="98"/>
      <c r="O477" s="98"/>
      <c r="P477" s="98"/>
      <c r="Q477" s="98"/>
      <c r="R477" s="98"/>
      <c r="S477" s="98"/>
      <c r="T477" s="98"/>
      <c r="U477" s="98"/>
      <c r="V477" s="98"/>
      <c r="W477" s="98"/>
      <c r="X477" s="98"/>
      <c r="Y477" s="98"/>
      <c r="Z477" s="98"/>
      <c r="AA477" s="98"/>
      <c r="AB477" s="98"/>
    </row>
    <row r="478" spans="1:28" x14ac:dyDescent="0.4">
      <c r="A478" s="98"/>
      <c r="B478" s="98"/>
      <c r="C478" s="98"/>
      <c r="D478" s="98"/>
      <c r="E478" s="98"/>
      <c r="F478" s="98"/>
      <c r="G478" s="98"/>
      <c r="H478" s="98"/>
      <c r="I478" s="98"/>
      <c r="J478" s="98"/>
      <c r="K478" s="98"/>
      <c r="L478" s="98"/>
      <c r="M478" s="98"/>
      <c r="N478" s="98"/>
      <c r="O478" s="98"/>
      <c r="P478" s="98"/>
      <c r="Q478" s="98"/>
      <c r="R478" s="98"/>
      <c r="S478" s="98"/>
      <c r="T478" s="98"/>
      <c r="U478" s="98"/>
      <c r="V478" s="98"/>
      <c r="W478" s="98"/>
      <c r="X478" s="98"/>
      <c r="Y478" s="98"/>
      <c r="Z478" s="98"/>
      <c r="AA478" s="98"/>
      <c r="AB478" s="98"/>
    </row>
    <row r="479" spans="1:28" x14ac:dyDescent="0.4">
      <c r="A479" s="98"/>
      <c r="B479" s="98"/>
      <c r="C479" s="98"/>
      <c r="D479" s="98"/>
      <c r="E479" s="98"/>
      <c r="F479" s="98"/>
      <c r="G479" s="98"/>
      <c r="H479" s="98"/>
      <c r="I479" s="98"/>
      <c r="J479" s="98"/>
      <c r="K479" s="98"/>
      <c r="L479" s="98"/>
      <c r="M479" s="98"/>
      <c r="N479" s="98"/>
      <c r="O479" s="98"/>
      <c r="P479" s="98"/>
      <c r="Q479" s="98"/>
      <c r="R479" s="98"/>
      <c r="S479" s="98"/>
      <c r="T479" s="98"/>
      <c r="U479" s="98"/>
      <c r="V479" s="98"/>
      <c r="W479" s="98"/>
      <c r="X479" s="98"/>
      <c r="Y479" s="98"/>
      <c r="Z479" s="98"/>
      <c r="AA479" s="98"/>
      <c r="AB479" s="98"/>
    </row>
    <row r="480" spans="1:28" x14ac:dyDescent="0.4">
      <c r="A480" s="98"/>
      <c r="B480" s="98"/>
      <c r="C480" s="98"/>
      <c r="D480" s="98"/>
      <c r="E480" s="98"/>
      <c r="F480" s="98"/>
      <c r="G480" s="98"/>
      <c r="H480" s="98"/>
      <c r="I480" s="98"/>
      <c r="J480" s="98"/>
      <c r="K480" s="98"/>
      <c r="L480" s="98"/>
      <c r="M480" s="98"/>
      <c r="N480" s="98"/>
      <c r="O480" s="98"/>
      <c r="P480" s="98"/>
      <c r="Q480" s="98"/>
      <c r="R480" s="98"/>
      <c r="S480" s="98"/>
      <c r="T480" s="98"/>
      <c r="U480" s="98"/>
      <c r="V480" s="98"/>
      <c r="W480" s="98"/>
      <c r="X480" s="98"/>
      <c r="Y480" s="98"/>
      <c r="Z480" s="98"/>
      <c r="AA480" s="98"/>
      <c r="AB480" s="98"/>
    </row>
    <row r="481" spans="1:28" x14ac:dyDescent="0.4">
      <c r="A481" s="98"/>
      <c r="B481" s="98"/>
      <c r="C481" s="98"/>
      <c r="D481" s="98"/>
      <c r="E481" s="98"/>
      <c r="F481" s="98"/>
      <c r="G481" s="98"/>
      <c r="H481" s="98"/>
      <c r="I481" s="98"/>
      <c r="J481" s="98"/>
      <c r="K481" s="98"/>
      <c r="L481" s="98"/>
      <c r="M481" s="98"/>
      <c r="N481" s="98"/>
      <c r="O481" s="98"/>
      <c r="P481" s="98"/>
      <c r="Q481" s="98"/>
      <c r="R481" s="98"/>
      <c r="S481" s="98"/>
      <c r="T481" s="98"/>
      <c r="U481" s="98"/>
      <c r="V481" s="98"/>
      <c r="W481" s="98"/>
      <c r="X481" s="98"/>
      <c r="Y481" s="98"/>
      <c r="Z481" s="98"/>
      <c r="AA481" s="98"/>
      <c r="AB481" s="98"/>
    </row>
    <row r="482" spans="1:28" x14ac:dyDescent="0.4">
      <c r="A482" s="98"/>
      <c r="B482" s="98"/>
      <c r="C482" s="98"/>
      <c r="D482" s="98"/>
      <c r="E482" s="98"/>
      <c r="F482" s="98"/>
      <c r="G482" s="98"/>
      <c r="H482" s="98"/>
      <c r="I482" s="98"/>
      <c r="J482" s="98"/>
      <c r="K482" s="98"/>
      <c r="L482" s="98"/>
      <c r="M482" s="98"/>
      <c r="N482" s="98"/>
      <c r="O482" s="98"/>
      <c r="P482" s="98"/>
      <c r="Q482" s="98"/>
      <c r="R482" s="98"/>
      <c r="S482" s="98"/>
      <c r="T482" s="98"/>
      <c r="U482" s="98"/>
      <c r="V482" s="98"/>
      <c r="W482" s="98"/>
      <c r="X482" s="98"/>
      <c r="Y482" s="98"/>
      <c r="Z482" s="98"/>
      <c r="AA482" s="98"/>
      <c r="AB482" s="98"/>
    </row>
    <row r="483" spans="1:28" x14ac:dyDescent="0.4">
      <c r="A483" s="98"/>
      <c r="B483" s="98"/>
      <c r="C483" s="98"/>
      <c r="D483" s="98"/>
      <c r="E483" s="98"/>
      <c r="F483" s="98"/>
      <c r="G483" s="98"/>
      <c r="H483" s="98"/>
      <c r="I483" s="98"/>
      <c r="J483" s="98"/>
      <c r="K483" s="98"/>
      <c r="L483" s="98"/>
      <c r="M483" s="98"/>
      <c r="N483" s="98"/>
      <c r="O483" s="98"/>
      <c r="P483" s="98"/>
      <c r="Q483" s="98"/>
      <c r="R483" s="98"/>
      <c r="S483" s="98"/>
      <c r="T483" s="98"/>
      <c r="U483" s="98"/>
      <c r="V483" s="98"/>
      <c r="W483" s="98"/>
      <c r="X483" s="98"/>
      <c r="Y483" s="98"/>
      <c r="Z483" s="98"/>
      <c r="AA483" s="98"/>
      <c r="AB483" s="98"/>
    </row>
    <row r="484" spans="1:28" x14ac:dyDescent="0.4">
      <c r="A484" s="98"/>
      <c r="B484" s="98"/>
      <c r="C484" s="98"/>
      <c r="D484" s="98"/>
      <c r="E484" s="98"/>
      <c r="F484" s="98"/>
      <c r="G484" s="98"/>
      <c r="H484" s="98"/>
      <c r="I484" s="98"/>
      <c r="J484" s="98"/>
      <c r="K484" s="98"/>
      <c r="L484" s="98"/>
      <c r="M484" s="98"/>
      <c r="N484" s="98"/>
      <c r="O484" s="98"/>
      <c r="P484" s="98"/>
      <c r="Q484" s="98"/>
      <c r="R484" s="98"/>
      <c r="S484" s="98"/>
      <c r="T484" s="98"/>
      <c r="U484" s="98"/>
      <c r="V484" s="98"/>
      <c r="W484" s="98"/>
      <c r="X484" s="98"/>
      <c r="Y484" s="98"/>
      <c r="Z484" s="98"/>
      <c r="AA484" s="98"/>
      <c r="AB484" s="98"/>
    </row>
    <row r="485" spans="1:28" x14ac:dyDescent="0.4">
      <c r="A485" s="98"/>
      <c r="B485" s="98"/>
      <c r="C485" s="98"/>
      <c r="D485" s="98"/>
      <c r="E485" s="98"/>
      <c r="F485" s="98"/>
      <c r="G485" s="98"/>
      <c r="H485" s="98"/>
      <c r="I485" s="98"/>
      <c r="J485" s="98"/>
      <c r="K485" s="98"/>
      <c r="L485" s="98"/>
      <c r="M485" s="98"/>
      <c r="N485" s="98"/>
      <c r="O485" s="98"/>
      <c r="P485" s="98"/>
      <c r="Q485" s="98"/>
      <c r="R485" s="98"/>
      <c r="S485" s="98"/>
      <c r="T485" s="98"/>
      <c r="U485" s="98"/>
      <c r="V485" s="98"/>
      <c r="W485" s="98"/>
      <c r="X485" s="98"/>
      <c r="Y485" s="98"/>
      <c r="Z485" s="98"/>
      <c r="AA485" s="98"/>
      <c r="AB485" s="98"/>
    </row>
    <row r="486" spans="1:28" x14ac:dyDescent="0.4">
      <c r="A486" s="98"/>
      <c r="B486" s="98"/>
      <c r="C486" s="98"/>
      <c r="D486" s="98"/>
      <c r="E486" s="98"/>
      <c r="F486" s="98"/>
      <c r="G486" s="98"/>
      <c r="H486" s="98"/>
      <c r="I486" s="98"/>
      <c r="J486" s="98"/>
      <c r="K486" s="98"/>
      <c r="L486" s="98"/>
      <c r="M486" s="98"/>
      <c r="N486" s="98"/>
      <c r="O486" s="98"/>
      <c r="P486" s="98"/>
      <c r="Q486" s="98"/>
      <c r="R486" s="98"/>
      <c r="S486" s="98"/>
      <c r="T486" s="98"/>
      <c r="U486" s="98"/>
      <c r="V486" s="98"/>
      <c r="W486" s="98"/>
      <c r="X486" s="98"/>
      <c r="Y486" s="98"/>
      <c r="Z486" s="98"/>
      <c r="AA486" s="98"/>
      <c r="AB486" s="98"/>
    </row>
    <row r="487" spans="1:28" x14ac:dyDescent="0.4">
      <c r="A487" s="98"/>
      <c r="B487" s="98"/>
      <c r="C487" s="98"/>
      <c r="D487" s="98"/>
      <c r="E487" s="98"/>
      <c r="F487" s="98"/>
      <c r="G487" s="98"/>
      <c r="H487" s="98"/>
      <c r="I487" s="98"/>
      <c r="J487" s="98"/>
      <c r="K487" s="98"/>
      <c r="L487" s="98"/>
      <c r="M487" s="98"/>
      <c r="N487" s="98"/>
      <c r="O487" s="98"/>
      <c r="P487" s="98"/>
      <c r="Q487" s="98"/>
      <c r="R487" s="98"/>
      <c r="S487" s="98"/>
      <c r="T487" s="98"/>
      <c r="U487" s="98"/>
      <c r="V487" s="98"/>
      <c r="W487" s="98"/>
      <c r="X487" s="98"/>
      <c r="Y487" s="98"/>
      <c r="Z487" s="98"/>
      <c r="AA487" s="98"/>
      <c r="AB487" s="98"/>
    </row>
    <row r="488" spans="1:28" x14ac:dyDescent="0.4">
      <c r="A488" s="98"/>
      <c r="B488" s="98"/>
      <c r="C488" s="98"/>
      <c r="D488" s="98"/>
      <c r="E488" s="98"/>
      <c r="F488" s="98"/>
      <c r="G488" s="98"/>
      <c r="H488" s="98"/>
      <c r="I488" s="98"/>
      <c r="J488" s="98"/>
      <c r="K488" s="98"/>
      <c r="L488" s="98"/>
      <c r="M488" s="98"/>
      <c r="N488" s="98"/>
      <c r="O488" s="98"/>
      <c r="P488" s="98"/>
      <c r="Q488" s="98"/>
      <c r="R488" s="98"/>
      <c r="S488" s="98"/>
      <c r="T488" s="98"/>
      <c r="U488" s="98"/>
      <c r="V488" s="98"/>
      <c r="W488" s="98"/>
      <c r="X488" s="98"/>
      <c r="Y488" s="98"/>
      <c r="Z488" s="98"/>
      <c r="AA488" s="98"/>
      <c r="AB488" s="98"/>
    </row>
    <row r="489" spans="1:28" x14ac:dyDescent="0.4">
      <c r="A489" s="98"/>
      <c r="B489" s="98"/>
      <c r="C489" s="98"/>
      <c r="D489" s="98"/>
      <c r="E489" s="98"/>
      <c r="F489" s="98"/>
      <c r="G489" s="98"/>
      <c r="H489" s="98"/>
      <c r="I489" s="98"/>
      <c r="J489" s="98"/>
      <c r="K489" s="98"/>
      <c r="L489" s="98"/>
      <c r="M489" s="98"/>
      <c r="N489" s="98"/>
      <c r="O489" s="98"/>
      <c r="P489" s="98"/>
      <c r="Q489" s="98"/>
      <c r="R489" s="98"/>
      <c r="S489" s="98"/>
      <c r="T489" s="98"/>
      <c r="U489" s="98"/>
      <c r="V489" s="98"/>
      <c r="W489" s="98"/>
      <c r="X489" s="98"/>
      <c r="Y489" s="98"/>
      <c r="Z489" s="98"/>
      <c r="AA489" s="98"/>
      <c r="AB489" s="98"/>
    </row>
    <row r="490" spans="1:28" x14ac:dyDescent="0.4">
      <c r="A490" s="98"/>
      <c r="B490" s="98"/>
      <c r="C490" s="98"/>
      <c r="D490" s="98"/>
      <c r="E490" s="98"/>
      <c r="F490" s="98"/>
      <c r="G490" s="98"/>
      <c r="H490" s="98"/>
      <c r="I490" s="98"/>
      <c r="J490" s="98"/>
      <c r="K490" s="98"/>
      <c r="L490" s="98"/>
      <c r="M490" s="98"/>
      <c r="N490" s="98"/>
      <c r="O490" s="98"/>
      <c r="P490" s="98"/>
      <c r="Q490" s="98"/>
      <c r="R490" s="98"/>
      <c r="S490" s="98"/>
      <c r="T490" s="98"/>
      <c r="U490" s="98"/>
      <c r="V490" s="98"/>
      <c r="W490" s="98"/>
      <c r="X490" s="98"/>
      <c r="Y490" s="98"/>
      <c r="Z490" s="98"/>
      <c r="AA490" s="98"/>
      <c r="AB490" s="98"/>
    </row>
    <row r="491" spans="1:28" x14ac:dyDescent="0.4">
      <c r="A491" s="98"/>
      <c r="B491" s="98"/>
      <c r="C491" s="98"/>
      <c r="D491" s="98"/>
      <c r="E491" s="98"/>
      <c r="F491" s="98"/>
      <c r="G491" s="98"/>
      <c r="H491" s="98"/>
      <c r="I491" s="98"/>
      <c r="J491" s="98"/>
      <c r="K491" s="98"/>
      <c r="L491" s="98"/>
      <c r="M491" s="98"/>
      <c r="N491" s="98"/>
      <c r="O491" s="98"/>
      <c r="P491" s="98"/>
      <c r="Q491" s="98"/>
      <c r="R491" s="98"/>
      <c r="S491" s="98"/>
      <c r="T491" s="98"/>
      <c r="U491" s="98"/>
      <c r="V491" s="98"/>
      <c r="W491" s="98"/>
      <c r="X491" s="98"/>
      <c r="Y491" s="98"/>
      <c r="Z491" s="98"/>
      <c r="AA491" s="98"/>
      <c r="AB491" s="98"/>
    </row>
    <row r="492" spans="1:28" x14ac:dyDescent="0.4">
      <c r="A492" s="98"/>
      <c r="B492" s="98"/>
      <c r="C492" s="98"/>
      <c r="D492" s="98"/>
      <c r="E492" s="98"/>
      <c r="F492" s="98"/>
      <c r="G492" s="98"/>
      <c r="H492" s="98"/>
      <c r="I492" s="98"/>
      <c r="J492" s="98"/>
      <c r="K492" s="98"/>
      <c r="L492" s="98"/>
      <c r="M492" s="98"/>
      <c r="N492" s="98"/>
      <c r="O492" s="98"/>
      <c r="P492" s="98"/>
      <c r="Q492" s="98"/>
      <c r="R492" s="98"/>
      <c r="S492" s="98"/>
      <c r="T492" s="98"/>
      <c r="U492" s="98"/>
      <c r="V492" s="98"/>
      <c r="W492" s="98"/>
      <c r="X492" s="98"/>
      <c r="Y492" s="98"/>
      <c r="Z492" s="98"/>
      <c r="AA492" s="98"/>
      <c r="AB492" s="98"/>
    </row>
    <row r="493" spans="1:28" x14ac:dyDescent="0.4">
      <c r="A493" s="98"/>
      <c r="B493" s="98"/>
      <c r="C493" s="98"/>
      <c r="D493" s="98"/>
      <c r="E493" s="98"/>
      <c r="F493" s="98"/>
      <c r="G493" s="98"/>
      <c r="H493" s="98"/>
      <c r="I493" s="98"/>
      <c r="J493" s="98"/>
      <c r="K493" s="98"/>
      <c r="L493" s="98"/>
      <c r="M493" s="98"/>
      <c r="N493" s="98"/>
      <c r="O493" s="98"/>
      <c r="P493" s="98"/>
      <c r="Q493" s="98"/>
      <c r="R493" s="98"/>
      <c r="S493" s="98"/>
      <c r="T493" s="98"/>
      <c r="U493" s="98"/>
      <c r="V493" s="98"/>
      <c r="W493" s="98"/>
      <c r="X493" s="98"/>
      <c r="Y493" s="98"/>
      <c r="Z493" s="98"/>
      <c r="AA493" s="98"/>
      <c r="AB493" s="98"/>
    </row>
    <row r="494" spans="1:28" x14ac:dyDescent="0.4">
      <c r="A494" s="98"/>
      <c r="B494" s="98"/>
      <c r="C494" s="98"/>
      <c r="D494" s="98"/>
      <c r="E494" s="98"/>
      <c r="F494" s="98"/>
      <c r="G494" s="98"/>
      <c r="H494" s="98"/>
      <c r="I494" s="98"/>
      <c r="J494" s="98"/>
      <c r="K494" s="98"/>
      <c r="L494" s="98"/>
      <c r="M494" s="98"/>
      <c r="N494" s="98"/>
      <c r="O494" s="98"/>
      <c r="P494" s="98"/>
      <c r="Q494" s="98"/>
      <c r="R494" s="98"/>
      <c r="S494" s="98"/>
      <c r="T494" s="98"/>
      <c r="U494" s="98"/>
      <c r="V494" s="98"/>
      <c r="W494" s="98"/>
      <c r="X494" s="98"/>
      <c r="Y494" s="98"/>
      <c r="Z494" s="98"/>
      <c r="AA494" s="98"/>
      <c r="AB494" s="98"/>
    </row>
    <row r="495" spans="1:28" x14ac:dyDescent="0.4">
      <c r="A495" s="98"/>
      <c r="B495" s="98"/>
      <c r="C495" s="98"/>
      <c r="D495" s="98"/>
      <c r="E495" s="98"/>
      <c r="F495" s="98"/>
      <c r="G495" s="98"/>
      <c r="H495" s="98"/>
      <c r="I495" s="98"/>
      <c r="J495" s="98"/>
      <c r="K495" s="98"/>
      <c r="L495" s="98"/>
      <c r="M495" s="98"/>
      <c r="N495" s="98"/>
      <c r="O495" s="98"/>
      <c r="P495" s="98"/>
      <c r="Q495" s="98"/>
      <c r="R495" s="98"/>
      <c r="S495" s="98"/>
      <c r="T495" s="98"/>
      <c r="U495" s="98"/>
      <c r="V495" s="98"/>
      <c r="W495" s="98"/>
      <c r="X495" s="98"/>
      <c r="Y495" s="98"/>
      <c r="Z495" s="98"/>
      <c r="AA495" s="98"/>
      <c r="AB495" s="98"/>
    </row>
    <row r="496" spans="1:28" x14ac:dyDescent="0.4">
      <c r="A496" s="98"/>
      <c r="B496" s="98"/>
      <c r="C496" s="98"/>
      <c r="D496" s="98"/>
      <c r="E496" s="98"/>
      <c r="F496" s="98"/>
      <c r="G496" s="98"/>
      <c r="H496" s="98"/>
      <c r="I496" s="98"/>
      <c r="J496" s="98"/>
      <c r="K496" s="98"/>
      <c r="L496" s="98"/>
      <c r="M496" s="98"/>
      <c r="N496" s="98"/>
      <c r="O496" s="98"/>
      <c r="P496" s="98"/>
      <c r="Q496" s="98"/>
      <c r="R496" s="98"/>
      <c r="S496" s="98"/>
      <c r="T496" s="98"/>
      <c r="U496" s="98"/>
      <c r="V496" s="98"/>
      <c r="W496" s="98"/>
      <c r="X496" s="98"/>
      <c r="Y496" s="98"/>
      <c r="Z496" s="98"/>
      <c r="AA496" s="98"/>
      <c r="AB496" s="98"/>
    </row>
    <row r="497" spans="1:28" x14ac:dyDescent="0.4">
      <c r="A497" s="98"/>
      <c r="B497" s="98"/>
      <c r="C497" s="98"/>
      <c r="D497" s="98"/>
      <c r="E497" s="98"/>
      <c r="F497" s="98"/>
      <c r="G497" s="98"/>
      <c r="H497" s="98"/>
      <c r="I497" s="98"/>
      <c r="J497" s="98"/>
      <c r="K497" s="98"/>
      <c r="L497" s="98"/>
      <c r="M497" s="98"/>
      <c r="N497" s="98"/>
      <c r="O497" s="98"/>
      <c r="P497" s="98"/>
      <c r="Q497" s="98"/>
      <c r="R497" s="98"/>
      <c r="S497" s="98"/>
      <c r="T497" s="98"/>
      <c r="U497" s="98"/>
      <c r="V497" s="98"/>
      <c r="W497" s="98"/>
      <c r="X497" s="98"/>
      <c r="Y497" s="98"/>
      <c r="Z497" s="98"/>
      <c r="AA497" s="98"/>
      <c r="AB497" s="98"/>
    </row>
    <row r="498" spans="1:28" x14ac:dyDescent="0.4">
      <c r="A498" s="98"/>
      <c r="B498" s="98"/>
      <c r="C498" s="98"/>
      <c r="D498" s="98"/>
      <c r="E498" s="98"/>
      <c r="F498" s="98"/>
      <c r="G498" s="98"/>
      <c r="H498" s="98"/>
      <c r="I498" s="98"/>
      <c r="J498" s="98"/>
      <c r="K498" s="98"/>
      <c r="L498" s="98"/>
      <c r="M498" s="98"/>
      <c r="N498" s="98"/>
      <c r="O498" s="98"/>
      <c r="P498" s="98"/>
      <c r="Q498" s="98"/>
      <c r="R498" s="98"/>
      <c r="S498" s="98"/>
      <c r="T498" s="98"/>
      <c r="U498" s="98"/>
      <c r="V498" s="98"/>
      <c r="W498" s="98"/>
      <c r="X498" s="98"/>
      <c r="Y498" s="98"/>
      <c r="Z498" s="98"/>
      <c r="AA498" s="98"/>
      <c r="AB498" s="98"/>
    </row>
    <row r="499" spans="1:28" x14ac:dyDescent="0.4">
      <c r="A499" s="98"/>
      <c r="B499" s="98"/>
      <c r="C499" s="98"/>
      <c r="D499" s="98"/>
      <c r="E499" s="98"/>
      <c r="F499" s="98"/>
      <c r="G499" s="98"/>
      <c r="H499" s="98"/>
      <c r="I499" s="98"/>
      <c r="J499" s="98"/>
      <c r="K499" s="98"/>
      <c r="L499" s="98"/>
      <c r="M499" s="98"/>
      <c r="N499" s="98"/>
      <c r="O499" s="98"/>
      <c r="P499" s="98"/>
      <c r="Q499" s="98"/>
      <c r="R499" s="98"/>
      <c r="S499" s="98"/>
      <c r="T499" s="98"/>
      <c r="U499" s="98"/>
      <c r="V499" s="98"/>
      <c r="W499" s="98"/>
      <c r="X499" s="98"/>
      <c r="Y499" s="98"/>
      <c r="Z499" s="98"/>
      <c r="AA499" s="98"/>
      <c r="AB499" s="98"/>
    </row>
    <row r="500" spans="1:28" x14ac:dyDescent="0.4">
      <c r="A500" s="98"/>
      <c r="B500" s="98"/>
      <c r="C500" s="98"/>
      <c r="D500" s="98"/>
      <c r="E500" s="98"/>
      <c r="F500" s="98"/>
      <c r="G500" s="98"/>
      <c r="H500" s="98"/>
      <c r="I500" s="98"/>
      <c r="J500" s="98"/>
      <c r="K500" s="98"/>
      <c r="L500" s="98"/>
      <c r="M500" s="98"/>
      <c r="N500" s="98"/>
      <c r="O500" s="98"/>
      <c r="P500" s="98"/>
      <c r="Q500" s="98"/>
      <c r="R500" s="98"/>
      <c r="S500" s="98"/>
      <c r="T500" s="98"/>
      <c r="U500" s="98"/>
      <c r="V500" s="98"/>
      <c r="W500" s="98"/>
      <c r="X500" s="98"/>
      <c r="Y500" s="98"/>
      <c r="Z500" s="98"/>
      <c r="AA500" s="98"/>
      <c r="AB500" s="98"/>
    </row>
    <row r="501" spans="1:28" x14ac:dyDescent="0.4">
      <c r="A501" s="98"/>
      <c r="B501" s="98"/>
      <c r="C501" s="98"/>
      <c r="D501" s="98"/>
      <c r="E501" s="98"/>
      <c r="F501" s="98"/>
      <c r="G501" s="98"/>
      <c r="H501" s="98"/>
      <c r="I501" s="98"/>
      <c r="J501" s="98"/>
      <c r="K501" s="98"/>
      <c r="L501" s="98"/>
      <c r="M501" s="98"/>
      <c r="N501" s="98"/>
      <c r="O501" s="98"/>
      <c r="P501" s="98"/>
      <c r="Q501" s="98"/>
      <c r="R501" s="98"/>
      <c r="S501" s="98"/>
      <c r="T501" s="98"/>
      <c r="U501" s="98"/>
      <c r="V501" s="98"/>
      <c r="W501" s="98"/>
      <c r="X501" s="98"/>
      <c r="Y501" s="98"/>
      <c r="Z501" s="98"/>
      <c r="AA501" s="98"/>
      <c r="AB501" s="98"/>
    </row>
    <row r="502" spans="1:28" x14ac:dyDescent="0.4">
      <c r="A502" s="98"/>
      <c r="B502" s="98"/>
      <c r="C502" s="98"/>
      <c r="D502" s="98"/>
      <c r="E502" s="98"/>
      <c r="F502" s="98"/>
      <c r="G502" s="98"/>
      <c r="H502" s="98"/>
      <c r="I502" s="98"/>
      <c r="J502" s="98"/>
      <c r="K502" s="98"/>
      <c r="L502" s="98"/>
      <c r="M502" s="98"/>
      <c r="N502" s="98"/>
      <c r="O502" s="98"/>
      <c r="P502" s="98"/>
      <c r="Q502" s="98"/>
      <c r="R502" s="98"/>
      <c r="S502" s="98"/>
      <c r="T502" s="98"/>
      <c r="U502" s="98"/>
      <c r="V502" s="98"/>
      <c r="W502" s="98"/>
      <c r="X502" s="98"/>
      <c r="Y502" s="98"/>
      <c r="Z502" s="98"/>
      <c r="AA502" s="98"/>
      <c r="AB502" s="98"/>
    </row>
    <row r="503" spans="1:28" x14ac:dyDescent="0.4">
      <c r="A503" s="98"/>
      <c r="B503" s="98"/>
      <c r="C503" s="98"/>
      <c r="D503" s="98"/>
      <c r="E503" s="98"/>
      <c r="F503" s="98"/>
      <c r="G503" s="98"/>
      <c r="H503" s="98"/>
      <c r="I503" s="98"/>
      <c r="J503" s="98"/>
      <c r="K503" s="98"/>
      <c r="L503" s="98"/>
      <c r="M503" s="98"/>
      <c r="N503" s="98"/>
      <c r="O503" s="98"/>
      <c r="P503" s="98"/>
      <c r="Q503" s="98"/>
      <c r="R503" s="98"/>
      <c r="S503" s="98"/>
      <c r="T503" s="98"/>
      <c r="U503" s="98"/>
      <c r="V503" s="98"/>
      <c r="W503" s="98"/>
      <c r="X503" s="98"/>
      <c r="Y503" s="98"/>
      <c r="Z503" s="98"/>
      <c r="AA503" s="98"/>
      <c r="AB503" s="98"/>
    </row>
    <row r="504" spans="1:28" x14ac:dyDescent="0.4">
      <c r="A504" s="98"/>
      <c r="B504" s="98"/>
      <c r="C504" s="98"/>
      <c r="D504" s="98"/>
      <c r="E504" s="98"/>
      <c r="F504" s="98"/>
      <c r="G504" s="98"/>
      <c r="H504" s="98"/>
      <c r="I504" s="98"/>
      <c r="J504" s="98"/>
      <c r="K504" s="98"/>
      <c r="L504" s="98"/>
      <c r="M504" s="98"/>
      <c r="N504" s="98"/>
      <c r="O504" s="98"/>
      <c r="P504" s="98"/>
      <c r="Q504" s="98"/>
      <c r="R504" s="98"/>
      <c r="S504" s="98"/>
      <c r="T504" s="98"/>
      <c r="U504" s="98"/>
      <c r="V504" s="98"/>
      <c r="W504" s="98"/>
      <c r="X504" s="98"/>
      <c r="Y504" s="98"/>
      <c r="Z504" s="98"/>
      <c r="AA504" s="98"/>
      <c r="AB504" s="98"/>
    </row>
    <row r="505" spans="1:28" x14ac:dyDescent="0.4">
      <c r="A505" s="98"/>
      <c r="B505" s="98"/>
      <c r="C505" s="98"/>
      <c r="D505" s="98"/>
      <c r="E505" s="98"/>
      <c r="F505" s="98"/>
      <c r="G505" s="98"/>
      <c r="H505" s="98"/>
      <c r="I505" s="98"/>
      <c r="J505" s="98"/>
      <c r="K505" s="98"/>
      <c r="L505" s="98"/>
      <c r="M505" s="98"/>
      <c r="N505" s="98"/>
      <c r="O505" s="98"/>
      <c r="P505" s="98"/>
      <c r="Q505" s="98"/>
      <c r="R505" s="98"/>
      <c r="S505" s="98"/>
      <c r="T505" s="98"/>
      <c r="U505" s="98"/>
      <c r="V505" s="98"/>
      <c r="W505" s="98"/>
      <c r="X505" s="98"/>
      <c r="Y505" s="98"/>
      <c r="Z505" s="98"/>
      <c r="AA505" s="98"/>
      <c r="AB505" s="98"/>
    </row>
    <row r="506" spans="1:28" x14ac:dyDescent="0.4">
      <c r="A506" s="98"/>
      <c r="B506" s="98"/>
      <c r="C506" s="98"/>
      <c r="D506" s="98"/>
      <c r="E506" s="98"/>
      <c r="F506" s="98"/>
      <c r="G506" s="98"/>
      <c r="H506" s="98"/>
      <c r="I506" s="98"/>
      <c r="J506" s="98"/>
      <c r="K506" s="98"/>
      <c r="L506" s="98"/>
      <c r="M506" s="98"/>
      <c r="N506" s="98"/>
      <c r="O506" s="98"/>
      <c r="P506" s="98"/>
      <c r="Q506" s="98"/>
      <c r="R506" s="98"/>
      <c r="S506" s="98"/>
      <c r="T506" s="98"/>
      <c r="U506" s="98"/>
      <c r="V506" s="98"/>
      <c r="W506" s="98"/>
      <c r="X506" s="98"/>
      <c r="Y506" s="98"/>
      <c r="Z506" s="98"/>
      <c r="AA506" s="98"/>
      <c r="AB506" s="98"/>
    </row>
    <row r="507" spans="1:28" x14ac:dyDescent="0.4">
      <c r="A507" s="98"/>
      <c r="B507" s="98"/>
      <c r="C507" s="98"/>
      <c r="D507" s="98"/>
      <c r="E507" s="98"/>
      <c r="F507" s="98"/>
      <c r="G507" s="98"/>
      <c r="H507" s="98"/>
      <c r="I507" s="98"/>
      <c r="J507" s="98"/>
      <c r="K507" s="98"/>
      <c r="L507" s="98"/>
      <c r="M507" s="98"/>
      <c r="N507" s="98"/>
      <c r="O507" s="98"/>
      <c r="P507" s="98"/>
      <c r="Q507" s="98"/>
      <c r="R507" s="98"/>
      <c r="S507" s="98"/>
      <c r="T507" s="98"/>
      <c r="U507" s="98"/>
      <c r="V507" s="98"/>
      <c r="W507" s="98"/>
      <c r="X507" s="98"/>
      <c r="Y507" s="98"/>
      <c r="Z507" s="98"/>
      <c r="AA507" s="98"/>
      <c r="AB507" s="98"/>
    </row>
    <row r="508" spans="1:28" x14ac:dyDescent="0.4">
      <c r="A508" s="98"/>
      <c r="B508" s="98"/>
      <c r="C508" s="98"/>
      <c r="D508" s="98"/>
      <c r="E508" s="98"/>
      <c r="F508" s="98"/>
      <c r="G508" s="98"/>
      <c r="H508" s="98"/>
      <c r="I508" s="98"/>
      <c r="J508" s="98"/>
      <c r="K508" s="98"/>
      <c r="L508" s="98"/>
      <c r="M508" s="98"/>
      <c r="N508" s="98"/>
      <c r="O508" s="98"/>
      <c r="P508" s="98"/>
      <c r="Q508" s="98"/>
      <c r="R508" s="98"/>
      <c r="S508" s="98"/>
      <c r="T508" s="98"/>
      <c r="U508" s="98"/>
      <c r="V508" s="98"/>
      <c r="W508" s="98"/>
      <c r="X508" s="98"/>
      <c r="Y508" s="98"/>
      <c r="Z508" s="98"/>
      <c r="AA508" s="98"/>
      <c r="AB508" s="98"/>
    </row>
    <row r="509" spans="1:28" x14ac:dyDescent="0.4">
      <c r="A509" s="98"/>
      <c r="B509" s="98"/>
      <c r="C509" s="98"/>
      <c r="D509" s="98"/>
      <c r="E509" s="98"/>
      <c r="F509" s="98"/>
      <c r="G509" s="98"/>
      <c r="H509" s="98"/>
      <c r="I509" s="98"/>
      <c r="J509" s="98"/>
      <c r="K509" s="98"/>
      <c r="L509" s="98"/>
      <c r="M509" s="98"/>
      <c r="N509" s="98"/>
      <c r="O509" s="98"/>
      <c r="P509" s="98"/>
      <c r="Q509" s="98"/>
      <c r="R509" s="98"/>
      <c r="S509" s="98"/>
      <c r="T509" s="98"/>
      <c r="U509" s="98"/>
      <c r="V509" s="98"/>
      <c r="W509" s="98"/>
      <c r="X509" s="98"/>
      <c r="Y509" s="98"/>
      <c r="Z509" s="98"/>
      <c r="AA509" s="98"/>
      <c r="AB509" s="98"/>
    </row>
    <row r="510" spans="1:28" x14ac:dyDescent="0.4">
      <c r="A510" s="98"/>
      <c r="B510" s="98"/>
      <c r="C510" s="98"/>
      <c r="D510" s="98"/>
      <c r="E510" s="98"/>
      <c r="F510" s="98"/>
      <c r="G510" s="98"/>
      <c r="H510" s="98"/>
      <c r="I510" s="98"/>
      <c r="J510" s="98"/>
      <c r="K510" s="98"/>
      <c r="L510" s="98"/>
      <c r="M510" s="98"/>
      <c r="N510" s="98"/>
      <c r="O510" s="98"/>
      <c r="P510" s="98"/>
      <c r="Q510" s="98"/>
      <c r="R510" s="98"/>
      <c r="S510" s="98"/>
      <c r="T510" s="98"/>
      <c r="U510" s="98"/>
      <c r="V510" s="98"/>
      <c r="W510" s="98"/>
      <c r="X510" s="98"/>
      <c r="Y510" s="98"/>
      <c r="Z510" s="98"/>
      <c r="AA510" s="98"/>
      <c r="AB510" s="98"/>
    </row>
    <row r="511" spans="1:28" x14ac:dyDescent="0.4">
      <c r="A511" s="98"/>
      <c r="B511" s="98"/>
      <c r="C511" s="98"/>
      <c r="D511" s="98"/>
      <c r="E511" s="98"/>
      <c r="F511" s="98"/>
      <c r="G511" s="98"/>
      <c r="H511" s="98"/>
      <c r="I511" s="98"/>
      <c r="J511" s="98"/>
      <c r="K511" s="98"/>
      <c r="L511" s="98"/>
      <c r="M511" s="98"/>
      <c r="N511" s="98"/>
      <c r="O511" s="98"/>
      <c r="P511" s="98"/>
      <c r="Q511" s="98"/>
      <c r="R511" s="98"/>
      <c r="S511" s="98"/>
      <c r="T511" s="98"/>
      <c r="U511" s="98"/>
      <c r="V511" s="98"/>
      <c r="W511" s="98"/>
      <c r="X511" s="98"/>
      <c r="Y511" s="98"/>
      <c r="Z511" s="98"/>
      <c r="AA511" s="98"/>
      <c r="AB511" s="98"/>
    </row>
    <row r="512" spans="1:28" x14ac:dyDescent="0.4">
      <c r="A512" s="98"/>
      <c r="B512" s="98"/>
      <c r="C512" s="98"/>
      <c r="D512" s="98"/>
      <c r="E512" s="98"/>
      <c r="F512" s="98"/>
      <c r="G512" s="98"/>
      <c r="H512" s="98"/>
      <c r="I512" s="98"/>
      <c r="J512" s="98"/>
      <c r="K512" s="98"/>
      <c r="L512" s="98"/>
      <c r="M512" s="98"/>
      <c r="N512" s="98"/>
      <c r="O512" s="98"/>
      <c r="P512" s="98"/>
      <c r="Q512" s="98"/>
      <c r="R512" s="98"/>
      <c r="S512" s="98"/>
      <c r="T512" s="98"/>
      <c r="U512" s="98"/>
      <c r="V512" s="98"/>
      <c r="W512" s="98"/>
      <c r="X512" s="98"/>
      <c r="Y512" s="98"/>
      <c r="Z512" s="98"/>
      <c r="AA512" s="98"/>
      <c r="AB512" s="98"/>
    </row>
    <row r="513" spans="1:28" x14ac:dyDescent="0.4">
      <c r="A513" s="98"/>
      <c r="B513" s="98"/>
      <c r="C513" s="98"/>
      <c r="D513" s="98"/>
      <c r="E513" s="98"/>
      <c r="F513" s="98"/>
      <c r="G513" s="98"/>
      <c r="H513" s="98"/>
      <c r="I513" s="98"/>
      <c r="J513" s="98"/>
      <c r="K513" s="98"/>
      <c r="L513" s="98"/>
      <c r="M513" s="98"/>
      <c r="N513" s="98"/>
      <c r="O513" s="98"/>
      <c r="P513" s="98"/>
      <c r="Q513" s="98"/>
      <c r="R513" s="98"/>
      <c r="S513" s="98"/>
      <c r="T513" s="98"/>
      <c r="U513" s="98"/>
      <c r="V513" s="98"/>
      <c r="W513" s="98"/>
      <c r="X513" s="98"/>
      <c r="Y513" s="98"/>
      <c r="Z513" s="98"/>
      <c r="AA513" s="98"/>
      <c r="AB513" s="98"/>
    </row>
    <row r="514" spans="1:28" x14ac:dyDescent="0.4">
      <c r="A514" s="98"/>
      <c r="B514" s="98"/>
      <c r="C514" s="98"/>
      <c r="D514" s="98"/>
      <c r="E514" s="98"/>
      <c r="F514" s="98"/>
      <c r="G514" s="98"/>
      <c r="H514" s="98"/>
      <c r="I514" s="98"/>
      <c r="J514" s="98"/>
      <c r="K514" s="98"/>
      <c r="L514" s="98"/>
      <c r="M514" s="98"/>
      <c r="N514" s="98"/>
      <c r="O514" s="98"/>
      <c r="P514" s="98"/>
      <c r="Q514" s="98"/>
      <c r="R514" s="98"/>
      <c r="S514" s="98"/>
      <c r="T514" s="98"/>
      <c r="U514" s="98"/>
      <c r="V514" s="98"/>
      <c r="W514" s="98"/>
      <c r="X514" s="98"/>
      <c r="Y514" s="98"/>
      <c r="Z514" s="98"/>
      <c r="AA514" s="98"/>
      <c r="AB514" s="98"/>
    </row>
    <row r="515" spans="1:28" x14ac:dyDescent="0.4">
      <c r="A515" s="98"/>
      <c r="B515" s="98"/>
      <c r="C515" s="98"/>
      <c r="D515" s="98"/>
      <c r="E515" s="98"/>
      <c r="F515" s="98"/>
      <c r="G515" s="98"/>
      <c r="H515" s="98"/>
      <c r="I515" s="98"/>
      <c r="J515" s="98"/>
      <c r="K515" s="98"/>
      <c r="L515" s="98"/>
      <c r="M515" s="98"/>
      <c r="N515" s="98"/>
      <c r="O515" s="98"/>
      <c r="P515" s="98"/>
      <c r="Q515" s="98"/>
      <c r="R515" s="98"/>
      <c r="S515" s="98"/>
      <c r="T515" s="98"/>
      <c r="U515" s="98"/>
      <c r="V515" s="98"/>
      <c r="W515" s="98"/>
      <c r="X515" s="98"/>
      <c r="Y515" s="98"/>
      <c r="Z515" s="98"/>
      <c r="AA515" s="98"/>
      <c r="AB515" s="98"/>
    </row>
    <row r="516" spans="1:28" x14ac:dyDescent="0.4">
      <c r="A516" s="98"/>
      <c r="B516" s="98"/>
      <c r="C516" s="98"/>
      <c r="D516" s="98"/>
      <c r="E516" s="98"/>
      <c r="F516" s="98"/>
      <c r="G516" s="98"/>
      <c r="H516" s="98"/>
      <c r="I516" s="98"/>
      <c r="J516" s="98"/>
      <c r="K516" s="98"/>
      <c r="L516" s="98"/>
      <c r="M516" s="98"/>
      <c r="N516" s="98"/>
      <c r="O516" s="98"/>
      <c r="P516" s="98"/>
      <c r="Q516" s="98"/>
      <c r="R516" s="98"/>
      <c r="S516" s="98"/>
      <c r="T516" s="98"/>
      <c r="U516" s="98"/>
      <c r="V516" s="98"/>
      <c r="W516" s="98"/>
      <c r="X516" s="98"/>
      <c r="Y516" s="98"/>
      <c r="Z516" s="98"/>
      <c r="AA516" s="98"/>
      <c r="AB516" s="98"/>
    </row>
    <row r="517" spans="1:28" x14ac:dyDescent="0.4">
      <c r="A517" s="98"/>
      <c r="B517" s="98"/>
      <c r="C517" s="98"/>
      <c r="D517" s="98"/>
      <c r="E517" s="98"/>
      <c r="F517" s="98"/>
      <c r="G517" s="98"/>
      <c r="H517" s="98"/>
      <c r="I517" s="98"/>
      <c r="J517" s="98"/>
      <c r="K517" s="98"/>
      <c r="L517" s="98"/>
      <c r="M517" s="98"/>
      <c r="N517" s="98"/>
      <c r="O517" s="98"/>
      <c r="P517" s="98"/>
      <c r="Q517" s="98"/>
      <c r="R517" s="98"/>
      <c r="S517" s="98"/>
      <c r="T517" s="98"/>
      <c r="U517" s="98"/>
      <c r="V517" s="98"/>
      <c r="W517" s="98"/>
      <c r="X517" s="98"/>
      <c r="Y517" s="98"/>
      <c r="Z517" s="98"/>
      <c r="AA517" s="98"/>
      <c r="AB517" s="98"/>
    </row>
    <row r="518" spans="1:28" x14ac:dyDescent="0.4">
      <c r="A518" s="98"/>
      <c r="B518" s="98"/>
      <c r="C518" s="98"/>
      <c r="D518" s="98"/>
      <c r="E518" s="98"/>
      <c r="F518" s="98"/>
      <c r="G518" s="98"/>
      <c r="H518" s="98"/>
      <c r="I518" s="98"/>
      <c r="J518" s="98"/>
      <c r="K518" s="98"/>
      <c r="L518" s="98"/>
      <c r="M518" s="98"/>
      <c r="N518" s="98"/>
      <c r="O518" s="98"/>
      <c r="P518" s="98"/>
      <c r="Q518" s="98"/>
      <c r="R518" s="98"/>
      <c r="S518" s="98"/>
      <c r="T518" s="98"/>
      <c r="U518" s="98"/>
      <c r="V518" s="98"/>
      <c r="W518" s="98"/>
      <c r="X518" s="98"/>
      <c r="Y518" s="98"/>
      <c r="Z518" s="98"/>
      <c r="AA518" s="98"/>
      <c r="AB518" s="98"/>
    </row>
    <row r="519" spans="1:28" x14ac:dyDescent="0.4">
      <c r="A519" s="98"/>
      <c r="B519" s="98"/>
      <c r="C519" s="98"/>
      <c r="D519" s="98"/>
      <c r="E519" s="98"/>
      <c r="F519" s="98"/>
      <c r="G519" s="98"/>
      <c r="H519" s="98"/>
      <c r="I519" s="98"/>
      <c r="J519" s="98"/>
      <c r="K519" s="98"/>
      <c r="L519" s="98"/>
      <c r="M519" s="98"/>
      <c r="N519" s="98"/>
      <c r="O519" s="98"/>
      <c r="P519" s="98"/>
      <c r="Q519" s="98"/>
      <c r="R519" s="98"/>
      <c r="S519" s="98"/>
      <c r="T519" s="98"/>
      <c r="U519" s="98"/>
      <c r="V519" s="98"/>
      <c r="W519" s="98"/>
      <c r="X519" s="98"/>
      <c r="Y519" s="98"/>
      <c r="Z519" s="98"/>
      <c r="AA519" s="98"/>
      <c r="AB519" s="98"/>
    </row>
    <row r="520" spans="1:28" x14ac:dyDescent="0.4">
      <c r="A520" s="98"/>
      <c r="B520" s="98"/>
      <c r="C520" s="98"/>
      <c r="D520" s="98"/>
      <c r="E520" s="98"/>
      <c r="F520" s="98"/>
      <c r="G520" s="98"/>
      <c r="H520" s="98"/>
      <c r="I520" s="98"/>
      <c r="J520" s="98"/>
      <c r="K520" s="98"/>
      <c r="L520" s="98"/>
      <c r="M520" s="98"/>
      <c r="N520" s="98"/>
      <c r="O520" s="98"/>
      <c r="P520" s="98"/>
      <c r="Q520" s="98"/>
      <c r="R520" s="98"/>
      <c r="S520" s="98"/>
      <c r="T520" s="98"/>
      <c r="U520" s="98"/>
      <c r="V520" s="98"/>
      <c r="W520" s="98"/>
      <c r="X520" s="98"/>
      <c r="Y520" s="98"/>
      <c r="Z520" s="98"/>
      <c r="AA520" s="98"/>
      <c r="AB520" s="98"/>
    </row>
    <row r="521" spans="1:28" x14ac:dyDescent="0.4">
      <c r="A521" s="98"/>
      <c r="B521" s="98"/>
      <c r="C521" s="98"/>
      <c r="D521" s="98"/>
      <c r="E521" s="98"/>
      <c r="F521" s="98"/>
      <c r="G521" s="98"/>
      <c r="H521" s="98"/>
      <c r="I521" s="98"/>
      <c r="J521" s="98"/>
      <c r="K521" s="98"/>
      <c r="L521" s="98"/>
      <c r="M521" s="98"/>
      <c r="N521" s="98"/>
      <c r="O521" s="98"/>
      <c r="P521" s="98"/>
      <c r="Q521" s="98"/>
      <c r="R521" s="98"/>
      <c r="S521" s="98"/>
      <c r="T521" s="98"/>
      <c r="U521" s="98"/>
      <c r="V521" s="98"/>
      <c r="W521" s="98"/>
      <c r="X521" s="98"/>
      <c r="Y521" s="98"/>
      <c r="Z521" s="98"/>
      <c r="AA521" s="98"/>
      <c r="AB521" s="98"/>
    </row>
    <row r="522" spans="1:28" x14ac:dyDescent="0.4">
      <c r="A522" s="98"/>
      <c r="B522" s="98"/>
      <c r="C522" s="98"/>
      <c r="D522" s="98"/>
      <c r="E522" s="98"/>
      <c r="F522" s="98"/>
      <c r="G522" s="98"/>
      <c r="H522" s="98"/>
      <c r="I522" s="98"/>
      <c r="J522" s="98"/>
      <c r="K522" s="98"/>
      <c r="L522" s="98"/>
      <c r="M522" s="98"/>
      <c r="N522" s="98"/>
      <c r="O522" s="98"/>
      <c r="P522" s="98"/>
      <c r="Q522" s="98"/>
      <c r="R522" s="98"/>
      <c r="S522" s="98"/>
      <c r="T522" s="98"/>
      <c r="U522" s="98"/>
      <c r="V522" s="98"/>
      <c r="W522" s="98"/>
      <c r="X522" s="98"/>
      <c r="Y522" s="98"/>
      <c r="Z522" s="98"/>
      <c r="AA522" s="98"/>
      <c r="AB522" s="98"/>
    </row>
    <row r="523" spans="1:28" x14ac:dyDescent="0.4">
      <c r="A523" s="98"/>
      <c r="B523" s="98"/>
      <c r="C523" s="98"/>
      <c r="D523" s="98"/>
      <c r="E523" s="98"/>
      <c r="F523" s="98"/>
      <c r="G523" s="98"/>
      <c r="H523" s="98"/>
      <c r="I523" s="98"/>
      <c r="J523" s="98"/>
      <c r="K523" s="98"/>
      <c r="L523" s="98"/>
      <c r="M523" s="98"/>
      <c r="N523" s="98"/>
      <c r="O523" s="98"/>
      <c r="P523" s="98"/>
      <c r="Q523" s="98"/>
      <c r="R523" s="98"/>
      <c r="S523" s="98"/>
      <c r="T523" s="98"/>
      <c r="U523" s="98"/>
      <c r="V523" s="98"/>
      <c r="W523" s="98"/>
      <c r="X523" s="98"/>
      <c r="Y523" s="98"/>
      <c r="Z523" s="98"/>
      <c r="AA523" s="98"/>
      <c r="AB523" s="98"/>
    </row>
    <row r="524" spans="1:28" x14ac:dyDescent="0.4">
      <c r="A524" s="98"/>
      <c r="B524" s="98"/>
      <c r="C524" s="98"/>
      <c r="D524" s="98"/>
      <c r="E524" s="98"/>
      <c r="F524" s="98"/>
      <c r="G524" s="98"/>
      <c r="H524" s="98"/>
      <c r="I524" s="98"/>
      <c r="J524" s="98"/>
      <c r="K524" s="98"/>
      <c r="L524" s="98"/>
      <c r="M524" s="98"/>
      <c r="N524" s="98"/>
      <c r="O524" s="98"/>
      <c r="P524" s="98"/>
      <c r="Q524" s="98"/>
      <c r="R524" s="98"/>
      <c r="S524" s="98"/>
      <c r="T524" s="98"/>
      <c r="U524" s="98"/>
      <c r="V524" s="98"/>
      <c r="W524" s="98"/>
      <c r="X524" s="98"/>
      <c r="Y524" s="98"/>
      <c r="Z524" s="98"/>
      <c r="AA524" s="98"/>
      <c r="AB524" s="98"/>
    </row>
    <row r="525" spans="1:28" x14ac:dyDescent="0.4">
      <c r="A525" s="98"/>
      <c r="B525" s="98"/>
      <c r="C525" s="98"/>
      <c r="D525" s="98"/>
      <c r="E525" s="98"/>
      <c r="F525" s="98"/>
      <c r="G525" s="98"/>
      <c r="H525" s="98"/>
      <c r="I525" s="98"/>
      <c r="J525" s="98"/>
      <c r="K525" s="98"/>
      <c r="L525" s="98"/>
      <c r="M525" s="98"/>
      <c r="N525" s="98"/>
      <c r="O525" s="98"/>
      <c r="P525" s="98"/>
      <c r="Q525" s="98"/>
      <c r="R525" s="98"/>
      <c r="S525" s="98"/>
      <c r="T525" s="98"/>
      <c r="U525" s="98"/>
      <c r="V525" s="98"/>
      <c r="W525" s="98"/>
      <c r="X525" s="98"/>
      <c r="Y525" s="98"/>
      <c r="Z525" s="98"/>
      <c r="AA525" s="98"/>
      <c r="AB525" s="98"/>
    </row>
    <row r="526" spans="1:28" x14ac:dyDescent="0.4">
      <c r="A526" s="98"/>
      <c r="B526" s="98"/>
      <c r="C526" s="98"/>
      <c r="D526" s="98"/>
      <c r="E526" s="98"/>
      <c r="F526" s="98"/>
      <c r="G526" s="98"/>
      <c r="H526" s="98"/>
      <c r="I526" s="98"/>
      <c r="J526" s="98"/>
      <c r="K526" s="98"/>
      <c r="L526" s="98"/>
      <c r="M526" s="98"/>
      <c r="N526" s="98"/>
      <c r="O526" s="98"/>
      <c r="P526" s="98"/>
      <c r="Q526" s="98"/>
      <c r="R526" s="98"/>
      <c r="S526" s="98"/>
      <c r="T526" s="98"/>
      <c r="U526" s="98"/>
      <c r="V526" s="98"/>
      <c r="W526" s="98"/>
      <c r="X526" s="98"/>
      <c r="Y526" s="98"/>
      <c r="Z526" s="98"/>
      <c r="AA526" s="98"/>
      <c r="AB526" s="98"/>
    </row>
    <row r="527" spans="1:28" x14ac:dyDescent="0.4">
      <c r="A527" s="98"/>
      <c r="B527" s="98"/>
      <c r="C527" s="98"/>
      <c r="D527" s="98"/>
      <c r="E527" s="98"/>
      <c r="F527" s="98"/>
      <c r="G527" s="98"/>
      <c r="H527" s="98"/>
      <c r="I527" s="98"/>
      <c r="J527" s="98"/>
      <c r="K527" s="98"/>
      <c r="L527" s="98"/>
      <c r="M527" s="98"/>
      <c r="N527" s="98"/>
      <c r="O527" s="98"/>
      <c r="P527" s="98"/>
      <c r="Q527" s="98"/>
      <c r="R527" s="98"/>
      <c r="S527" s="98"/>
      <c r="T527" s="98"/>
      <c r="U527" s="98"/>
      <c r="V527" s="98"/>
      <c r="W527" s="98"/>
      <c r="X527" s="98"/>
      <c r="Y527" s="98"/>
      <c r="Z527" s="98"/>
      <c r="AA527" s="98"/>
      <c r="AB527" s="98"/>
    </row>
    <row r="528" spans="1:28" x14ac:dyDescent="0.4">
      <c r="A528" s="98"/>
      <c r="B528" s="98"/>
      <c r="C528" s="98"/>
      <c r="D528" s="98"/>
      <c r="E528" s="98"/>
      <c r="F528" s="98"/>
      <c r="G528" s="98"/>
      <c r="H528" s="98"/>
      <c r="I528" s="98"/>
      <c r="J528" s="98"/>
      <c r="K528" s="98"/>
      <c r="L528" s="98"/>
      <c r="M528" s="98"/>
      <c r="N528" s="98"/>
      <c r="O528" s="98"/>
      <c r="P528" s="98"/>
      <c r="Q528" s="98"/>
      <c r="R528" s="98"/>
      <c r="S528" s="98"/>
      <c r="T528" s="98"/>
      <c r="U528" s="98"/>
      <c r="V528" s="98"/>
      <c r="W528" s="98"/>
      <c r="X528" s="98"/>
      <c r="Y528" s="98"/>
      <c r="Z528" s="98"/>
      <c r="AA528" s="98"/>
      <c r="AB528" s="98"/>
    </row>
    <row r="529" spans="1:28" x14ac:dyDescent="0.4">
      <c r="A529" s="98"/>
      <c r="B529" s="98"/>
      <c r="C529" s="98"/>
      <c r="D529" s="98"/>
      <c r="E529" s="98"/>
      <c r="F529" s="98"/>
      <c r="G529" s="98"/>
      <c r="H529" s="98"/>
      <c r="I529" s="98"/>
      <c r="J529" s="98"/>
      <c r="K529" s="98"/>
      <c r="L529" s="98"/>
      <c r="M529" s="98"/>
      <c r="N529" s="98"/>
      <c r="O529" s="98"/>
      <c r="P529" s="98"/>
      <c r="Q529" s="98"/>
      <c r="R529" s="98"/>
      <c r="S529" s="98"/>
      <c r="T529" s="98"/>
      <c r="U529" s="98"/>
      <c r="V529" s="98"/>
      <c r="W529" s="98"/>
      <c r="X529" s="98"/>
      <c r="Y529" s="98"/>
      <c r="Z529" s="98"/>
      <c r="AA529" s="98"/>
      <c r="AB529" s="98"/>
    </row>
    <row r="530" spans="1:28" x14ac:dyDescent="0.4">
      <c r="A530" s="98"/>
      <c r="B530" s="98"/>
      <c r="C530" s="98"/>
      <c r="D530" s="98"/>
      <c r="E530" s="98"/>
      <c r="F530" s="98"/>
      <c r="G530" s="98"/>
      <c r="H530" s="98"/>
      <c r="I530" s="98"/>
      <c r="J530" s="98"/>
      <c r="K530" s="98"/>
      <c r="L530" s="98"/>
      <c r="M530" s="98"/>
      <c r="N530" s="98"/>
      <c r="O530" s="98"/>
      <c r="P530" s="98"/>
      <c r="Q530" s="98"/>
      <c r="R530" s="98"/>
      <c r="S530" s="98"/>
      <c r="T530" s="98"/>
      <c r="U530" s="98"/>
      <c r="V530" s="98"/>
      <c r="W530" s="98"/>
      <c r="X530" s="98"/>
      <c r="Y530" s="98"/>
      <c r="Z530" s="98"/>
      <c r="AA530" s="98"/>
      <c r="AB530" s="98"/>
    </row>
    <row r="531" spans="1:28" x14ac:dyDescent="0.4">
      <c r="A531" s="98"/>
      <c r="B531" s="98"/>
      <c r="C531" s="98"/>
      <c r="D531" s="98"/>
      <c r="E531" s="98"/>
      <c r="F531" s="98"/>
      <c r="G531" s="98"/>
      <c r="H531" s="98"/>
      <c r="I531" s="98"/>
      <c r="J531" s="98"/>
      <c r="K531" s="98"/>
      <c r="L531" s="98"/>
      <c r="M531" s="98"/>
      <c r="N531" s="98"/>
      <c r="O531" s="98"/>
      <c r="P531" s="98"/>
      <c r="Q531" s="98"/>
      <c r="R531" s="98"/>
      <c r="S531" s="98"/>
      <c r="T531" s="98"/>
      <c r="U531" s="98"/>
      <c r="V531" s="98"/>
      <c r="W531" s="98"/>
      <c r="X531" s="98"/>
      <c r="Y531" s="98"/>
      <c r="Z531" s="98"/>
      <c r="AA531" s="98"/>
      <c r="AB531" s="98"/>
    </row>
    <row r="532" spans="1:28" x14ac:dyDescent="0.4">
      <c r="A532" s="98"/>
      <c r="B532" s="98"/>
      <c r="C532" s="98"/>
      <c r="D532" s="98"/>
      <c r="E532" s="98"/>
      <c r="F532" s="98"/>
      <c r="G532" s="98"/>
      <c r="H532" s="98"/>
      <c r="I532" s="98"/>
      <c r="J532" s="98"/>
      <c r="K532" s="98"/>
      <c r="L532" s="98"/>
      <c r="M532" s="98"/>
      <c r="N532" s="98"/>
      <c r="O532" s="98"/>
      <c r="P532" s="98"/>
      <c r="Q532" s="98"/>
      <c r="R532" s="98"/>
      <c r="S532" s="98"/>
      <c r="T532" s="98"/>
      <c r="U532" s="98"/>
      <c r="V532" s="98"/>
      <c r="W532" s="98"/>
      <c r="X532" s="98"/>
      <c r="Y532" s="98"/>
      <c r="Z532" s="98"/>
      <c r="AA532" s="98"/>
      <c r="AB532" s="98"/>
    </row>
    <row r="533" spans="1:28" x14ac:dyDescent="0.4">
      <c r="A533" s="98"/>
      <c r="B533" s="98"/>
      <c r="C533" s="98"/>
      <c r="D533" s="98"/>
      <c r="E533" s="98"/>
      <c r="F533" s="98"/>
      <c r="G533" s="98"/>
      <c r="H533" s="98"/>
      <c r="I533" s="98"/>
      <c r="J533" s="98"/>
      <c r="K533" s="98"/>
      <c r="L533" s="98"/>
      <c r="M533" s="98"/>
      <c r="N533" s="98"/>
      <c r="O533" s="98"/>
      <c r="P533" s="98"/>
      <c r="Q533" s="98"/>
      <c r="R533" s="98"/>
      <c r="S533" s="98"/>
      <c r="T533" s="98"/>
      <c r="U533" s="98"/>
      <c r="V533" s="98"/>
      <c r="W533" s="98"/>
      <c r="X533" s="98"/>
      <c r="Y533" s="98"/>
      <c r="Z533" s="98"/>
      <c r="AA533" s="98"/>
      <c r="AB533" s="98"/>
    </row>
    <row r="534" spans="1:28" x14ac:dyDescent="0.4">
      <c r="A534" s="98"/>
      <c r="B534" s="98"/>
      <c r="C534" s="98"/>
      <c r="D534" s="98"/>
      <c r="E534" s="98"/>
      <c r="F534" s="98"/>
      <c r="G534" s="98"/>
      <c r="H534" s="98"/>
      <c r="I534" s="98"/>
      <c r="J534" s="98"/>
      <c r="K534" s="98"/>
      <c r="L534" s="98"/>
      <c r="M534" s="98"/>
      <c r="N534" s="98"/>
      <c r="O534" s="98"/>
      <c r="P534" s="98"/>
      <c r="Q534" s="98"/>
      <c r="R534" s="98"/>
      <c r="S534" s="98"/>
      <c r="T534" s="98"/>
      <c r="U534" s="98"/>
      <c r="V534" s="98"/>
      <c r="W534" s="98"/>
      <c r="X534" s="98"/>
      <c r="Y534" s="98"/>
      <c r="Z534" s="98"/>
      <c r="AA534" s="98"/>
      <c r="AB534" s="98"/>
    </row>
    <row r="535" spans="1:28" x14ac:dyDescent="0.4">
      <c r="A535" s="98"/>
      <c r="B535" s="98"/>
      <c r="C535" s="98"/>
      <c r="D535" s="98"/>
      <c r="E535" s="98"/>
      <c r="F535" s="98"/>
      <c r="G535" s="98"/>
      <c r="H535" s="98"/>
      <c r="I535" s="98"/>
      <c r="J535" s="98"/>
      <c r="K535" s="98"/>
      <c r="L535" s="98"/>
      <c r="M535" s="98"/>
      <c r="N535" s="98"/>
      <c r="O535" s="98"/>
      <c r="P535" s="98"/>
      <c r="Q535" s="98"/>
      <c r="R535" s="98"/>
      <c r="S535" s="98"/>
      <c r="T535" s="98"/>
      <c r="U535" s="98"/>
      <c r="V535" s="98"/>
      <c r="W535" s="98"/>
      <c r="X535" s="98"/>
      <c r="Y535" s="98"/>
      <c r="Z535" s="98"/>
      <c r="AA535" s="98"/>
      <c r="AB535" s="98"/>
    </row>
    <row r="536" spans="1:28" x14ac:dyDescent="0.4">
      <c r="A536" s="98"/>
      <c r="B536" s="98"/>
      <c r="C536" s="98"/>
      <c r="D536" s="98"/>
      <c r="E536" s="98"/>
      <c r="F536" s="98"/>
      <c r="G536" s="98"/>
      <c r="H536" s="98"/>
      <c r="I536" s="98"/>
      <c r="J536" s="98"/>
      <c r="K536" s="98"/>
      <c r="L536" s="98"/>
      <c r="M536" s="98"/>
      <c r="N536" s="98"/>
      <c r="O536" s="98"/>
      <c r="P536" s="98"/>
      <c r="Q536" s="98"/>
      <c r="R536" s="98"/>
      <c r="S536" s="98"/>
      <c r="T536" s="98"/>
      <c r="U536" s="98"/>
      <c r="V536" s="98"/>
      <c r="W536" s="98"/>
      <c r="X536" s="98"/>
      <c r="Y536" s="98"/>
      <c r="Z536" s="98"/>
      <c r="AA536" s="98"/>
      <c r="AB536" s="98"/>
    </row>
    <row r="537" spans="1:28" x14ac:dyDescent="0.4">
      <c r="A537" s="98"/>
      <c r="B537" s="98"/>
      <c r="C537" s="98"/>
      <c r="D537" s="98"/>
      <c r="E537" s="98"/>
      <c r="F537" s="98"/>
      <c r="G537" s="98"/>
      <c r="H537" s="98"/>
      <c r="I537" s="98"/>
      <c r="J537" s="98"/>
      <c r="K537" s="98"/>
      <c r="L537" s="98"/>
      <c r="M537" s="98"/>
      <c r="N537" s="98"/>
      <c r="O537" s="98"/>
      <c r="P537" s="98"/>
      <c r="Q537" s="98"/>
      <c r="R537" s="98"/>
      <c r="S537" s="98"/>
      <c r="T537" s="98"/>
      <c r="U537" s="98"/>
      <c r="V537" s="98"/>
      <c r="W537" s="98"/>
      <c r="X537" s="98"/>
      <c r="Y537" s="98"/>
      <c r="Z537" s="98"/>
      <c r="AA537" s="98"/>
      <c r="AB537" s="98"/>
    </row>
    <row r="538" spans="1:28" x14ac:dyDescent="0.4">
      <c r="A538" s="98"/>
      <c r="B538" s="98"/>
      <c r="C538" s="98"/>
      <c r="D538" s="98"/>
      <c r="E538" s="98"/>
      <c r="F538" s="98"/>
      <c r="G538" s="98"/>
      <c r="H538" s="98"/>
      <c r="I538" s="98"/>
      <c r="J538" s="98"/>
      <c r="K538" s="98"/>
      <c r="L538" s="98"/>
      <c r="M538" s="98"/>
      <c r="N538" s="98"/>
      <c r="O538" s="98"/>
      <c r="P538" s="98"/>
      <c r="Q538" s="98"/>
      <c r="R538" s="98"/>
      <c r="S538" s="98"/>
      <c r="T538" s="98"/>
      <c r="U538" s="98"/>
      <c r="V538" s="98"/>
      <c r="W538" s="98"/>
      <c r="X538" s="98"/>
      <c r="Y538" s="98"/>
      <c r="Z538" s="98"/>
      <c r="AA538" s="98"/>
      <c r="AB538" s="98"/>
    </row>
    <row r="539" spans="1:28" x14ac:dyDescent="0.4">
      <c r="A539" s="98"/>
      <c r="B539" s="98"/>
      <c r="C539" s="98"/>
      <c r="D539" s="98"/>
      <c r="E539" s="98"/>
      <c r="F539" s="98"/>
      <c r="G539" s="98"/>
      <c r="H539" s="98"/>
      <c r="I539" s="98"/>
      <c r="J539" s="98"/>
      <c r="K539" s="98"/>
      <c r="L539" s="98"/>
      <c r="M539" s="98"/>
      <c r="N539" s="98"/>
      <c r="O539" s="98"/>
      <c r="P539" s="98"/>
      <c r="Q539" s="98"/>
      <c r="R539" s="98"/>
      <c r="S539" s="98"/>
      <c r="T539" s="98"/>
      <c r="U539" s="98"/>
      <c r="V539" s="98"/>
      <c r="W539" s="98"/>
      <c r="X539" s="98"/>
      <c r="Y539" s="98"/>
      <c r="Z539" s="98"/>
      <c r="AA539" s="98"/>
      <c r="AB539" s="98"/>
    </row>
    <row r="540" spans="1:28" x14ac:dyDescent="0.4">
      <c r="A540" s="98"/>
      <c r="B540" s="98"/>
      <c r="C540" s="98"/>
      <c r="D540" s="98"/>
      <c r="E540" s="98"/>
      <c r="F540" s="98"/>
      <c r="G540" s="98"/>
      <c r="H540" s="98"/>
      <c r="I540" s="98"/>
      <c r="J540" s="98"/>
      <c r="K540" s="98"/>
      <c r="L540" s="98"/>
      <c r="M540" s="98"/>
      <c r="N540" s="98"/>
      <c r="O540" s="98"/>
      <c r="P540" s="98"/>
      <c r="Q540" s="98"/>
      <c r="R540" s="98"/>
      <c r="S540" s="98"/>
      <c r="T540" s="98"/>
      <c r="U540" s="98"/>
      <c r="V540" s="98"/>
      <c r="W540" s="98"/>
      <c r="X540" s="98"/>
      <c r="Y540" s="98"/>
      <c r="Z540" s="98"/>
      <c r="AA540" s="98"/>
      <c r="AB540" s="98"/>
    </row>
    <row r="541" spans="1:28" x14ac:dyDescent="0.4">
      <c r="A541" s="98"/>
      <c r="B541" s="98"/>
      <c r="C541" s="98"/>
      <c r="D541" s="98"/>
      <c r="E541" s="98"/>
      <c r="F541" s="98"/>
      <c r="G541" s="98"/>
      <c r="H541" s="98"/>
      <c r="I541" s="98"/>
      <c r="J541" s="98"/>
      <c r="K541" s="98"/>
      <c r="L541" s="98"/>
      <c r="M541" s="98"/>
      <c r="N541" s="98"/>
      <c r="O541" s="98"/>
      <c r="P541" s="98"/>
      <c r="Q541" s="98"/>
      <c r="R541" s="98"/>
      <c r="S541" s="98"/>
      <c r="T541" s="98"/>
      <c r="U541" s="98"/>
      <c r="V541" s="98"/>
      <c r="W541" s="98"/>
      <c r="X541" s="98"/>
      <c r="Y541" s="98"/>
      <c r="Z541" s="98"/>
      <c r="AA541" s="98"/>
      <c r="AB541" s="98"/>
    </row>
    <row r="542" spans="1:28" x14ac:dyDescent="0.4">
      <c r="A542" s="98"/>
      <c r="B542" s="98"/>
      <c r="C542" s="98"/>
      <c r="D542" s="98"/>
      <c r="E542" s="98"/>
      <c r="F542" s="98"/>
      <c r="G542" s="98"/>
      <c r="H542" s="98"/>
      <c r="I542" s="98"/>
      <c r="J542" s="98"/>
      <c r="K542" s="98"/>
      <c r="L542" s="98"/>
      <c r="M542" s="98"/>
      <c r="N542" s="98"/>
      <c r="O542" s="98"/>
      <c r="P542" s="98"/>
      <c r="Q542" s="98"/>
      <c r="R542" s="98"/>
      <c r="S542" s="98"/>
      <c r="T542" s="98"/>
      <c r="U542" s="98"/>
      <c r="V542" s="98"/>
      <c r="W542" s="98"/>
      <c r="X542" s="98"/>
      <c r="Y542" s="98"/>
      <c r="Z542" s="98"/>
      <c r="AA542" s="98"/>
      <c r="AB542" s="98"/>
    </row>
    <row r="543" spans="1:28" x14ac:dyDescent="0.4">
      <c r="A543" s="98"/>
      <c r="B543" s="98"/>
      <c r="C543" s="98"/>
      <c r="D543" s="98"/>
      <c r="E543" s="98"/>
      <c r="F543" s="98"/>
      <c r="G543" s="98"/>
      <c r="H543" s="98"/>
      <c r="I543" s="98"/>
      <c r="J543" s="98"/>
      <c r="K543" s="98"/>
      <c r="L543" s="98"/>
      <c r="M543" s="98"/>
      <c r="N543" s="98"/>
      <c r="O543" s="98"/>
      <c r="P543" s="98"/>
      <c r="Q543" s="98"/>
      <c r="R543" s="98"/>
      <c r="S543" s="98"/>
      <c r="T543" s="98"/>
      <c r="U543" s="98"/>
      <c r="V543" s="98"/>
      <c r="W543" s="98"/>
      <c r="X543" s="98"/>
      <c r="Y543" s="98"/>
      <c r="Z543" s="98"/>
      <c r="AA543" s="98"/>
      <c r="AB543" s="98"/>
    </row>
    <row r="544" spans="1:28" x14ac:dyDescent="0.4">
      <c r="A544" s="98"/>
      <c r="B544" s="98"/>
      <c r="C544" s="98"/>
      <c r="D544" s="98"/>
      <c r="E544" s="98"/>
      <c r="F544" s="98"/>
      <c r="G544" s="98"/>
      <c r="H544" s="98"/>
      <c r="I544" s="98"/>
      <c r="J544" s="98"/>
      <c r="K544" s="98"/>
      <c r="L544" s="98"/>
      <c r="M544" s="98"/>
      <c r="N544" s="98"/>
      <c r="O544" s="98"/>
      <c r="P544" s="98"/>
      <c r="Q544" s="98"/>
      <c r="R544" s="98"/>
      <c r="S544" s="98"/>
      <c r="T544" s="98"/>
      <c r="U544" s="98"/>
      <c r="V544" s="98"/>
      <c r="W544" s="98"/>
      <c r="X544" s="98"/>
      <c r="Y544" s="98"/>
      <c r="Z544" s="98"/>
      <c r="AA544" s="98"/>
      <c r="AB544" s="98"/>
    </row>
    <row r="545" spans="1:28" x14ac:dyDescent="0.4">
      <c r="A545" s="98"/>
      <c r="B545" s="98"/>
      <c r="C545" s="98"/>
      <c r="D545" s="98"/>
      <c r="E545" s="98"/>
      <c r="F545" s="98"/>
      <c r="G545" s="98"/>
      <c r="H545" s="98"/>
      <c r="I545" s="98"/>
      <c r="J545" s="98"/>
      <c r="K545" s="98"/>
      <c r="L545" s="98"/>
      <c r="M545" s="98"/>
      <c r="N545" s="98"/>
      <c r="O545" s="98"/>
      <c r="P545" s="98"/>
      <c r="Q545" s="98"/>
      <c r="R545" s="98"/>
      <c r="S545" s="98"/>
      <c r="T545" s="98"/>
      <c r="U545" s="98"/>
      <c r="V545" s="98"/>
      <c r="W545" s="98"/>
      <c r="X545" s="98"/>
      <c r="Y545" s="98"/>
      <c r="Z545" s="98"/>
      <c r="AA545" s="98"/>
      <c r="AB545" s="98"/>
    </row>
    <row r="546" spans="1:28" x14ac:dyDescent="0.4">
      <c r="A546" s="98"/>
      <c r="B546" s="98"/>
      <c r="C546" s="98"/>
      <c r="D546" s="98"/>
      <c r="E546" s="98"/>
      <c r="F546" s="98"/>
      <c r="G546" s="98"/>
      <c r="H546" s="98"/>
      <c r="I546" s="98"/>
      <c r="J546" s="98"/>
      <c r="K546" s="98"/>
      <c r="L546" s="98"/>
      <c r="M546" s="98"/>
      <c r="N546" s="98"/>
      <c r="O546" s="98"/>
      <c r="P546" s="98"/>
      <c r="Q546" s="98"/>
      <c r="R546" s="98"/>
      <c r="S546" s="98"/>
      <c r="T546" s="98"/>
      <c r="U546" s="98"/>
      <c r="V546" s="98"/>
      <c r="W546" s="98"/>
      <c r="X546" s="98"/>
      <c r="Y546" s="98"/>
      <c r="Z546" s="98"/>
      <c r="AA546" s="98"/>
      <c r="AB546" s="98"/>
    </row>
    <row r="547" spans="1:28" x14ac:dyDescent="0.4">
      <c r="A547" s="98"/>
      <c r="B547" s="98"/>
      <c r="C547" s="98"/>
      <c r="D547" s="98"/>
      <c r="E547" s="98"/>
      <c r="F547" s="98"/>
      <c r="G547" s="98"/>
      <c r="H547" s="98"/>
      <c r="I547" s="98"/>
      <c r="J547" s="98"/>
      <c r="K547" s="98"/>
      <c r="L547" s="98"/>
      <c r="M547" s="98"/>
      <c r="N547" s="98"/>
      <c r="O547" s="98"/>
      <c r="P547" s="98"/>
      <c r="Q547" s="98"/>
      <c r="R547" s="98"/>
      <c r="S547" s="98"/>
      <c r="T547" s="98"/>
      <c r="U547" s="98"/>
      <c r="V547" s="98"/>
      <c r="W547" s="98"/>
      <c r="X547" s="98"/>
      <c r="Y547" s="98"/>
      <c r="Z547" s="98"/>
      <c r="AA547" s="98"/>
      <c r="AB547" s="98"/>
    </row>
    <row r="548" spans="1:28" x14ac:dyDescent="0.4">
      <c r="A548" s="98"/>
      <c r="B548" s="98"/>
      <c r="C548" s="98"/>
      <c r="D548" s="98"/>
      <c r="E548" s="98"/>
      <c r="F548" s="98"/>
      <c r="G548" s="98"/>
      <c r="H548" s="98"/>
      <c r="I548" s="98"/>
      <c r="J548" s="98"/>
      <c r="K548" s="98"/>
      <c r="L548" s="98"/>
      <c r="M548" s="98"/>
      <c r="N548" s="98"/>
      <c r="O548" s="98"/>
      <c r="P548" s="98"/>
      <c r="Q548" s="98"/>
      <c r="R548" s="98"/>
      <c r="S548" s="98"/>
      <c r="T548" s="98"/>
      <c r="U548" s="98"/>
      <c r="V548" s="98"/>
      <c r="W548" s="98"/>
      <c r="X548" s="98"/>
      <c r="Y548" s="98"/>
      <c r="Z548" s="98"/>
      <c r="AA548" s="98"/>
      <c r="AB548" s="98"/>
    </row>
    <row r="549" spans="1:28" x14ac:dyDescent="0.4">
      <c r="A549" s="98"/>
      <c r="B549" s="98"/>
      <c r="C549" s="98"/>
      <c r="D549" s="98"/>
      <c r="E549" s="98"/>
      <c r="F549" s="98"/>
      <c r="G549" s="98"/>
      <c r="H549" s="98"/>
      <c r="I549" s="98"/>
      <c r="J549" s="98"/>
      <c r="K549" s="98"/>
      <c r="L549" s="98"/>
      <c r="M549" s="98"/>
      <c r="N549" s="98"/>
      <c r="O549" s="98"/>
      <c r="P549" s="98"/>
      <c r="Q549" s="98"/>
      <c r="R549" s="98"/>
      <c r="S549" s="98"/>
      <c r="T549" s="98"/>
      <c r="U549" s="98"/>
      <c r="V549" s="98"/>
      <c r="W549" s="98"/>
      <c r="X549" s="98"/>
      <c r="Y549" s="98"/>
      <c r="Z549" s="98"/>
      <c r="AA549" s="98"/>
      <c r="AB549" s="98"/>
    </row>
    <row r="550" spans="1:28" x14ac:dyDescent="0.4">
      <c r="A550" s="98"/>
      <c r="B550" s="98"/>
      <c r="C550" s="98"/>
      <c r="D550" s="98"/>
      <c r="E550" s="98"/>
      <c r="F550" s="98"/>
      <c r="G550" s="98"/>
      <c r="H550" s="98"/>
      <c r="I550" s="98"/>
      <c r="J550" s="98"/>
      <c r="K550" s="98"/>
      <c r="L550" s="98"/>
      <c r="M550" s="98"/>
      <c r="N550" s="98"/>
      <c r="O550" s="98"/>
      <c r="P550" s="98"/>
      <c r="Q550" s="98"/>
      <c r="R550" s="98"/>
      <c r="S550" s="98"/>
      <c r="T550" s="98"/>
      <c r="U550" s="98"/>
      <c r="V550" s="98"/>
      <c r="W550" s="98"/>
      <c r="X550" s="98"/>
      <c r="Y550" s="98"/>
      <c r="Z550" s="98"/>
      <c r="AA550" s="98"/>
      <c r="AB550" s="98"/>
    </row>
    <row r="551" spans="1:28" x14ac:dyDescent="0.4">
      <c r="A551" s="98"/>
      <c r="B551" s="98"/>
      <c r="C551" s="98"/>
      <c r="D551" s="98"/>
      <c r="E551" s="98"/>
      <c r="F551" s="98"/>
      <c r="G551" s="98"/>
      <c r="H551" s="98"/>
      <c r="I551" s="98"/>
      <c r="J551" s="98"/>
      <c r="K551" s="98"/>
      <c r="L551" s="98"/>
      <c r="M551" s="98"/>
      <c r="N551" s="98"/>
      <c r="O551" s="98"/>
      <c r="P551" s="98"/>
      <c r="Q551" s="98"/>
      <c r="R551" s="98"/>
      <c r="S551" s="98"/>
      <c r="T551" s="98"/>
      <c r="U551" s="98"/>
      <c r="V551" s="98"/>
      <c r="W551" s="98"/>
      <c r="X551" s="98"/>
      <c r="Y551" s="98"/>
      <c r="Z551" s="98"/>
      <c r="AA551" s="98"/>
      <c r="AB551" s="98"/>
    </row>
    <row r="552" spans="1:28" x14ac:dyDescent="0.4">
      <c r="A552" s="98"/>
      <c r="B552" s="98"/>
      <c r="C552" s="98"/>
      <c r="D552" s="98"/>
      <c r="E552" s="98"/>
      <c r="F552" s="98"/>
      <c r="G552" s="98"/>
      <c r="H552" s="98"/>
      <c r="I552" s="98"/>
      <c r="J552" s="98"/>
      <c r="K552" s="98"/>
      <c r="L552" s="98"/>
      <c r="M552" s="98"/>
      <c r="N552" s="98"/>
      <c r="O552" s="98"/>
      <c r="P552" s="98"/>
      <c r="Q552" s="98"/>
      <c r="R552" s="98"/>
      <c r="S552" s="98"/>
      <c r="T552" s="98"/>
      <c r="U552" s="98"/>
      <c r="V552" s="98"/>
      <c r="W552" s="98"/>
      <c r="X552" s="98"/>
      <c r="Y552" s="98"/>
      <c r="Z552" s="98"/>
      <c r="AA552" s="98"/>
      <c r="AB552" s="98"/>
    </row>
    <row r="553" spans="1:28" x14ac:dyDescent="0.4">
      <c r="A553" s="98"/>
      <c r="B553" s="98"/>
      <c r="C553" s="98"/>
      <c r="D553" s="98"/>
      <c r="E553" s="98"/>
      <c r="F553" s="98"/>
      <c r="G553" s="98"/>
      <c r="H553" s="98"/>
      <c r="I553" s="98"/>
      <c r="J553" s="98"/>
      <c r="K553" s="98"/>
      <c r="L553" s="98"/>
      <c r="M553" s="98"/>
      <c r="N553" s="98"/>
      <c r="O553" s="98"/>
      <c r="P553" s="98"/>
      <c r="Q553" s="98"/>
      <c r="R553" s="98"/>
      <c r="S553" s="98"/>
      <c r="T553" s="98"/>
      <c r="U553" s="98"/>
      <c r="V553" s="98"/>
      <c r="W553" s="98"/>
      <c r="X553" s="98"/>
      <c r="Y553" s="98"/>
      <c r="Z553" s="98"/>
      <c r="AA553" s="98"/>
      <c r="AB553" s="98"/>
    </row>
    <row r="554" spans="1:28" x14ac:dyDescent="0.4">
      <c r="A554" s="98"/>
      <c r="B554" s="98"/>
      <c r="C554" s="98"/>
      <c r="D554" s="98"/>
      <c r="E554" s="98"/>
      <c r="F554" s="98"/>
      <c r="G554" s="98"/>
      <c r="H554" s="98"/>
      <c r="I554" s="98"/>
      <c r="J554" s="98"/>
      <c r="K554" s="98"/>
      <c r="L554" s="98"/>
      <c r="M554" s="98"/>
      <c r="N554" s="98"/>
      <c r="O554" s="98"/>
      <c r="P554" s="98"/>
      <c r="Q554" s="98"/>
      <c r="R554" s="98"/>
      <c r="S554" s="98"/>
      <c r="T554" s="98"/>
      <c r="U554" s="98"/>
      <c r="V554" s="98"/>
      <c r="W554" s="98"/>
      <c r="X554" s="98"/>
      <c r="Y554" s="98"/>
      <c r="Z554" s="98"/>
      <c r="AA554" s="98"/>
      <c r="AB554" s="98"/>
    </row>
    <row r="555" spans="1:28" x14ac:dyDescent="0.4">
      <c r="A555" s="98"/>
      <c r="B555" s="98"/>
      <c r="C555" s="98"/>
      <c r="D555" s="98"/>
      <c r="E555" s="98"/>
      <c r="F555" s="98"/>
      <c r="G555" s="98"/>
      <c r="H555" s="98"/>
      <c r="I555" s="98"/>
      <c r="J555" s="98"/>
      <c r="K555" s="98"/>
      <c r="L555" s="98"/>
      <c r="M555" s="98"/>
      <c r="N555" s="98"/>
      <c r="O555" s="98"/>
      <c r="P555" s="98"/>
      <c r="Q555" s="98"/>
      <c r="R555" s="98"/>
      <c r="S555" s="98"/>
      <c r="T555" s="98"/>
      <c r="U555" s="98"/>
      <c r="V555" s="98"/>
      <c r="W555" s="98"/>
      <c r="X555" s="98"/>
      <c r="Y555" s="98"/>
      <c r="Z555" s="98"/>
      <c r="AA555" s="98"/>
      <c r="AB555" s="98"/>
    </row>
    <row r="556" spans="1:28" x14ac:dyDescent="0.4">
      <c r="A556" s="98"/>
      <c r="B556" s="98"/>
      <c r="C556" s="98"/>
      <c r="D556" s="98"/>
      <c r="E556" s="98"/>
      <c r="F556" s="98"/>
      <c r="G556" s="98"/>
      <c r="H556" s="98"/>
      <c r="I556" s="98"/>
      <c r="J556" s="98"/>
      <c r="K556" s="98"/>
      <c r="L556" s="98"/>
      <c r="M556" s="98"/>
      <c r="N556" s="98"/>
      <c r="O556" s="98"/>
      <c r="P556" s="98"/>
      <c r="Q556" s="98"/>
      <c r="R556" s="98"/>
      <c r="S556" s="98"/>
      <c r="T556" s="98"/>
      <c r="U556" s="98"/>
      <c r="V556" s="98"/>
      <c r="W556" s="98"/>
      <c r="X556" s="98"/>
      <c r="Y556" s="98"/>
      <c r="Z556" s="98"/>
      <c r="AA556" s="98"/>
      <c r="AB556" s="98"/>
    </row>
    <row r="557" spans="1:28" x14ac:dyDescent="0.4">
      <c r="A557" s="98"/>
      <c r="B557" s="98"/>
      <c r="C557" s="98"/>
      <c r="D557" s="98"/>
      <c r="E557" s="98"/>
      <c r="F557" s="98"/>
      <c r="G557" s="98"/>
      <c r="H557" s="98"/>
      <c r="I557" s="98"/>
      <c r="J557" s="98"/>
      <c r="K557" s="98"/>
      <c r="L557" s="98"/>
      <c r="M557" s="98"/>
      <c r="N557" s="98"/>
      <c r="O557" s="98"/>
      <c r="P557" s="98"/>
      <c r="Q557" s="98"/>
      <c r="R557" s="98"/>
      <c r="S557" s="98"/>
      <c r="T557" s="98"/>
      <c r="U557" s="98"/>
      <c r="V557" s="98"/>
      <c r="W557" s="98"/>
      <c r="X557" s="98"/>
      <c r="Y557" s="98"/>
      <c r="Z557" s="98"/>
      <c r="AA557" s="98"/>
      <c r="AB557" s="98"/>
    </row>
    <row r="558" spans="1:28" x14ac:dyDescent="0.4">
      <c r="A558" s="98"/>
      <c r="B558" s="98"/>
      <c r="C558" s="98"/>
      <c r="D558" s="98"/>
      <c r="E558" s="98"/>
      <c r="F558" s="98"/>
      <c r="G558" s="98"/>
      <c r="H558" s="98"/>
      <c r="I558" s="98"/>
      <c r="J558" s="98"/>
      <c r="K558" s="98"/>
      <c r="L558" s="98"/>
      <c r="M558" s="98"/>
      <c r="N558" s="98"/>
      <c r="O558" s="98"/>
      <c r="P558" s="98"/>
      <c r="Q558" s="98"/>
      <c r="R558" s="98"/>
      <c r="S558" s="98"/>
      <c r="T558" s="98"/>
      <c r="U558" s="98"/>
      <c r="V558" s="98"/>
      <c r="W558" s="98"/>
      <c r="X558" s="98"/>
      <c r="Y558" s="98"/>
      <c r="Z558" s="98"/>
      <c r="AA558" s="98"/>
      <c r="AB558" s="98"/>
    </row>
    <row r="559" spans="1:28" x14ac:dyDescent="0.4">
      <c r="A559" s="98"/>
      <c r="B559" s="98"/>
      <c r="C559" s="98"/>
      <c r="D559" s="98"/>
      <c r="E559" s="98"/>
      <c r="F559" s="98"/>
      <c r="G559" s="98"/>
      <c r="H559" s="98"/>
      <c r="I559" s="98"/>
      <c r="J559" s="98"/>
      <c r="K559" s="98"/>
      <c r="L559" s="98"/>
      <c r="M559" s="98"/>
      <c r="N559" s="98"/>
      <c r="O559" s="98"/>
      <c r="P559" s="98"/>
      <c r="Q559" s="98"/>
      <c r="R559" s="98"/>
      <c r="S559" s="98"/>
      <c r="T559" s="98"/>
      <c r="U559" s="98"/>
      <c r="V559" s="98"/>
      <c r="W559" s="98"/>
      <c r="X559" s="98"/>
      <c r="Y559" s="98"/>
      <c r="Z559" s="98"/>
      <c r="AA559" s="98"/>
      <c r="AB559" s="98"/>
    </row>
    <row r="560" spans="1:28" x14ac:dyDescent="0.4">
      <c r="A560" s="98"/>
      <c r="B560" s="98"/>
      <c r="C560" s="98"/>
      <c r="D560" s="98"/>
      <c r="E560" s="98"/>
      <c r="F560" s="98"/>
      <c r="G560" s="98"/>
      <c r="H560" s="98"/>
      <c r="I560" s="98"/>
      <c r="J560" s="98"/>
      <c r="K560" s="98"/>
      <c r="L560" s="98"/>
      <c r="M560" s="98"/>
      <c r="N560" s="98"/>
      <c r="O560" s="98"/>
      <c r="P560" s="98"/>
      <c r="Q560" s="98"/>
      <c r="R560" s="98"/>
      <c r="S560" s="98"/>
      <c r="T560" s="98"/>
      <c r="U560" s="98"/>
      <c r="V560" s="98"/>
      <c r="W560" s="98"/>
      <c r="X560" s="98"/>
      <c r="Y560" s="98"/>
      <c r="Z560" s="98"/>
      <c r="AA560" s="98"/>
      <c r="AB560" s="98"/>
    </row>
    <row r="561" spans="1:28" x14ac:dyDescent="0.4">
      <c r="A561" s="98"/>
      <c r="B561" s="98"/>
      <c r="C561" s="98"/>
      <c r="D561" s="98"/>
      <c r="E561" s="98"/>
      <c r="F561" s="98"/>
      <c r="G561" s="98"/>
      <c r="H561" s="98"/>
      <c r="I561" s="98"/>
      <c r="J561" s="98"/>
      <c r="K561" s="98"/>
      <c r="L561" s="98"/>
      <c r="M561" s="98"/>
      <c r="N561" s="98"/>
      <c r="O561" s="98"/>
      <c r="P561" s="98"/>
      <c r="Q561" s="98"/>
      <c r="R561" s="98"/>
      <c r="S561" s="98"/>
      <c r="T561" s="98"/>
      <c r="U561" s="98"/>
      <c r="V561" s="98"/>
      <c r="W561" s="98"/>
      <c r="X561" s="98"/>
      <c r="Y561" s="98"/>
      <c r="Z561" s="98"/>
      <c r="AA561" s="98"/>
      <c r="AB561" s="98"/>
    </row>
    <row r="562" spans="1:28" x14ac:dyDescent="0.4">
      <c r="A562" s="98"/>
      <c r="B562" s="98"/>
      <c r="C562" s="98"/>
      <c r="D562" s="98"/>
      <c r="E562" s="98"/>
      <c r="F562" s="98"/>
      <c r="G562" s="98"/>
      <c r="H562" s="98"/>
      <c r="I562" s="98"/>
      <c r="J562" s="98"/>
      <c r="K562" s="98"/>
      <c r="L562" s="98"/>
      <c r="M562" s="98"/>
      <c r="N562" s="98"/>
      <c r="O562" s="98"/>
      <c r="P562" s="98"/>
      <c r="Q562" s="98"/>
      <c r="R562" s="98"/>
      <c r="S562" s="98"/>
      <c r="T562" s="98"/>
      <c r="U562" s="98"/>
      <c r="V562" s="98"/>
      <c r="W562" s="98"/>
      <c r="X562" s="98"/>
      <c r="Y562" s="98"/>
      <c r="Z562" s="98"/>
      <c r="AA562" s="98"/>
      <c r="AB562" s="98"/>
    </row>
    <row r="563" spans="1:28" x14ac:dyDescent="0.4">
      <c r="A563" s="98"/>
      <c r="B563" s="98"/>
      <c r="C563" s="98"/>
      <c r="D563" s="98"/>
      <c r="E563" s="98"/>
      <c r="F563" s="98"/>
      <c r="G563" s="98"/>
      <c r="H563" s="98"/>
      <c r="I563" s="98"/>
      <c r="J563" s="98"/>
      <c r="K563" s="98"/>
      <c r="L563" s="98"/>
      <c r="M563" s="98"/>
      <c r="N563" s="98"/>
      <c r="O563" s="98"/>
      <c r="P563" s="98"/>
      <c r="Q563" s="98"/>
      <c r="R563" s="98"/>
      <c r="S563" s="98"/>
      <c r="T563" s="98"/>
      <c r="U563" s="98"/>
      <c r="V563" s="98"/>
      <c r="W563" s="98"/>
      <c r="X563" s="98"/>
      <c r="Y563" s="98"/>
      <c r="Z563" s="98"/>
      <c r="AA563" s="98"/>
      <c r="AB563" s="98"/>
    </row>
    <row r="564" spans="1:28" x14ac:dyDescent="0.4">
      <c r="A564" s="98"/>
      <c r="B564" s="98"/>
      <c r="C564" s="98"/>
      <c r="D564" s="98"/>
      <c r="E564" s="98"/>
      <c r="F564" s="98"/>
      <c r="G564" s="98"/>
      <c r="H564" s="98"/>
      <c r="I564" s="98"/>
      <c r="J564" s="98"/>
      <c r="K564" s="98"/>
      <c r="L564" s="98"/>
      <c r="M564" s="98"/>
      <c r="N564" s="98"/>
      <c r="O564" s="98"/>
      <c r="P564" s="98"/>
      <c r="Q564" s="98"/>
      <c r="R564" s="98"/>
      <c r="S564" s="98"/>
      <c r="T564" s="98"/>
      <c r="U564" s="98"/>
      <c r="V564" s="98"/>
      <c r="W564" s="98"/>
      <c r="X564" s="98"/>
      <c r="Y564" s="98"/>
      <c r="Z564" s="98"/>
      <c r="AA564" s="98"/>
      <c r="AB564" s="98"/>
    </row>
    <row r="565" spans="1:28" x14ac:dyDescent="0.4">
      <c r="A565" s="98"/>
      <c r="B565" s="98"/>
      <c r="C565" s="98"/>
      <c r="D565" s="98"/>
      <c r="E565" s="98"/>
      <c r="F565" s="98"/>
      <c r="G565" s="98"/>
      <c r="H565" s="98"/>
      <c r="I565" s="98"/>
      <c r="J565" s="98"/>
      <c r="K565" s="98"/>
      <c r="L565" s="98"/>
      <c r="M565" s="98"/>
      <c r="N565" s="98"/>
      <c r="O565" s="98"/>
      <c r="P565" s="98"/>
      <c r="Q565" s="98"/>
      <c r="R565" s="98"/>
      <c r="S565" s="98"/>
      <c r="T565" s="98"/>
      <c r="U565" s="98"/>
      <c r="V565" s="98"/>
      <c r="W565" s="98"/>
      <c r="X565" s="98"/>
      <c r="Y565" s="98"/>
      <c r="Z565" s="98"/>
      <c r="AA565" s="98"/>
      <c r="AB565" s="98"/>
    </row>
    <row r="566" spans="1:28" x14ac:dyDescent="0.4">
      <c r="A566" s="98"/>
      <c r="B566" s="98"/>
      <c r="C566" s="98"/>
      <c r="D566" s="98"/>
      <c r="E566" s="98"/>
      <c r="F566" s="98"/>
      <c r="G566" s="98"/>
      <c r="H566" s="98"/>
      <c r="I566" s="98"/>
      <c r="J566" s="98"/>
      <c r="K566" s="98"/>
      <c r="L566" s="98"/>
      <c r="M566" s="98"/>
      <c r="N566" s="98"/>
      <c r="O566" s="98"/>
      <c r="P566" s="98"/>
      <c r="Q566" s="98"/>
      <c r="R566" s="98"/>
      <c r="S566" s="98"/>
      <c r="T566" s="98"/>
      <c r="U566" s="98"/>
      <c r="V566" s="98"/>
      <c r="W566" s="98"/>
      <c r="X566" s="98"/>
      <c r="Y566" s="98"/>
      <c r="Z566" s="98"/>
      <c r="AA566" s="98"/>
      <c r="AB566" s="98"/>
    </row>
    <row r="567" spans="1:28" x14ac:dyDescent="0.4">
      <c r="A567" s="98"/>
      <c r="B567" s="98"/>
      <c r="C567" s="98"/>
      <c r="D567" s="98"/>
      <c r="E567" s="98"/>
      <c r="F567" s="98"/>
      <c r="G567" s="98"/>
      <c r="H567" s="98"/>
      <c r="I567" s="98"/>
      <c r="J567" s="98"/>
      <c r="K567" s="98"/>
      <c r="L567" s="98"/>
      <c r="M567" s="98"/>
      <c r="N567" s="98"/>
      <c r="O567" s="98"/>
      <c r="P567" s="98"/>
      <c r="Q567" s="98"/>
      <c r="R567" s="98"/>
      <c r="S567" s="98"/>
      <c r="T567" s="98"/>
      <c r="U567" s="98"/>
      <c r="V567" s="98"/>
      <c r="W567" s="98"/>
      <c r="X567" s="98"/>
      <c r="Y567" s="98"/>
      <c r="Z567" s="98"/>
      <c r="AA567" s="98"/>
      <c r="AB567" s="98"/>
    </row>
    <row r="568" spans="1:28" x14ac:dyDescent="0.4">
      <c r="A568" s="98"/>
      <c r="B568" s="98"/>
      <c r="C568" s="98"/>
      <c r="D568" s="98"/>
      <c r="E568" s="98"/>
      <c r="F568" s="98"/>
      <c r="G568" s="98"/>
      <c r="H568" s="98"/>
      <c r="I568" s="98"/>
      <c r="J568" s="98"/>
      <c r="K568" s="98"/>
      <c r="L568" s="98"/>
      <c r="M568" s="98"/>
      <c r="N568" s="98"/>
      <c r="O568" s="98"/>
      <c r="P568" s="98"/>
      <c r="Q568" s="98"/>
      <c r="R568" s="98"/>
      <c r="S568" s="98"/>
      <c r="T568" s="98"/>
      <c r="U568" s="98"/>
      <c r="V568" s="98"/>
      <c r="W568" s="98"/>
      <c r="X568" s="98"/>
      <c r="Y568" s="98"/>
      <c r="Z568" s="98"/>
      <c r="AA568" s="98"/>
      <c r="AB568" s="98"/>
    </row>
    <row r="569" spans="1:28" x14ac:dyDescent="0.4">
      <c r="A569" s="98"/>
      <c r="B569" s="98"/>
      <c r="C569" s="98"/>
      <c r="D569" s="98"/>
      <c r="E569" s="98"/>
      <c r="F569" s="98"/>
      <c r="G569" s="98"/>
      <c r="H569" s="98"/>
      <c r="I569" s="98"/>
      <c r="J569" s="98"/>
      <c r="K569" s="98"/>
      <c r="L569" s="98"/>
      <c r="M569" s="98"/>
      <c r="N569" s="98"/>
      <c r="O569" s="98"/>
      <c r="P569" s="98"/>
      <c r="Q569" s="98"/>
      <c r="R569" s="98"/>
      <c r="S569" s="98"/>
      <c r="T569" s="98"/>
      <c r="U569" s="98"/>
      <c r="V569" s="98"/>
      <c r="W569" s="98"/>
      <c r="X569" s="98"/>
      <c r="Y569" s="98"/>
      <c r="Z569" s="98"/>
      <c r="AA569" s="98"/>
      <c r="AB569" s="98"/>
    </row>
    <row r="570" spans="1:28" x14ac:dyDescent="0.4">
      <c r="A570" s="98"/>
      <c r="B570" s="98"/>
      <c r="C570" s="98"/>
      <c r="D570" s="98"/>
      <c r="E570" s="98"/>
      <c r="F570" s="98"/>
      <c r="G570" s="98"/>
      <c r="H570" s="98"/>
      <c r="I570" s="98"/>
      <c r="J570" s="98"/>
      <c r="K570" s="98"/>
      <c r="L570" s="98"/>
      <c r="M570" s="98"/>
      <c r="N570" s="98"/>
      <c r="O570" s="98"/>
      <c r="P570" s="98"/>
      <c r="Q570" s="98"/>
      <c r="R570" s="98"/>
      <c r="S570" s="98"/>
      <c r="T570" s="98"/>
      <c r="U570" s="98"/>
      <c r="V570" s="98"/>
      <c r="W570" s="98"/>
      <c r="X570" s="98"/>
      <c r="Y570" s="98"/>
      <c r="Z570" s="98"/>
      <c r="AA570" s="98"/>
      <c r="AB570" s="98"/>
    </row>
    <row r="571" spans="1:28" x14ac:dyDescent="0.4">
      <c r="A571" s="98"/>
      <c r="B571" s="98"/>
      <c r="C571" s="98"/>
      <c r="D571" s="98"/>
      <c r="E571" s="98"/>
      <c r="F571" s="98"/>
      <c r="G571" s="98"/>
      <c r="H571" s="98"/>
      <c r="I571" s="98"/>
      <c r="J571" s="98"/>
      <c r="K571" s="98"/>
      <c r="L571" s="98"/>
      <c r="M571" s="98"/>
      <c r="N571" s="98"/>
      <c r="O571" s="98"/>
      <c r="P571" s="98"/>
      <c r="Q571" s="98"/>
      <c r="R571" s="98"/>
      <c r="S571" s="98"/>
      <c r="T571" s="98"/>
      <c r="U571" s="98"/>
      <c r="V571" s="98"/>
      <c r="W571" s="98"/>
      <c r="X571" s="98"/>
      <c r="Y571" s="98"/>
      <c r="Z571" s="98"/>
      <c r="AA571" s="98"/>
      <c r="AB571" s="98"/>
    </row>
    <row r="572" spans="1:28" x14ac:dyDescent="0.4">
      <c r="A572" s="98"/>
      <c r="B572" s="98"/>
      <c r="C572" s="98"/>
      <c r="D572" s="98"/>
      <c r="E572" s="98"/>
      <c r="F572" s="98"/>
      <c r="G572" s="98"/>
      <c r="H572" s="98"/>
      <c r="I572" s="98"/>
      <c r="J572" s="98"/>
      <c r="K572" s="98"/>
      <c r="L572" s="98"/>
      <c r="M572" s="98"/>
      <c r="N572" s="98"/>
      <c r="O572" s="98"/>
      <c r="P572" s="98"/>
      <c r="Q572" s="98"/>
      <c r="R572" s="98"/>
      <c r="S572" s="98"/>
      <c r="T572" s="98"/>
      <c r="U572" s="98"/>
      <c r="V572" s="98"/>
      <c r="W572" s="98"/>
      <c r="X572" s="98"/>
      <c r="Y572" s="98"/>
      <c r="Z572" s="98"/>
      <c r="AA572" s="98"/>
      <c r="AB572" s="98"/>
    </row>
    <row r="573" spans="1:28" x14ac:dyDescent="0.4">
      <c r="A573" s="98"/>
      <c r="B573" s="98"/>
      <c r="C573" s="98"/>
      <c r="D573" s="98"/>
      <c r="E573" s="98"/>
      <c r="F573" s="98"/>
      <c r="G573" s="98"/>
      <c r="H573" s="98"/>
      <c r="I573" s="98"/>
      <c r="J573" s="98"/>
      <c r="K573" s="98"/>
      <c r="L573" s="98"/>
      <c r="M573" s="98"/>
      <c r="N573" s="98"/>
      <c r="O573" s="98"/>
      <c r="P573" s="98"/>
      <c r="Q573" s="98"/>
      <c r="R573" s="98"/>
      <c r="S573" s="98"/>
      <c r="T573" s="98"/>
      <c r="U573" s="98"/>
      <c r="V573" s="98"/>
      <c r="W573" s="98"/>
      <c r="X573" s="98"/>
      <c r="Y573" s="98"/>
      <c r="Z573" s="98"/>
      <c r="AA573" s="98"/>
      <c r="AB573" s="98"/>
    </row>
    <row r="574" spans="1:28" x14ac:dyDescent="0.4">
      <c r="A574" s="98"/>
      <c r="B574" s="98"/>
      <c r="C574" s="98"/>
      <c r="D574" s="98"/>
      <c r="E574" s="98"/>
      <c r="F574" s="98"/>
      <c r="G574" s="98"/>
      <c r="H574" s="98"/>
      <c r="I574" s="98"/>
      <c r="J574" s="98"/>
      <c r="K574" s="98"/>
      <c r="L574" s="98"/>
      <c r="M574" s="98"/>
      <c r="N574" s="98"/>
      <c r="O574" s="98"/>
      <c r="P574" s="98"/>
      <c r="Q574" s="98"/>
      <c r="R574" s="98"/>
      <c r="S574" s="98"/>
      <c r="T574" s="98"/>
      <c r="U574" s="98"/>
      <c r="V574" s="98"/>
      <c r="W574" s="98"/>
      <c r="X574" s="98"/>
      <c r="Y574" s="98"/>
      <c r="Z574" s="98"/>
      <c r="AA574" s="98"/>
      <c r="AB574" s="98"/>
    </row>
    <row r="575" spans="1:28" x14ac:dyDescent="0.4">
      <c r="A575" s="98"/>
      <c r="B575" s="98"/>
      <c r="C575" s="98"/>
      <c r="D575" s="98"/>
      <c r="E575" s="98"/>
      <c r="F575" s="98"/>
      <c r="G575" s="98"/>
      <c r="H575" s="98"/>
      <c r="I575" s="98"/>
      <c r="J575" s="98"/>
      <c r="K575" s="98"/>
      <c r="L575" s="98"/>
      <c r="M575" s="98"/>
      <c r="N575" s="98"/>
      <c r="O575" s="98"/>
      <c r="P575" s="98"/>
      <c r="Q575" s="98"/>
      <c r="R575" s="98"/>
      <c r="S575" s="98"/>
      <c r="T575" s="98"/>
      <c r="U575" s="98"/>
      <c r="V575" s="98"/>
      <c r="W575" s="98"/>
      <c r="X575" s="98"/>
      <c r="Y575" s="98"/>
      <c r="Z575" s="98"/>
      <c r="AA575" s="98"/>
      <c r="AB575" s="98"/>
    </row>
    <row r="576" spans="1:28" x14ac:dyDescent="0.4">
      <c r="A576" s="98"/>
      <c r="B576" s="98"/>
      <c r="C576" s="98"/>
      <c r="D576" s="98"/>
      <c r="E576" s="98"/>
      <c r="F576" s="98"/>
      <c r="G576" s="98"/>
      <c r="H576" s="98"/>
      <c r="I576" s="98"/>
      <c r="J576" s="98"/>
      <c r="K576" s="98"/>
      <c r="L576" s="98"/>
      <c r="M576" s="98"/>
      <c r="N576" s="98"/>
      <c r="O576" s="98"/>
      <c r="P576" s="98"/>
      <c r="Q576" s="98"/>
      <c r="R576" s="98"/>
      <c r="S576" s="98"/>
      <c r="T576" s="98"/>
      <c r="U576" s="98"/>
      <c r="V576" s="98"/>
      <c r="W576" s="98"/>
      <c r="X576" s="98"/>
      <c r="Y576" s="98"/>
      <c r="Z576" s="98"/>
      <c r="AA576" s="98"/>
      <c r="AB576" s="98"/>
    </row>
    <row r="577" spans="1:28" x14ac:dyDescent="0.4">
      <c r="A577" s="98"/>
      <c r="B577" s="98"/>
      <c r="C577" s="98"/>
      <c r="D577" s="98"/>
      <c r="E577" s="98"/>
      <c r="F577" s="98"/>
      <c r="G577" s="98"/>
      <c r="H577" s="98"/>
      <c r="I577" s="98"/>
      <c r="J577" s="98"/>
      <c r="K577" s="98"/>
      <c r="L577" s="98"/>
      <c r="M577" s="98"/>
      <c r="N577" s="98"/>
      <c r="O577" s="98"/>
      <c r="P577" s="98"/>
      <c r="Q577" s="98"/>
      <c r="R577" s="98"/>
      <c r="S577" s="98"/>
      <c r="T577" s="98"/>
      <c r="U577" s="98"/>
      <c r="V577" s="98"/>
      <c r="W577" s="98"/>
      <c r="X577" s="98"/>
      <c r="Y577" s="98"/>
      <c r="Z577" s="98"/>
      <c r="AA577" s="98"/>
      <c r="AB577" s="98"/>
    </row>
    <row r="578" spans="1:28" x14ac:dyDescent="0.4">
      <c r="A578" s="98"/>
      <c r="B578" s="98"/>
      <c r="C578" s="98"/>
      <c r="D578" s="98"/>
      <c r="E578" s="98"/>
      <c r="F578" s="98"/>
      <c r="G578" s="98"/>
      <c r="H578" s="98"/>
      <c r="I578" s="98"/>
      <c r="J578" s="98"/>
      <c r="K578" s="98"/>
      <c r="L578" s="98"/>
      <c r="M578" s="98"/>
      <c r="N578" s="98"/>
      <c r="O578" s="98"/>
      <c r="P578" s="98"/>
      <c r="Q578" s="98"/>
      <c r="R578" s="98"/>
      <c r="S578" s="98"/>
      <c r="T578" s="98"/>
      <c r="U578" s="98"/>
      <c r="V578" s="98"/>
      <c r="W578" s="98"/>
      <c r="X578" s="98"/>
      <c r="Y578" s="98"/>
      <c r="Z578" s="98"/>
      <c r="AA578" s="98"/>
      <c r="AB578" s="98"/>
    </row>
    <row r="579" spans="1:28" x14ac:dyDescent="0.4">
      <c r="A579" s="98"/>
      <c r="B579" s="98"/>
      <c r="C579" s="98"/>
      <c r="D579" s="98"/>
      <c r="E579" s="98"/>
      <c r="F579" s="98"/>
      <c r="G579" s="98"/>
      <c r="H579" s="98"/>
      <c r="I579" s="98"/>
      <c r="J579" s="98"/>
      <c r="K579" s="98"/>
      <c r="L579" s="98"/>
      <c r="M579" s="98"/>
      <c r="N579" s="98"/>
      <c r="O579" s="98"/>
      <c r="P579" s="98"/>
      <c r="Q579" s="98"/>
      <c r="R579" s="98"/>
      <c r="S579" s="98"/>
      <c r="T579" s="98"/>
      <c r="U579" s="98"/>
      <c r="V579" s="98"/>
      <c r="W579" s="98"/>
      <c r="X579" s="98"/>
      <c r="Y579" s="98"/>
      <c r="Z579" s="98"/>
      <c r="AA579" s="98"/>
      <c r="AB579" s="98"/>
    </row>
    <row r="580" spans="1:28" x14ac:dyDescent="0.4">
      <c r="A580" s="98"/>
      <c r="B580" s="98"/>
      <c r="C580" s="98"/>
      <c r="D580" s="98"/>
      <c r="E580" s="98"/>
      <c r="F580" s="98"/>
      <c r="G580" s="98"/>
      <c r="H580" s="98"/>
      <c r="I580" s="98"/>
      <c r="J580" s="98"/>
      <c r="K580" s="98"/>
      <c r="L580" s="98"/>
      <c r="M580" s="98"/>
      <c r="N580" s="98"/>
      <c r="O580" s="98"/>
      <c r="P580" s="98"/>
      <c r="Q580" s="98"/>
      <c r="R580" s="98"/>
      <c r="S580" s="98"/>
      <c r="T580" s="98"/>
      <c r="U580" s="98"/>
      <c r="V580" s="98"/>
      <c r="W580" s="98"/>
      <c r="X580" s="98"/>
      <c r="Y580" s="98"/>
      <c r="Z580" s="98"/>
      <c r="AA580" s="98"/>
      <c r="AB580" s="98"/>
    </row>
    <row r="581" spans="1:28" x14ac:dyDescent="0.4">
      <c r="A581" s="98"/>
      <c r="B581" s="98"/>
      <c r="C581" s="98"/>
      <c r="D581" s="98"/>
      <c r="E581" s="98"/>
      <c r="F581" s="98"/>
      <c r="G581" s="98"/>
      <c r="H581" s="98"/>
      <c r="I581" s="98"/>
      <c r="J581" s="98"/>
      <c r="K581" s="98"/>
      <c r="L581" s="98"/>
      <c r="M581" s="98"/>
      <c r="N581" s="98"/>
      <c r="O581" s="98"/>
      <c r="P581" s="98"/>
      <c r="Q581" s="98"/>
      <c r="R581" s="98"/>
      <c r="S581" s="98"/>
      <c r="T581" s="98"/>
      <c r="U581" s="98"/>
      <c r="V581" s="98"/>
      <c r="W581" s="98"/>
      <c r="X581" s="98"/>
      <c r="Y581" s="98"/>
      <c r="Z581" s="98"/>
      <c r="AA581" s="98"/>
      <c r="AB581" s="98"/>
    </row>
    <row r="582" spans="1:28" x14ac:dyDescent="0.4">
      <c r="A582" s="98"/>
      <c r="B582" s="98"/>
      <c r="C582" s="98"/>
      <c r="D582" s="98"/>
      <c r="E582" s="98"/>
      <c r="F582" s="98"/>
      <c r="G582" s="98"/>
      <c r="H582" s="98"/>
      <c r="I582" s="98"/>
      <c r="J582" s="98"/>
      <c r="K582" s="98"/>
      <c r="L582" s="98"/>
      <c r="M582" s="98"/>
      <c r="N582" s="98"/>
      <c r="O582" s="98"/>
      <c r="P582" s="98"/>
      <c r="Q582" s="98"/>
      <c r="R582" s="98"/>
      <c r="S582" s="98"/>
      <c r="T582" s="98"/>
      <c r="U582" s="98"/>
      <c r="V582" s="98"/>
      <c r="W582" s="98"/>
      <c r="X582" s="98"/>
      <c r="Y582" s="98"/>
      <c r="Z582" s="98"/>
      <c r="AA582" s="98"/>
      <c r="AB582" s="98"/>
    </row>
    <row r="583" spans="1:28" x14ac:dyDescent="0.4">
      <c r="A583" s="98"/>
      <c r="B583" s="98"/>
      <c r="C583" s="98"/>
      <c r="D583" s="98"/>
      <c r="E583" s="98"/>
      <c r="F583" s="98"/>
      <c r="G583" s="98"/>
      <c r="H583" s="98"/>
      <c r="I583" s="98"/>
      <c r="J583" s="98"/>
      <c r="K583" s="98"/>
      <c r="L583" s="98"/>
      <c r="M583" s="98"/>
      <c r="N583" s="98"/>
      <c r="O583" s="98"/>
      <c r="P583" s="98"/>
      <c r="Q583" s="98"/>
      <c r="R583" s="98"/>
      <c r="S583" s="98"/>
      <c r="T583" s="98"/>
      <c r="U583" s="98"/>
      <c r="V583" s="98"/>
      <c r="W583" s="98"/>
      <c r="X583" s="98"/>
      <c r="Y583" s="98"/>
      <c r="Z583" s="98"/>
      <c r="AA583" s="98"/>
      <c r="AB583" s="98"/>
    </row>
    <row r="584" spans="1:28" x14ac:dyDescent="0.4">
      <c r="A584" s="98"/>
      <c r="B584" s="98"/>
      <c r="C584" s="98"/>
      <c r="D584" s="98"/>
      <c r="E584" s="98"/>
      <c r="F584" s="98"/>
      <c r="G584" s="98"/>
      <c r="H584" s="98"/>
      <c r="I584" s="98"/>
      <c r="J584" s="98"/>
      <c r="K584" s="98"/>
      <c r="L584" s="98"/>
      <c r="M584" s="98"/>
      <c r="N584" s="98"/>
      <c r="O584" s="98"/>
      <c r="P584" s="98"/>
      <c r="Q584" s="98"/>
      <c r="R584" s="98"/>
      <c r="S584" s="98"/>
      <c r="T584" s="98"/>
      <c r="U584" s="98"/>
      <c r="V584" s="98"/>
      <c r="W584" s="98"/>
      <c r="X584" s="98"/>
      <c r="Y584" s="98"/>
      <c r="Z584" s="98"/>
      <c r="AA584" s="98"/>
      <c r="AB584" s="98"/>
    </row>
    <row r="585" spans="1:28" x14ac:dyDescent="0.4">
      <c r="A585" s="98"/>
      <c r="B585" s="98"/>
      <c r="C585" s="98"/>
      <c r="D585" s="98"/>
      <c r="E585" s="98"/>
      <c r="F585" s="98"/>
      <c r="G585" s="98"/>
      <c r="H585" s="98"/>
      <c r="I585" s="98"/>
      <c r="J585" s="98"/>
      <c r="K585" s="98"/>
      <c r="L585" s="98"/>
      <c r="M585" s="98"/>
      <c r="N585" s="98"/>
      <c r="O585" s="98"/>
      <c r="P585" s="98"/>
      <c r="Q585" s="98"/>
      <c r="R585" s="98"/>
      <c r="S585" s="98"/>
      <c r="T585" s="98"/>
      <c r="U585" s="98"/>
      <c r="V585" s="98"/>
      <c r="W585" s="98"/>
      <c r="X585" s="98"/>
      <c r="Y585" s="98"/>
      <c r="Z585" s="98"/>
      <c r="AA585" s="98"/>
      <c r="AB585" s="98"/>
    </row>
    <row r="586" spans="1:28" x14ac:dyDescent="0.4">
      <c r="A586" s="98"/>
      <c r="B586" s="98"/>
      <c r="C586" s="98"/>
      <c r="D586" s="98"/>
      <c r="E586" s="98"/>
      <c r="F586" s="98"/>
      <c r="G586" s="98"/>
      <c r="H586" s="98"/>
      <c r="I586" s="98"/>
      <c r="J586" s="98"/>
      <c r="K586" s="98"/>
      <c r="L586" s="98"/>
      <c r="M586" s="98"/>
      <c r="N586" s="98"/>
      <c r="O586" s="98"/>
      <c r="P586" s="98"/>
      <c r="Q586" s="98"/>
      <c r="R586" s="98"/>
      <c r="S586" s="98"/>
      <c r="T586" s="98"/>
      <c r="U586" s="98"/>
      <c r="V586" s="98"/>
      <c r="W586" s="98"/>
      <c r="X586" s="98"/>
      <c r="Y586" s="98"/>
      <c r="Z586" s="98"/>
      <c r="AA586" s="98"/>
      <c r="AB586" s="98"/>
    </row>
    <row r="587" spans="1:28" x14ac:dyDescent="0.4">
      <c r="A587" s="98"/>
      <c r="B587" s="98"/>
      <c r="C587" s="98"/>
      <c r="D587" s="98"/>
      <c r="E587" s="98"/>
      <c r="F587" s="98"/>
      <c r="G587" s="98"/>
      <c r="H587" s="98"/>
      <c r="I587" s="98"/>
      <c r="J587" s="98"/>
      <c r="K587" s="98"/>
      <c r="L587" s="98"/>
      <c r="M587" s="98"/>
      <c r="N587" s="98"/>
      <c r="O587" s="98"/>
      <c r="P587" s="98"/>
      <c r="Q587" s="98"/>
      <c r="R587" s="98"/>
      <c r="S587" s="98"/>
      <c r="T587" s="98"/>
      <c r="U587" s="98"/>
      <c r="V587" s="98"/>
      <c r="W587" s="98"/>
      <c r="X587" s="98"/>
      <c r="Y587" s="98"/>
      <c r="Z587" s="98"/>
      <c r="AA587" s="98"/>
      <c r="AB587" s="98"/>
    </row>
    <row r="588" spans="1:28" x14ac:dyDescent="0.4">
      <c r="A588" s="98"/>
      <c r="B588" s="98"/>
      <c r="C588" s="98"/>
      <c r="D588" s="98"/>
      <c r="E588" s="98"/>
      <c r="F588" s="98"/>
      <c r="G588" s="98"/>
      <c r="H588" s="98"/>
      <c r="I588" s="98"/>
      <c r="J588" s="98"/>
      <c r="K588" s="98"/>
      <c r="L588" s="98"/>
      <c r="M588" s="98"/>
      <c r="N588" s="98"/>
      <c r="O588" s="98"/>
      <c r="P588" s="98"/>
      <c r="Q588" s="98"/>
      <c r="R588" s="98"/>
      <c r="S588" s="98"/>
      <c r="T588" s="98"/>
      <c r="U588" s="98"/>
      <c r="V588" s="98"/>
      <c r="W588" s="98"/>
      <c r="X588" s="98"/>
      <c r="Y588" s="98"/>
      <c r="Z588" s="98"/>
      <c r="AA588" s="98"/>
      <c r="AB588" s="98"/>
    </row>
    <row r="589" spans="1:28" x14ac:dyDescent="0.4">
      <c r="A589" s="98"/>
      <c r="B589" s="98"/>
      <c r="C589" s="98"/>
      <c r="D589" s="98"/>
      <c r="E589" s="98"/>
      <c r="F589" s="98"/>
      <c r="G589" s="98"/>
      <c r="H589" s="98"/>
      <c r="I589" s="98"/>
      <c r="J589" s="98"/>
      <c r="K589" s="98"/>
      <c r="L589" s="98"/>
      <c r="M589" s="98"/>
      <c r="N589" s="98"/>
      <c r="O589" s="98"/>
      <c r="P589" s="98"/>
      <c r="Q589" s="98"/>
      <c r="R589" s="98"/>
      <c r="S589" s="98"/>
      <c r="T589" s="98"/>
      <c r="U589" s="98"/>
      <c r="V589" s="98"/>
      <c r="W589" s="98"/>
      <c r="X589" s="98"/>
      <c r="Y589" s="98"/>
      <c r="Z589" s="98"/>
      <c r="AA589" s="98"/>
      <c r="AB589" s="98"/>
    </row>
    <row r="590" spans="1:28" x14ac:dyDescent="0.4">
      <c r="A590" s="98"/>
      <c r="B590" s="98"/>
      <c r="C590" s="98"/>
      <c r="D590" s="98"/>
      <c r="E590" s="98"/>
      <c r="F590" s="98"/>
      <c r="G590" s="98"/>
      <c r="H590" s="98"/>
      <c r="I590" s="98"/>
      <c r="J590" s="98"/>
      <c r="K590" s="98"/>
      <c r="L590" s="98"/>
      <c r="M590" s="98"/>
      <c r="N590" s="98"/>
      <c r="O590" s="98"/>
      <c r="P590" s="98"/>
      <c r="Q590" s="98"/>
      <c r="R590" s="98"/>
      <c r="S590" s="98"/>
      <c r="T590" s="98"/>
      <c r="U590" s="98"/>
      <c r="V590" s="98"/>
      <c r="W590" s="98"/>
      <c r="X590" s="98"/>
      <c r="Y590" s="98"/>
      <c r="Z590" s="98"/>
      <c r="AA590" s="98"/>
      <c r="AB590" s="98"/>
    </row>
    <row r="591" spans="1:28" x14ac:dyDescent="0.4">
      <c r="A591" s="98"/>
      <c r="B591" s="98"/>
      <c r="C591" s="98"/>
      <c r="D591" s="98"/>
      <c r="E591" s="98"/>
      <c r="F591" s="98"/>
      <c r="G591" s="98"/>
      <c r="H591" s="98"/>
      <c r="I591" s="98"/>
      <c r="J591" s="98"/>
      <c r="K591" s="98"/>
      <c r="L591" s="98"/>
      <c r="M591" s="98"/>
      <c r="N591" s="98"/>
      <c r="O591" s="98"/>
      <c r="P591" s="98"/>
      <c r="Q591" s="98"/>
      <c r="R591" s="98"/>
      <c r="S591" s="98"/>
      <c r="T591" s="98"/>
      <c r="U591" s="98"/>
      <c r="V591" s="98"/>
      <c r="W591" s="98"/>
      <c r="X591" s="98"/>
      <c r="Y591" s="98"/>
      <c r="Z591" s="98"/>
      <c r="AA591" s="98"/>
      <c r="AB591" s="98"/>
    </row>
    <row r="592" spans="1:28" x14ac:dyDescent="0.4">
      <c r="A592" s="98"/>
      <c r="B592" s="98"/>
      <c r="C592" s="98"/>
      <c r="D592" s="98"/>
      <c r="E592" s="98"/>
      <c r="F592" s="98"/>
      <c r="G592" s="98"/>
      <c r="H592" s="98"/>
      <c r="I592" s="98"/>
      <c r="J592" s="98"/>
      <c r="K592" s="98"/>
      <c r="L592" s="98"/>
      <c r="M592" s="98"/>
      <c r="N592" s="98"/>
      <c r="O592" s="98"/>
      <c r="P592" s="98"/>
      <c r="Q592" s="98"/>
      <c r="R592" s="98"/>
      <c r="S592" s="98"/>
      <c r="T592" s="98"/>
      <c r="U592" s="98"/>
      <c r="V592" s="98"/>
      <c r="W592" s="98"/>
      <c r="X592" s="98"/>
      <c r="Y592" s="98"/>
      <c r="Z592" s="98"/>
      <c r="AA592" s="98"/>
      <c r="AB592" s="98"/>
    </row>
    <row r="593" spans="1:28" x14ac:dyDescent="0.4">
      <c r="A593" s="98"/>
      <c r="B593" s="98"/>
      <c r="C593" s="98"/>
      <c r="D593" s="98"/>
      <c r="E593" s="98"/>
      <c r="F593" s="98"/>
      <c r="G593" s="98"/>
      <c r="H593" s="98"/>
      <c r="I593" s="98"/>
      <c r="J593" s="98"/>
      <c r="K593" s="98"/>
      <c r="L593" s="98"/>
      <c r="M593" s="98"/>
      <c r="N593" s="98"/>
      <c r="O593" s="98"/>
      <c r="P593" s="98"/>
      <c r="Q593" s="98"/>
      <c r="R593" s="98"/>
      <c r="S593" s="98"/>
      <c r="T593" s="98"/>
      <c r="U593" s="98"/>
      <c r="V593" s="98"/>
      <c r="W593" s="98"/>
      <c r="X593" s="98"/>
      <c r="Y593" s="98"/>
      <c r="Z593" s="98"/>
      <c r="AA593" s="98"/>
      <c r="AB593" s="98"/>
    </row>
    <row r="594" spans="1:28" x14ac:dyDescent="0.4">
      <c r="A594" s="98"/>
      <c r="B594" s="98"/>
      <c r="C594" s="98"/>
      <c r="D594" s="98"/>
      <c r="E594" s="98"/>
      <c r="F594" s="98"/>
      <c r="G594" s="98"/>
      <c r="H594" s="98"/>
      <c r="I594" s="98"/>
      <c r="J594" s="98"/>
      <c r="K594" s="98"/>
      <c r="L594" s="98"/>
      <c r="M594" s="98"/>
      <c r="N594" s="98"/>
      <c r="O594" s="98"/>
      <c r="P594" s="98"/>
      <c r="Q594" s="98"/>
      <c r="R594" s="98"/>
      <c r="S594" s="98"/>
      <c r="T594" s="98"/>
      <c r="U594" s="98"/>
      <c r="V594" s="98"/>
      <c r="W594" s="98"/>
      <c r="X594" s="98"/>
      <c r="Y594" s="98"/>
      <c r="Z594" s="98"/>
      <c r="AA594" s="98"/>
      <c r="AB594" s="98"/>
    </row>
    <row r="595" spans="1:28" x14ac:dyDescent="0.4">
      <c r="A595" s="98"/>
      <c r="B595" s="98"/>
      <c r="C595" s="98"/>
      <c r="D595" s="98"/>
      <c r="E595" s="98"/>
      <c r="F595" s="98"/>
      <c r="G595" s="98"/>
      <c r="H595" s="98"/>
      <c r="I595" s="98"/>
      <c r="J595" s="98"/>
      <c r="K595" s="98"/>
      <c r="L595" s="98"/>
      <c r="M595" s="98"/>
      <c r="N595" s="98"/>
      <c r="O595" s="98"/>
      <c r="P595" s="98"/>
      <c r="Q595" s="98"/>
      <c r="R595" s="98"/>
      <c r="S595" s="98"/>
      <c r="T595" s="98"/>
      <c r="U595" s="98"/>
      <c r="V595" s="98"/>
      <c r="W595" s="98"/>
      <c r="X595" s="98"/>
      <c r="Y595" s="98"/>
      <c r="Z595" s="98"/>
      <c r="AA595" s="98"/>
      <c r="AB595" s="98"/>
    </row>
    <row r="596" spans="1:28" x14ac:dyDescent="0.4">
      <c r="A596" s="98"/>
      <c r="B596" s="98"/>
      <c r="C596" s="98"/>
      <c r="D596" s="98"/>
      <c r="E596" s="98"/>
      <c r="F596" s="98"/>
      <c r="G596" s="98"/>
      <c r="H596" s="98"/>
      <c r="I596" s="98"/>
      <c r="J596" s="98"/>
      <c r="K596" s="98"/>
      <c r="L596" s="98"/>
      <c r="M596" s="98"/>
      <c r="N596" s="98"/>
      <c r="O596" s="98"/>
      <c r="P596" s="98"/>
      <c r="Q596" s="98"/>
      <c r="R596" s="98"/>
      <c r="S596" s="98"/>
      <c r="T596" s="98"/>
      <c r="U596" s="98"/>
      <c r="V596" s="98"/>
      <c r="W596" s="98"/>
      <c r="X596" s="98"/>
      <c r="Y596" s="98"/>
      <c r="Z596" s="98"/>
      <c r="AA596" s="98"/>
      <c r="AB596" s="98"/>
    </row>
    <row r="597" spans="1:28" x14ac:dyDescent="0.4">
      <c r="A597" s="98"/>
      <c r="B597" s="98"/>
      <c r="C597" s="98"/>
      <c r="D597" s="98"/>
      <c r="E597" s="98"/>
      <c r="F597" s="98"/>
      <c r="G597" s="98"/>
      <c r="H597" s="98"/>
      <c r="I597" s="98"/>
      <c r="J597" s="98"/>
      <c r="K597" s="98"/>
      <c r="L597" s="98"/>
      <c r="M597" s="98"/>
      <c r="N597" s="98"/>
      <c r="O597" s="98"/>
      <c r="P597" s="98"/>
      <c r="Q597" s="98"/>
      <c r="R597" s="98"/>
      <c r="S597" s="98"/>
      <c r="T597" s="98"/>
      <c r="U597" s="98"/>
      <c r="V597" s="98"/>
      <c r="W597" s="98"/>
      <c r="X597" s="98"/>
      <c r="Y597" s="98"/>
      <c r="Z597" s="98"/>
      <c r="AA597" s="98"/>
      <c r="AB597" s="98"/>
    </row>
    <row r="598" spans="1:28" x14ac:dyDescent="0.4">
      <c r="A598" s="98"/>
      <c r="B598" s="98"/>
      <c r="C598" s="98"/>
      <c r="D598" s="98"/>
      <c r="E598" s="98"/>
      <c r="F598" s="98"/>
      <c r="G598" s="98"/>
      <c r="H598" s="98"/>
      <c r="I598" s="98"/>
      <c r="J598" s="98"/>
      <c r="K598" s="98"/>
      <c r="L598" s="98"/>
      <c r="M598" s="98"/>
      <c r="N598" s="98"/>
      <c r="O598" s="98"/>
      <c r="P598" s="98"/>
      <c r="Q598" s="98"/>
      <c r="R598" s="98"/>
      <c r="S598" s="98"/>
      <c r="T598" s="98"/>
      <c r="U598" s="98"/>
      <c r="V598" s="98"/>
      <c r="W598" s="98"/>
      <c r="X598" s="98"/>
      <c r="Y598" s="98"/>
      <c r="Z598" s="98"/>
      <c r="AA598" s="98"/>
      <c r="AB598" s="98"/>
    </row>
    <row r="599" spans="1:28" x14ac:dyDescent="0.4">
      <c r="A599" s="98"/>
      <c r="B599" s="98"/>
      <c r="C599" s="98"/>
      <c r="D599" s="98"/>
      <c r="E599" s="98"/>
      <c r="F599" s="98"/>
      <c r="G599" s="98"/>
      <c r="H599" s="98"/>
      <c r="I599" s="98"/>
      <c r="J599" s="98"/>
      <c r="K599" s="98"/>
      <c r="L599" s="98"/>
      <c r="M599" s="98"/>
      <c r="N599" s="98"/>
      <c r="O599" s="98"/>
      <c r="P599" s="98"/>
      <c r="Q599" s="98"/>
      <c r="R599" s="98"/>
      <c r="S599" s="98"/>
      <c r="T599" s="98"/>
      <c r="U599" s="98"/>
      <c r="V599" s="98"/>
      <c r="W599" s="98"/>
      <c r="X599" s="98"/>
      <c r="Y599" s="98"/>
      <c r="Z599" s="98"/>
      <c r="AA599" s="98"/>
      <c r="AB599" s="98"/>
    </row>
    <row r="600" spans="1:28" x14ac:dyDescent="0.4">
      <c r="A600" s="98"/>
      <c r="B600" s="98"/>
      <c r="C600" s="98"/>
      <c r="D600" s="98"/>
      <c r="E600" s="98"/>
      <c r="F600" s="98"/>
      <c r="G600" s="98"/>
      <c r="H600" s="98"/>
      <c r="I600" s="98"/>
      <c r="J600" s="98"/>
      <c r="K600" s="98"/>
      <c r="L600" s="98"/>
      <c r="M600" s="98"/>
      <c r="N600" s="98"/>
      <c r="O600" s="98"/>
      <c r="P600" s="98"/>
      <c r="Q600" s="98"/>
      <c r="R600" s="98"/>
      <c r="S600" s="98"/>
      <c r="T600" s="98"/>
      <c r="U600" s="98"/>
      <c r="V600" s="98"/>
      <c r="W600" s="98"/>
      <c r="X600" s="98"/>
      <c r="Y600" s="98"/>
      <c r="Z600" s="98"/>
      <c r="AA600" s="98"/>
      <c r="AB600" s="98"/>
    </row>
    <row r="601" spans="1:28" x14ac:dyDescent="0.4">
      <c r="A601" s="98"/>
      <c r="B601" s="98"/>
      <c r="C601" s="98"/>
      <c r="D601" s="98"/>
      <c r="E601" s="98"/>
      <c r="F601" s="98"/>
      <c r="G601" s="98"/>
      <c r="H601" s="98"/>
      <c r="I601" s="98"/>
      <c r="J601" s="98"/>
      <c r="K601" s="98"/>
      <c r="L601" s="98"/>
      <c r="M601" s="98"/>
      <c r="N601" s="98"/>
      <c r="O601" s="98"/>
      <c r="P601" s="98"/>
      <c r="Q601" s="98"/>
      <c r="R601" s="98"/>
      <c r="S601" s="98"/>
      <c r="T601" s="98"/>
      <c r="U601" s="98"/>
      <c r="V601" s="98"/>
      <c r="W601" s="98"/>
      <c r="X601" s="98"/>
      <c r="Y601" s="98"/>
      <c r="Z601" s="98"/>
      <c r="AA601" s="98"/>
      <c r="AB601" s="98"/>
    </row>
    <row r="602" spans="1:28" x14ac:dyDescent="0.4">
      <c r="A602" s="98"/>
      <c r="B602" s="98"/>
      <c r="C602" s="98"/>
      <c r="D602" s="98"/>
      <c r="E602" s="98"/>
      <c r="F602" s="98"/>
      <c r="G602" s="98"/>
      <c r="H602" s="98"/>
      <c r="I602" s="98"/>
      <c r="J602" s="98"/>
      <c r="K602" s="98"/>
      <c r="L602" s="98"/>
      <c r="M602" s="98"/>
      <c r="N602" s="98"/>
      <c r="O602" s="98"/>
      <c r="P602" s="98"/>
      <c r="Q602" s="98"/>
      <c r="R602" s="98"/>
      <c r="S602" s="98"/>
      <c r="T602" s="98"/>
      <c r="U602" s="98"/>
      <c r="V602" s="98"/>
      <c r="W602" s="98"/>
      <c r="X602" s="98"/>
      <c r="Y602" s="98"/>
      <c r="Z602" s="98"/>
      <c r="AA602" s="98"/>
      <c r="AB602" s="98"/>
    </row>
    <row r="603" spans="1:28" x14ac:dyDescent="0.4">
      <c r="A603" s="98"/>
      <c r="B603" s="98"/>
      <c r="C603" s="98"/>
      <c r="D603" s="98"/>
      <c r="E603" s="98"/>
      <c r="F603" s="98"/>
      <c r="G603" s="98"/>
      <c r="H603" s="98"/>
      <c r="I603" s="98"/>
      <c r="J603" s="98"/>
      <c r="K603" s="98"/>
      <c r="L603" s="98"/>
      <c r="M603" s="98"/>
      <c r="N603" s="98"/>
      <c r="O603" s="98"/>
      <c r="P603" s="98"/>
      <c r="Q603" s="98"/>
      <c r="R603" s="98"/>
      <c r="S603" s="98"/>
      <c r="T603" s="98"/>
      <c r="U603" s="98"/>
      <c r="V603" s="98"/>
      <c r="W603" s="98"/>
      <c r="X603" s="98"/>
      <c r="Y603" s="98"/>
      <c r="Z603" s="98"/>
      <c r="AA603" s="98"/>
      <c r="AB603" s="98"/>
    </row>
    <row r="604" spans="1:28" x14ac:dyDescent="0.4">
      <c r="A604" s="98"/>
      <c r="B604" s="98"/>
      <c r="C604" s="98"/>
      <c r="D604" s="98"/>
      <c r="E604" s="98"/>
      <c r="F604" s="98"/>
      <c r="G604" s="98"/>
      <c r="H604" s="98"/>
      <c r="I604" s="98"/>
      <c r="J604" s="98"/>
      <c r="K604" s="98"/>
      <c r="L604" s="98"/>
      <c r="M604" s="98"/>
      <c r="N604" s="98"/>
      <c r="O604" s="98"/>
      <c r="P604" s="98"/>
      <c r="Q604" s="98"/>
      <c r="R604" s="98"/>
      <c r="S604" s="98"/>
      <c r="T604" s="98"/>
      <c r="U604" s="98"/>
      <c r="V604" s="98"/>
      <c r="W604" s="98"/>
      <c r="X604" s="98"/>
      <c r="Y604" s="98"/>
      <c r="Z604" s="98"/>
      <c r="AA604" s="98"/>
      <c r="AB604" s="98"/>
    </row>
    <row r="605" spans="1:28" x14ac:dyDescent="0.4">
      <c r="A605" s="98"/>
      <c r="B605" s="98"/>
      <c r="C605" s="98"/>
      <c r="D605" s="98"/>
      <c r="E605" s="98"/>
      <c r="F605" s="98"/>
      <c r="G605" s="98"/>
      <c r="H605" s="98"/>
      <c r="I605" s="98"/>
      <c r="J605" s="98"/>
      <c r="K605" s="98"/>
      <c r="L605" s="98"/>
      <c r="M605" s="98"/>
      <c r="N605" s="98"/>
      <c r="O605" s="98"/>
      <c r="P605" s="98"/>
      <c r="Q605" s="98"/>
      <c r="R605" s="98"/>
      <c r="S605" s="98"/>
      <c r="T605" s="98"/>
      <c r="U605" s="98"/>
      <c r="V605" s="98"/>
      <c r="W605" s="98"/>
      <c r="X605" s="98"/>
      <c r="Y605" s="98"/>
      <c r="Z605" s="98"/>
      <c r="AA605" s="98"/>
      <c r="AB605" s="98"/>
    </row>
    <row r="606" spans="1:28" x14ac:dyDescent="0.4">
      <c r="A606" s="98"/>
      <c r="B606" s="98"/>
      <c r="C606" s="98"/>
      <c r="D606" s="98"/>
      <c r="E606" s="98"/>
      <c r="F606" s="98"/>
      <c r="G606" s="98"/>
      <c r="H606" s="98"/>
      <c r="I606" s="98"/>
      <c r="J606" s="98"/>
      <c r="K606" s="98"/>
      <c r="L606" s="98"/>
      <c r="M606" s="98"/>
      <c r="N606" s="98"/>
      <c r="O606" s="98"/>
      <c r="P606" s="98"/>
      <c r="Q606" s="98"/>
      <c r="R606" s="98"/>
      <c r="S606" s="98"/>
      <c r="T606" s="98"/>
      <c r="U606" s="98"/>
      <c r="V606" s="98"/>
      <c r="W606" s="98"/>
      <c r="X606" s="98"/>
      <c r="Y606" s="98"/>
      <c r="Z606" s="98"/>
      <c r="AA606" s="98"/>
      <c r="AB606" s="98"/>
    </row>
    <row r="607" spans="1:28" x14ac:dyDescent="0.4">
      <c r="A607" s="98"/>
      <c r="B607" s="98"/>
      <c r="C607" s="98"/>
      <c r="D607" s="98"/>
      <c r="E607" s="98"/>
      <c r="F607" s="98"/>
      <c r="G607" s="98"/>
      <c r="H607" s="98"/>
      <c r="I607" s="98"/>
      <c r="J607" s="98"/>
      <c r="K607" s="98"/>
      <c r="L607" s="98"/>
      <c r="M607" s="98"/>
      <c r="N607" s="98"/>
      <c r="O607" s="98"/>
      <c r="P607" s="98"/>
      <c r="Q607" s="98"/>
      <c r="R607" s="98"/>
      <c r="S607" s="98"/>
      <c r="T607" s="98"/>
      <c r="U607" s="98"/>
      <c r="V607" s="98"/>
      <c r="W607" s="98"/>
      <c r="X607" s="98"/>
      <c r="Y607" s="98"/>
      <c r="Z607" s="98"/>
      <c r="AA607" s="98"/>
      <c r="AB607" s="98"/>
    </row>
    <row r="608" spans="1:28" x14ac:dyDescent="0.4">
      <c r="A608" s="98"/>
      <c r="B608" s="98"/>
      <c r="C608" s="98"/>
      <c r="D608" s="98"/>
      <c r="E608" s="98"/>
      <c r="F608" s="98"/>
      <c r="G608" s="98"/>
      <c r="H608" s="98"/>
      <c r="I608" s="98"/>
      <c r="J608" s="98"/>
      <c r="K608" s="98"/>
      <c r="L608" s="98"/>
      <c r="M608" s="98"/>
      <c r="N608" s="98"/>
      <c r="O608" s="98"/>
      <c r="P608" s="98"/>
      <c r="Q608" s="98"/>
      <c r="R608" s="98"/>
      <c r="S608" s="98"/>
      <c r="T608" s="98"/>
      <c r="U608" s="98"/>
      <c r="V608" s="98"/>
      <c r="W608" s="98"/>
      <c r="X608" s="98"/>
      <c r="Y608" s="98"/>
      <c r="Z608" s="98"/>
      <c r="AA608" s="98"/>
      <c r="AB608" s="98"/>
    </row>
    <row r="609" spans="1:28" x14ac:dyDescent="0.4">
      <c r="A609" s="98"/>
      <c r="B609" s="98"/>
      <c r="C609" s="98"/>
      <c r="D609" s="98"/>
      <c r="E609" s="98"/>
      <c r="F609" s="98"/>
      <c r="G609" s="98"/>
      <c r="H609" s="98"/>
      <c r="I609" s="98"/>
      <c r="J609" s="98"/>
      <c r="K609" s="98"/>
      <c r="L609" s="98"/>
      <c r="M609" s="98"/>
      <c r="N609" s="98"/>
      <c r="O609" s="98"/>
      <c r="P609" s="98"/>
      <c r="Q609" s="98"/>
      <c r="R609" s="98"/>
      <c r="S609" s="98"/>
      <c r="T609" s="98"/>
      <c r="U609" s="98"/>
      <c r="V609" s="98"/>
      <c r="W609" s="98"/>
      <c r="X609" s="98"/>
      <c r="Y609" s="98"/>
      <c r="Z609" s="98"/>
      <c r="AA609" s="98"/>
      <c r="AB609" s="98"/>
    </row>
    <row r="610" spans="1:28" x14ac:dyDescent="0.4">
      <c r="A610" s="98"/>
      <c r="B610" s="98"/>
      <c r="C610" s="98"/>
      <c r="D610" s="98"/>
      <c r="E610" s="98"/>
      <c r="F610" s="98"/>
      <c r="G610" s="98"/>
      <c r="H610" s="98"/>
      <c r="I610" s="98"/>
      <c r="J610" s="98"/>
      <c r="K610" s="98"/>
      <c r="L610" s="98"/>
      <c r="M610" s="98"/>
      <c r="N610" s="98"/>
      <c r="O610" s="98"/>
      <c r="P610" s="98"/>
      <c r="Q610" s="98"/>
      <c r="R610" s="98"/>
      <c r="S610" s="98"/>
      <c r="T610" s="98"/>
      <c r="U610" s="98"/>
      <c r="V610" s="98"/>
      <c r="W610" s="98"/>
      <c r="X610" s="98"/>
      <c r="Y610" s="98"/>
      <c r="Z610" s="98"/>
      <c r="AA610" s="98"/>
      <c r="AB610" s="98"/>
    </row>
    <row r="611" spans="1:28" x14ac:dyDescent="0.4">
      <c r="A611" s="98"/>
      <c r="B611" s="98"/>
      <c r="C611" s="98"/>
      <c r="D611" s="98"/>
      <c r="E611" s="98"/>
      <c r="F611" s="98"/>
      <c r="G611" s="98"/>
      <c r="H611" s="98"/>
      <c r="I611" s="98"/>
      <c r="J611" s="98"/>
      <c r="K611" s="98"/>
      <c r="L611" s="98"/>
      <c r="M611" s="98"/>
      <c r="N611" s="98"/>
      <c r="O611" s="98"/>
      <c r="P611" s="98"/>
      <c r="Q611" s="98"/>
      <c r="R611" s="98"/>
      <c r="S611" s="98"/>
      <c r="T611" s="98"/>
      <c r="U611" s="98"/>
      <c r="V611" s="98"/>
      <c r="W611" s="98"/>
      <c r="X611" s="98"/>
      <c r="Y611" s="98"/>
      <c r="Z611" s="98"/>
      <c r="AA611" s="98"/>
      <c r="AB611" s="98"/>
    </row>
    <row r="612" spans="1:28" x14ac:dyDescent="0.4">
      <c r="A612" s="98"/>
      <c r="B612" s="98"/>
      <c r="C612" s="98"/>
      <c r="D612" s="98"/>
      <c r="E612" s="98"/>
      <c r="F612" s="98"/>
      <c r="G612" s="98"/>
      <c r="H612" s="98"/>
      <c r="I612" s="98"/>
      <c r="J612" s="98"/>
      <c r="K612" s="98"/>
      <c r="L612" s="98"/>
      <c r="M612" s="98"/>
      <c r="N612" s="98"/>
      <c r="O612" s="98"/>
      <c r="P612" s="98"/>
      <c r="Q612" s="98"/>
      <c r="R612" s="98"/>
      <c r="S612" s="98"/>
      <c r="T612" s="98"/>
      <c r="U612" s="98"/>
      <c r="V612" s="98"/>
      <c r="W612" s="98"/>
      <c r="X612" s="98"/>
      <c r="Y612" s="98"/>
      <c r="Z612" s="98"/>
      <c r="AA612" s="98"/>
      <c r="AB612" s="98"/>
    </row>
    <row r="613" spans="1:28" x14ac:dyDescent="0.4">
      <c r="A613" s="98"/>
      <c r="B613" s="98"/>
      <c r="C613" s="98"/>
      <c r="D613" s="98"/>
      <c r="E613" s="98"/>
      <c r="F613" s="98"/>
      <c r="G613" s="98"/>
      <c r="H613" s="98"/>
      <c r="I613" s="98"/>
      <c r="J613" s="98"/>
      <c r="K613" s="98"/>
      <c r="L613" s="98"/>
      <c r="M613" s="98"/>
      <c r="N613" s="98"/>
      <c r="O613" s="98"/>
      <c r="P613" s="98"/>
      <c r="Q613" s="98"/>
      <c r="R613" s="98"/>
      <c r="S613" s="98"/>
      <c r="T613" s="98"/>
      <c r="U613" s="98"/>
      <c r="V613" s="98"/>
      <c r="W613" s="98"/>
      <c r="X613" s="98"/>
      <c r="Y613" s="98"/>
      <c r="Z613" s="98"/>
      <c r="AA613" s="98"/>
      <c r="AB613" s="98"/>
    </row>
    <row r="614" spans="1:28" x14ac:dyDescent="0.4">
      <c r="A614" s="98"/>
      <c r="B614" s="98"/>
      <c r="C614" s="98"/>
      <c r="D614" s="98"/>
      <c r="E614" s="98"/>
      <c r="F614" s="98"/>
      <c r="G614" s="98"/>
      <c r="H614" s="98"/>
      <c r="I614" s="98"/>
      <c r="J614" s="98"/>
      <c r="K614" s="98"/>
      <c r="L614" s="98"/>
      <c r="M614" s="98"/>
      <c r="N614" s="98"/>
      <c r="O614" s="98"/>
      <c r="P614" s="98"/>
      <c r="Q614" s="98"/>
      <c r="R614" s="98"/>
      <c r="S614" s="98"/>
      <c r="T614" s="98"/>
      <c r="U614" s="98"/>
      <c r="V614" s="98"/>
      <c r="W614" s="98"/>
      <c r="X614" s="98"/>
      <c r="Y614" s="98"/>
      <c r="Z614" s="98"/>
      <c r="AA614" s="98"/>
      <c r="AB614" s="98"/>
    </row>
    <row r="615" spans="1:28" x14ac:dyDescent="0.4">
      <c r="A615" s="98"/>
      <c r="B615" s="98"/>
      <c r="C615" s="98"/>
      <c r="D615" s="98"/>
      <c r="E615" s="98"/>
      <c r="F615" s="98"/>
      <c r="G615" s="98"/>
      <c r="H615" s="98"/>
      <c r="I615" s="98"/>
      <c r="J615" s="98"/>
      <c r="K615" s="98"/>
      <c r="L615" s="98"/>
      <c r="M615" s="98"/>
      <c r="N615" s="98"/>
      <c r="O615" s="98"/>
      <c r="P615" s="98"/>
      <c r="Q615" s="98"/>
      <c r="R615" s="98"/>
      <c r="S615" s="98"/>
      <c r="T615" s="98"/>
      <c r="U615" s="98"/>
      <c r="V615" s="98"/>
      <c r="W615" s="98"/>
      <c r="X615" s="98"/>
      <c r="Y615" s="98"/>
      <c r="Z615" s="98"/>
      <c r="AA615" s="98"/>
      <c r="AB615" s="98"/>
    </row>
    <row r="616" spans="1:28" x14ac:dyDescent="0.4">
      <c r="A616" s="98"/>
      <c r="B616" s="98"/>
      <c r="C616" s="98"/>
      <c r="D616" s="98"/>
      <c r="E616" s="98"/>
      <c r="F616" s="98"/>
      <c r="G616" s="98"/>
      <c r="H616" s="98"/>
      <c r="I616" s="98"/>
      <c r="J616" s="98"/>
      <c r="K616" s="98"/>
      <c r="L616" s="98"/>
      <c r="M616" s="98"/>
      <c r="N616" s="98"/>
      <c r="O616" s="98"/>
      <c r="P616" s="98"/>
      <c r="Q616" s="98"/>
      <c r="R616" s="98"/>
      <c r="S616" s="98"/>
      <c r="T616" s="98"/>
      <c r="U616" s="98"/>
      <c r="V616" s="98"/>
      <c r="W616" s="98"/>
      <c r="X616" s="98"/>
      <c r="Y616" s="98"/>
      <c r="Z616" s="98"/>
      <c r="AA616" s="98"/>
      <c r="AB616" s="98"/>
    </row>
    <row r="617" spans="1:28" x14ac:dyDescent="0.4">
      <c r="A617" s="98"/>
      <c r="B617" s="98"/>
      <c r="C617" s="98"/>
      <c r="D617" s="98"/>
      <c r="E617" s="98"/>
      <c r="F617" s="98"/>
      <c r="G617" s="98"/>
      <c r="H617" s="98"/>
      <c r="I617" s="98"/>
      <c r="J617" s="98"/>
      <c r="K617" s="98"/>
      <c r="L617" s="98"/>
      <c r="M617" s="98"/>
      <c r="N617" s="98"/>
      <c r="O617" s="98"/>
      <c r="P617" s="98"/>
      <c r="Q617" s="98"/>
      <c r="R617" s="98"/>
      <c r="S617" s="98"/>
      <c r="T617" s="98"/>
      <c r="U617" s="98"/>
      <c r="V617" s="98"/>
      <c r="W617" s="98"/>
      <c r="X617" s="98"/>
      <c r="Y617" s="98"/>
      <c r="Z617" s="98"/>
      <c r="AA617" s="98"/>
      <c r="AB617" s="98"/>
    </row>
    <row r="618" spans="1:28" x14ac:dyDescent="0.4">
      <c r="A618" s="98"/>
      <c r="B618" s="98"/>
      <c r="C618" s="98"/>
      <c r="D618" s="98"/>
      <c r="E618" s="98"/>
      <c r="F618" s="98"/>
      <c r="G618" s="98"/>
      <c r="H618" s="98"/>
      <c r="I618" s="98"/>
      <c r="J618" s="98"/>
      <c r="K618" s="98"/>
      <c r="L618" s="98"/>
      <c r="M618" s="98"/>
      <c r="N618" s="98"/>
      <c r="O618" s="98"/>
      <c r="P618" s="98"/>
      <c r="Q618" s="98"/>
      <c r="R618" s="98"/>
      <c r="S618" s="98"/>
      <c r="T618" s="98"/>
      <c r="U618" s="98"/>
      <c r="V618" s="98"/>
      <c r="W618" s="98"/>
      <c r="X618" s="98"/>
      <c r="Y618" s="98"/>
      <c r="Z618" s="98"/>
      <c r="AA618" s="98"/>
      <c r="AB618" s="98"/>
    </row>
    <row r="619" spans="1:28" x14ac:dyDescent="0.4">
      <c r="A619" s="98"/>
      <c r="B619" s="98"/>
      <c r="C619" s="98"/>
      <c r="D619" s="98"/>
      <c r="E619" s="98"/>
      <c r="F619" s="98"/>
      <c r="G619" s="98"/>
      <c r="H619" s="98"/>
      <c r="I619" s="98"/>
      <c r="J619" s="98"/>
      <c r="K619" s="98"/>
      <c r="L619" s="98"/>
      <c r="M619" s="98"/>
      <c r="N619" s="98"/>
      <c r="O619" s="98"/>
      <c r="P619" s="98"/>
      <c r="Q619" s="98"/>
      <c r="R619" s="98"/>
      <c r="S619" s="98"/>
      <c r="T619" s="98"/>
      <c r="U619" s="98"/>
      <c r="V619" s="98"/>
      <c r="W619" s="98"/>
      <c r="X619" s="98"/>
      <c r="Y619" s="98"/>
      <c r="Z619" s="98"/>
      <c r="AA619" s="98"/>
      <c r="AB619" s="98"/>
    </row>
    <row r="620" spans="1:28" x14ac:dyDescent="0.4">
      <c r="A620" s="98"/>
      <c r="B620" s="98"/>
      <c r="C620" s="98"/>
      <c r="D620" s="98"/>
      <c r="E620" s="98"/>
      <c r="F620" s="98"/>
      <c r="G620" s="98"/>
      <c r="H620" s="98"/>
      <c r="I620" s="98"/>
      <c r="J620" s="98"/>
      <c r="K620" s="98"/>
      <c r="L620" s="98"/>
      <c r="M620" s="98"/>
      <c r="N620" s="98"/>
      <c r="O620" s="98"/>
      <c r="P620" s="98"/>
      <c r="Q620" s="98"/>
      <c r="R620" s="98"/>
      <c r="S620" s="98"/>
      <c r="T620" s="98"/>
      <c r="U620" s="98"/>
      <c r="V620" s="98"/>
      <c r="W620" s="98"/>
      <c r="X620" s="98"/>
      <c r="Y620" s="98"/>
      <c r="Z620" s="98"/>
      <c r="AA620" s="98"/>
      <c r="AB620" s="98"/>
    </row>
    <row r="621" spans="1:28" x14ac:dyDescent="0.4">
      <c r="A621" s="98"/>
      <c r="B621" s="98"/>
      <c r="C621" s="98"/>
      <c r="D621" s="98"/>
      <c r="E621" s="98"/>
      <c r="F621" s="98"/>
      <c r="G621" s="98"/>
      <c r="H621" s="98"/>
      <c r="I621" s="98"/>
      <c r="J621" s="98"/>
      <c r="K621" s="98"/>
      <c r="L621" s="98"/>
      <c r="M621" s="98"/>
      <c r="N621" s="98"/>
      <c r="O621" s="98"/>
      <c r="P621" s="98"/>
      <c r="Q621" s="98"/>
      <c r="R621" s="98"/>
      <c r="S621" s="98"/>
      <c r="T621" s="98"/>
      <c r="U621" s="98"/>
      <c r="V621" s="98"/>
      <c r="W621" s="98"/>
      <c r="X621" s="98"/>
      <c r="Y621" s="98"/>
      <c r="Z621" s="98"/>
      <c r="AA621" s="98"/>
      <c r="AB621" s="98"/>
    </row>
    <row r="622" spans="1:28" x14ac:dyDescent="0.4">
      <c r="A622" s="98"/>
      <c r="B622" s="98"/>
      <c r="C622" s="98"/>
      <c r="D622" s="98"/>
      <c r="E622" s="98"/>
      <c r="F622" s="98"/>
      <c r="G622" s="98"/>
      <c r="H622" s="98"/>
      <c r="I622" s="98"/>
      <c r="J622" s="98"/>
      <c r="K622" s="98"/>
      <c r="L622" s="98"/>
      <c r="M622" s="98"/>
      <c r="N622" s="98"/>
      <c r="O622" s="98"/>
      <c r="P622" s="98"/>
      <c r="Q622" s="98"/>
      <c r="R622" s="98"/>
      <c r="S622" s="98"/>
      <c r="T622" s="98"/>
      <c r="U622" s="98"/>
      <c r="V622" s="98"/>
      <c r="W622" s="98"/>
      <c r="X622" s="98"/>
      <c r="Y622" s="98"/>
      <c r="Z622" s="98"/>
      <c r="AA622" s="98"/>
      <c r="AB622" s="98"/>
    </row>
    <row r="623" spans="1:28" x14ac:dyDescent="0.4">
      <c r="A623" s="98"/>
      <c r="B623" s="98"/>
      <c r="C623" s="98"/>
      <c r="D623" s="98"/>
      <c r="E623" s="98"/>
      <c r="F623" s="98"/>
      <c r="G623" s="98"/>
      <c r="H623" s="98"/>
      <c r="I623" s="98"/>
      <c r="J623" s="98"/>
      <c r="K623" s="98"/>
      <c r="L623" s="98"/>
      <c r="M623" s="98"/>
      <c r="N623" s="98"/>
      <c r="O623" s="98"/>
      <c r="P623" s="98"/>
      <c r="Q623" s="98"/>
      <c r="R623" s="98"/>
      <c r="S623" s="98"/>
      <c r="T623" s="98"/>
      <c r="U623" s="98"/>
      <c r="V623" s="98"/>
      <c r="W623" s="98"/>
      <c r="X623" s="98"/>
      <c r="Y623" s="98"/>
      <c r="Z623" s="98"/>
      <c r="AA623" s="98"/>
      <c r="AB623" s="98"/>
    </row>
    <row r="624" spans="1:28" x14ac:dyDescent="0.4">
      <c r="A624" s="98"/>
      <c r="B624" s="98"/>
      <c r="C624" s="98"/>
      <c r="D624" s="98"/>
      <c r="E624" s="98"/>
      <c r="F624" s="98"/>
      <c r="G624" s="98"/>
      <c r="H624" s="98"/>
      <c r="I624" s="98"/>
      <c r="J624" s="98"/>
      <c r="K624" s="98"/>
      <c r="L624" s="98"/>
      <c r="M624" s="98"/>
      <c r="N624" s="98"/>
      <c r="O624" s="98"/>
      <c r="P624" s="98"/>
      <c r="Q624" s="98"/>
      <c r="R624" s="98"/>
      <c r="S624" s="98"/>
      <c r="T624" s="98"/>
      <c r="U624" s="98"/>
      <c r="V624" s="98"/>
      <c r="W624" s="98"/>
      <c r="X624" s="98"/>
      <c r="Y624" s="98"/>
      <c r="Z624" s="98"/>
      <c r="AA624" s="98"/>
      <c r="AB624" s="98"/>
    </row>
    <row r="625" spans="1:28" x14ac:dyDescent="0.4">
      <c r="A625" s="98"/>
      <c r="B625" s="98"/>
      <c r="C625" s="98"/>
      <c r="D625" s="98"/>
      <c r="E625" s="98"/>
      <c r="F625" s="98"/>
      <c r="G625" s="98"/>
      <c r="H625" s="98"/>
      <c r="I625" s="98"/>
      <c r="J625" s="98"/>
      <c r="K625" s="98"/>
      <c r="L625" s="98"/>
      <c r="M625" s="98"/>
      <c r="N625" s="98"/>
      <c r="O625" s="98"/>
      <c r="P625" s="98"/>
      <c r="Q625" s="98"/>
      <c r="R625" s="98"/>
      <c r="S625" s="98"/>
      <c r="T625" s="98"/>
      <c r="U625" s="98"/>
      <c r="V625" s="98"/>
      <c r="W625" s="98"/>
      <c r="X625" s="98"/>
      <c r="Y625" s="98"/>
      <c r="Z625" s="98"/>
      <c r="AA625" s="98"/>
      <c r="AB625" s="98"/>
    </row>
    <row r="626" spans="1:28" x14ac:dyDescent="0.4">
      <c r="A626" s="98"/>
      <c r="B626" s="98"/>
      <c r="C626" s="98"/>
      <c r="D626" s="98"/>
      <c r="E626" s="98"/>
      <c r="F626" s="98"/>
      <c r="G626" s="98"/>
      <c r="H626" s="98"/>
      <c r="I626" s="98"/>
      <c r="J626" s="98"/>
      <c r="K626" s="98"/>
      <c r="L626" s="98"/>
      <c r="M626" s="98"/>
      <c r="N626" s="98"/>
      <c r="O626" s="98"/>
      <c r="P626" s="98"/>
      <c r="Q626" s="98"/>
      <c r="R626" s="98"/>
      <c r="S626" s="98"/>
      <c r="T626" s="98"/>
      <c r="U626" s="98"/>
      <c r="V626" s="98"/>
      <c r="W626" s="98"/>
      <c r="X626" s="98"/>
      <c r="Y626" s="98"/>
      <c r="Z626" s="98"/>
      <c r="AA626" s="98"/>
      <c r="AB626" s="98"/>
    </row>
    <row r="627" spans="1:28" x14ac:dyDescent="0.4">
      <c r="A627" s="98"/>
      <c r="B627" s="98"/>
      <c r="C627" s="98"/>
      <c r="D627" s="98"/>
      <c r="E627" s="98"/>
      <c r="F627" s="98"/>
      <c r="G627" s="98"/>
      <c r="H627" s="98"/>
      <c r="I627" s="98"/>
      <c r="J627" s="98"/>
      <c r="K627" s="98"/>
      <c r="L627" s="98"/>
      <c r="M627" s="98"/>
      <c r="N627" s="98"/>
      <c r="O627" s="98"/>
      <c r="P627" s="98"/>
      <c r="Q627" s="98"/>
      <c r="R627" s="98"/>
      <c r="S627" s="98"/>
      <c r="T627" s="98"/>
      <c r="U627" s="98"/>
      <c r="V627" s="98"/>
      <c r="W627" s="98"/>
      <c r="X627" s="98"/>
      <c r="Y627" s="98"/>
      <c r="Z627" s="98"/>
      <c r="AA627" s="98"/>
      <c r="AB627" s="98"/>
    </row>
    <row r="628" spans="1:28" x14ac:dyDescent="0.4">
      <c r="A628" s="98"/>
      <c r="B628" s="98"/>
      <c r="C628" s="98"/>
      <c r="D628" s="98"/>
      <c r="E628" s="98"/>
      <c r="F628" s="98"/>
      <c r="G628" s="98"/>
      <c r="H628" s="98"/>
      <c r="I628" s="98"/>
      <c r="J628" s="98"/>
      <c r="K628" s="98"/>
      <c r="L628" s="98"/>
      <c r="M628" s="98"/>
      <c r="N628" s="98"/>
      <c r="O628" s="98"/>
      <c r="P628" s="98"/>
      <c r="Q628" s="98"/>
      <c r="R628" s="98"/>
      <c r="S628" s="98"/>
      <c r="T628" s="98"/>
      <c r="U628" s="98"/>
      <c r="V628" s="98"/>
      <c r="W628" s="98"/>
      <c r="X628" s="98"/>
      <c r="Y628" s="98"/>
      <c r="Z628" s="98"/>
      <c r="AA628" s="98"/>
      <c r="AB628" s="98"/>
    </row>
    <row r="629" spans="1:28" x14ac:dyDescent="0.4">
      <c r="A629" s="98"/>
      <c r="B629" s="98"/>
      <c r="C629" s="98"/>
      <c r="D629" s="98"/>
      <c r="E629" s="98"/>
      <c r="F629" s="98"/>
      <c r="G629" s="98"/>
      <c r="H629" s="98"/>
      <c r="I629" s="98"/>
      <c r="J629" s="98"/>
      <c r="K629" s="98"/>
      <c r="L629" s="98"/>
      <c r="M629" s="98"/>
      <c r="N629" s="98"/>
      <c r="O629" s="98"/>
      <c r="P629" s="98"/>
      <c r="Q629" s="98"/>
      <c r="R629" s="98"/>
      <c r="S629" s="98"/>
      <c r="T629" s="98"/>
      <c r="U629" s="98"/>
      <c r="V629" s="98"/>
      <c r="W629" s="98"/>
      <c r="X629" s="98"/>
      <c r="Y629" s="98"/>
      <c r="Z629" s="98"/>
      <c r="AA629" s="98"/>
      <c r="AB629" s="98"/>
    </row>
    <row r="630" spans="1:28" x14ac:dyDescent="0.4">
      <c r="A630" s="98"/>
      <c r="B630" s="98"/>
      <c r="C630" s="98"/>
      <c r="D630" s="98"/>
      <c r="E630" s="98"/>
      <c r="F630" s="98"/>
      <c r="G630" s="98"/>
      <c r="H630" s="98"/>
      <c r="I630" s="98"/>
      <c r="J630" s="98"/>
      <c r="K630" s="98"/>
      <c r="L630" s="98"/>
      <c r="M630" s="98"/>
      <c r="N630" s="98"/>
      <c r="O630" s="98"/>
      <c r="P630" s="98"/>
      <c r="Q630" s="98"/>
      <c r="R630" s="98"/>
      <c r="S630" s="98"/>
      <c r="T630" s="98"/>
      <c r="U630" s="98"/>
      <c r="V630" s="98"/>
      <c r="W630" s="98"/>
      <c r="X630" s="98"/>
      <c r="Y630" s="98"/>
      <c r="Z630" s="98"/>
      <c r="AA630" s="98"/>
      <c r="AB630" s="98"/>
    </row>
    <row r="631" spans="1:28" x14ac:dyDescent="0.4">
      <c r="A631" s="98"/>
      <c r="B631" s="98"/>
      <c r="C631" s="98"/>
      <c r="D631" s="98"/>
      <c r="E631" s="98"/>
      <c r="F631" s="98"/>
      <c r="G631" s="98"/>
      <c r="H631" s="98"/>
      <c r="I631" s="98"/>
      <c r="J631" s="98"/>
      <c r="K631" s="98"/>
      <c r="L631" s="98"/>
      <c r="M631" s="98"/>
      <c r="N631" s="98"/>
      <c r="O631" s="98"/>
      <c r="P631" s="98"/>
      <c r="Q631" s="98"/>
      <c r="R631" s="98"/>
      <c r="S631" s="98"/>
      <c r="T631" s="98"/>
      <c r="U631" s="98"/>
      <c r="V631" s="98"/>
      <c r="W631" s="98"/>
      <c r="X631" s="98"/>
      <c r="Y631" s="98"/>
      <c r="Z631" s="98"/>
      <c r="AA631" s="98"/>
      <c r="AB631" s="98"/>
    </row>
    <row r="632" spans="1:28" x14ac:dyDescent="0.4">
      <c r="A632" s="98"/>
      <c r="B632" s="98"/>
      <c r="C632" s="98"/>
      <c r="D632" s="98"/>
      <c r="E632" s="98"/>
      <c r="F632" s="98"/>
      <c r="G632" s="98"/>
      <c r="H632" s="98"/>
      <c r="I632" s="98"/>
      <c r="J632" s="98"/>
      <c r="K632" s="98"/>
      <c r="L632" s="98"/>
      <c r="M632" s="98"/>
      <c r="N632" s="98"/>
      <c r="O632" s="98"/>
      <c r="P632" s="98"/>
      <c r="Q632" s="98"/>
      <c r="R632" s="98"/>
      <c r="S632" s="98"/>
      <c r="T632" s="98"/>
      <c r="U632" s="98"/>
      <c r="V632" s="98"/>
      <c r="W632" s="98"/>
      <c r="X632" s="98"/>
      <c r="Y632" s="98"/>
      <c r="Z632" s="98"/>
      <c r="AA632" s="98"/>
      <c r="AB632" s="98"/>
    </row>
    <row r="633" spans="1:28" x14ac:dyDescent="0.4">
      <c r="A633" s="98"/>
      <c r="B633" s="98"/>
      <c r="C633" s="98"/>
      <c r="D633" s="98"/>
      <c r="E633" s="98"/>
      <c r="F633" s="98"/>
      <c r="G633" s="98"/>
      <c r="H633" s="98"/>
      <c r="I633" s="98"/>
      <c r="J633" s="98"/>
      <c r="K633" s="98"/>
      <c r="L633" s="98"/>
      <c r="M633" s="98"/>
      <c r="N633" s="98"/>
      <c r="O633" s="98"/>
      <c r="P633" s="98"/>
      <c r="Q633" s="98"/>
      <c r="R633" s="98"/>
      <c r="S633" s="98"/>
      <c r="T633" s="98"/>
      <c r="U633" s="98"/>
      <c r="V633" s="98"/>
      <c r="W633" s="98"/>
      <c r="X633" s="98"/>
      <c r="Y633" s="98"/>
      <c r="Z633" s="98"/>
      <c r="AA633" s="98"/>
      <c r="AB633" s="98"/>
    </row>
    <row r="634" spans="1:28" x14ac:dyDescent="0.4">
      <c r="A634" s="98"/>
      <c r="B634" s="98"/>
      <c r="C634" s="98"/>
      <c r="D634" s="98"/>
      <c r="E634" s="98"/>
      <c r="F634" s="98"/>
      <c r="G634" s="98"/>
      <c r="H634" s="98"/>
      <c r="I634" s="98"/>
      <c r="J634" s="98"/>
      <c r="K634" s="98"/>
      <c r="L634" s="98"/>
      <c r="M634" s="98"/>
      <c r="N634" s="98"/>
      <c r="O634" s="98"/>
      <c r="P634" s="98"/>
      <c r="Q634" s="98"/>
      <c r="R634" s="98"/>
      <c r="S634" s="98"/>
      <c r="T634" s="98"/>
      <c r="U634" s="98"/>
      <c r="V634" s="98"/>
      <c r="W634" s="98"/>
      <c r="X634" s="98"/>
      <c r="Y634" s="98"/>
      <c r="Z634" s="98"/>
      <c r="AA634" s="98"/>
      <c r="AB634" s="98"/>
    </row>
    <row r="635" spans="1:28" x14ac:dyDescent="0.4">
      <c r="A635" s="98"/>
      <c r="B635" s="98"/>
      <c r="C635" s="98"/>
      <c r="D635" s="98"/>
      <c r="E635" s="98"/>
      <c r="F635" s="98"/>
      <c r="G635" s="98"/>
      <c r="H635" s="98"/>
      <c r="I635" s="98"/>
      <c r="J635" s="98"/>
      <c r="K635" s="98"/>
      <c r="L635" s="98"/>
      <c r="M635" s="98"/>
      <c r="N635" s="98"/>
      <c r="O635" s="98"/>
      <c r="P635" s="98"/>
      <c r="Q635" s="98"/>
      <c r="R635" s="98"/>
      <c r="S635" s="98"/>
      <c r="T635" s="98"/>
      <c r="U635" s="98"/>
      <c r="V635" s="98"/>
      <c r="W635" s="98"/>
      <c r="X635" s="98"/>
      <c r="Y635" s="98"/>
      <c r="Z635" s="98"/>
      <c r="AA635" s="98"/>
      <c r="AB635" s="98"/>
    </row>
    <row r="636" spans="1:28" x14ac:dyDescent="0.4">
      <c r="A636" s="98"/>
      <c r="B636" s="98"/>
      <c r="C636" s="98"/>
      <c r="D636" s="98"/>
      <c r="E636" s="98"/>
      <c r="F636" s="98"/>
      <c r="G636" s="98"/>
      <c r="H636" s="98"/>
      <c r="I636" s="98"/>
      <c r="J636" s="98"/>
      <c r="K636" s="98"/>
      <c r="L636" s="98"/>
      <c r="M636" s="98"/>
      <c r="N636" s="98"/>
      <c r="O636" s="98"/>
      <c r="P636" s="98"/>
      <c r="Q636" s="98"/>
      <c r="R636" s="98"/>
      <c r="S636" s="98"/>
      <c r="T636" s="98"/>
      <c r="U636" s="98"/>
      <c r="V636" s="98"/>
      <c r="W636" s="98"/>
      <c r="X636" s="98"/>
      <c r="Y636" s="98"/>
      <c r="Z636" s="98"/>
      <c r="AA636" s="98"/>
      <c r="AB636" s="98"/>
    </row>
    <row r="637" spans="1:28" x14ac:dyDescent="0.4">
      <c r="A637" s="98"/>
      <c r="B637" s="98"/>
      <c r="C637" s="98"/>
      <c r="D637" s="98"/>
      <c r="E637" s="98"/>
      <c r="F637" s="98"/>
      <c r="G637" s="98"/>
      <c r="H637" s="98"/>
      <c r="I637" s="98"/>
      <c r="J637" s="98"/>
      <c r="K637" s="98"/>
      <c r="L637" s="98"/>
      <c r="M637" s="98"/>
      <c r="N637" s="98"/>
      <c r="O637" s="98"/>
      <c r="P637" s="98"/>
      <c r="Q637" s="98"/>
      <c r="R637" s="98"/>
      <c r="S637" s="98"/>
      <c r="T637" s="98"/>
      <c r="U637" s="98"/>
      <c r="V637" s="98"/>
      <c r="W637" s="98"/>
      <c r="X637" s="98"/>
      <c r="Y637" s="98"/>
      <c r="Z637" s="98"/>
      <c r="AA637" s="98"/>
      <c r="AB637" s="98"/>
    </row>
    <row r="638" spans="1:28" x14ac:dyDescent="0.4">
      <c r="A638" s="98"/>
      <c r="B638" s="98"/>
      <c r="C638" s="98"/>
      <c r="D638" s="98"/>
      <c r="E638" s="98"/>
      <c r="F638" s="98"/>
      <c r="G638" s="98"/>
      <c r="H638" s="98"/>
      <c r="I638" s="98"/>
      <c r="J638" s="98"/>
      <c r="K638" s="98"/>
      <c r="L638" s="98"/>
      <c r="M638" s="98"/>
      <c r="N638" s="98"/>
      <c r="O638" s="98"/>
      <c r="P638" s="98"/>
      <c r="Q638" s="98"/>
      <c r="R638" s="98"/>
      <c r="S638" s="98"/>
      <c r="T638" s="98"/>
      <c r="U638" s="98"/>
      <c r="V638" s="98"/>
      <c r="W638" s="98"/>
      <c r="X638" s="98"/>
      <c r="Y638" s="98"/>
      <c r="Z638" s="98"/>
      <c r="AA638" s="98"/>
      <c r="AB638" s="98"/>
    </row>
    <row r="639" spans="1:28" x14ac:dyDescent="0.4">
      <c r="A639" s="98"/>
      <c r="B639" s="98"/>
      <c r="C639" s="98"/>
      <c r="D639" s="98"/>
      <c r="E639" s="98"/>
      <c r="F639" s="98"/>
      <c r="G639" s="98"/>
      <c r="H639" s="98"/>
      <c r="I639" s="98"/>
      <c r="J639" s="98"/>
      <c r="K639" s="98"/>
      <c r="L639" s="98"/>
      <c r="M639" s="98"/>
      <c r="N639" s="98"/>
      <c r="O639" s="98"/>
      <c r="P639" s="98"/>
      <c r="Q639" s="98"/>
      <c r="R639" s="98"/>
      <c r="S639" s="98"/>
      <c r="T639" s="98"/>
      <c r="U639" s="98"/>
      <c r="V639" s="98"/>
      <c r="W639" s="98"/>
      <c r="X639" s="98"/>
      <c r="Y639" s="98"/>
      <c r="Z639" s="98"/>
      <c r="AA639" s="98"/>
      <c r="AB639" s="98"/>
    </row>
    <row r="640" spans="1:28" x14ac:dyDescent="0.4">
      <c r="A640" s="98"/>
      <c r="B640" s="98"/>
      <c r="C640" s="98"/>
      <c r="D640" s="98"/>
      <c r="E640" s="98"/>
      <c r="F640" s="98"/>
      <c r="G640" s="98"/>
      <c r="H640" s="98"/>
      <c r="I640" s="98"/>
      <c r="J640" s="98"/>
      <c r="K640" s="98"/>
      <c r="L640" s="98"/>
      <c r="M640" s="98"/>
      <c r="N640" s="98"/>
      <c r="O640" s="98"/>
      <c r="P640" s="98"/>
      <c r="Q640" s="98"/>
      <c r="R640" s="98"/>
      <c r="S640" s="98"/>
      <c r="T640" s="98"/>
      <c r="U640" s="98"/>
      <c r="V640" s="98"/>
      <c r="W640" s="98"/>
      <c r="X640" s="98"/>
      <c r="Y640" s="98"/>
      <c r="Z640" s="98"/>
      <c r="AA640" s="98"/>
      <c r="AB640" s="98"/>
    </row>
    <row r="641" spans="1:28" x14ac:dyDescent="0.4">
      <c r="A641" s="98"/>
      <c r="B641" s="98"/>
      <c r="C641" s="98"/>
      <c r="D641" s="98"/>
      <c r="E641" s="98"/>
      <c r="F641" s="98"/>
      <c r="G641" s="98"/>
      <c r="H641" s="98"/>
      <c r="I641" s="98"/>
      <c r="J641" s="98"/>
      <c r="K641" s="98"/>
      <c r="L641" s="98"/>
      <c r="M641" s="98"/>
      <c r="N641" s="98"/>
      <c r="O641" s="98"/>
      <c r="P641" s="98"/>
      <c r="Q641" s="98"/>
      <c r="R641" s="98"/>
      <c r="S641" s="98"/>
      <c r="T641" s="98"/>
      <c r="U641" s="98"/>
      <c r="V641" s="98"/>
      <c r="W641" s="98"/>
      <c r="X641" s="98"/>
      <c r="Y641" s="98"/>
      <c r="Z641" s="98"/>
      <c r="AA641" s="98"/>
      <c r="AB641" s="98"/>
    </row>
    <row r="642" spans="1:28" x14ac:dyDescent="0.4">
      <c r="A642" s="98"/>
      <c r="B642" s="98"/>
      <c r="C642" s="98"/>
      <c r="D642" s="98"/>
      <c r="E642" s="98"/>
      <c r="F642" s="98"/>
      <c r="G642" s="98"/>
      <c r="H642" s="98"/>
      <c r="I642" s="98"/>
      <c r="J642" s="98"/>
      <c r="K642" s="98"/>
      <c r="L642" s="98"/>
      <c r="M642" s="98"/>
      <c r="N642" s="98"/>
      <c r="O642" s="98"/>
      <c r="P642" s="98"/>
      <c r="Q642" s="98"/>
      <c r="R642" s="98"/>
      <c r="S642" s="98"/>
      <c r="T642" s="98"/>
      <c r="U642" s="98"/>
      <c r="V642" s="98"/>
      <c r="W642" s="98"/>
      <c r="X642" s="98"/>
      <c r="Y642" s="98"/>
      <c r="Z642" s="98"/>
      <c r="AA642" s="98"/>
      <c r="AB642" s="98"/>
    </row>
    <row r="643" spans="1:28" x14ac:dyDescent="0.4">
      <c r="A643" s="98"/>
      <c r="B643" s="98"/>
      <c r="C643" s="98"/>
      <c r="D643" s="98"/>
      <c r="E643" s="98"/>
      <c r="F643" s="98"/>
      <c r="G643" s="98"/>
      <c r="H643" s="98"/>
      <c r="I643" s="98"/>
      <c r="J643" s="98"/>
      <c r="K643" s="98"/>
      <c r="L643" s="98"/>
      <c r="M643" s="98"/>
      <c r="N643" s="98"/>
      <c r="O643" s="98"/>
      <c r="P643" s="98"/>
      <c r="Q643" s="98"/>
      <c r="R643" s="98"/>
      <c r="S643" s="98"/>
      <c r="T643" s="98"/>
      <c r="U643" s="98"/>
      <c r="V643" s="98"/>
      <c r="W643" s="98"/>
      <c r="X643" s="98"/>
      <c r="Y643" s="98"/>
      <c r="Z643" s="98"/>
      <c r="AA643" s="98"/>
      <c r="AB643" s="98"/>
    </row>
    <row r="644" spans="1:28" x14ac:dyDescent="0.4">
      <c r="A644" s="98"/>
      <c r="B644" s="98"/>
      <c r="C644" s="98"/>
      <c r="D644" s="98"/>
      <c r="E644" s="98"/>
      <c r="F644" s="98"/>
      <c r="G644" s="98"/>
      <c r="H644" s="98"/>
      <c r="I644" s="98"/>
      <c r="J644" s="98"/>
      <c r="K644" s="98"/>
      <c r="L644" s="98"/>
      <c r="M644" s="98"/>
      <c r="N644" s="98"/>
      <c r="O644" s="98"/>
      <c r="P644" s="98"/>
      <c r="Q644" s="98"/>
      <c r="R644" s="98"/>
      <c r="S644" s="98"/>
      <c r="T644" s="98"/>
      <c r="U644" s="98"/>
      <c r="V644" s="98"/>
      <c r="W644" s="98"/>
      <c r="X644" s="98"/>
      <c r="Y644" s="98"/>
      <c r="Z644" s="98"/>
      <c r="AA644" s="98"/>
      <c r="AB644" s="98"/>
    </row>
    <row r="645" spans="1:28" x14ac:dyDescent="0.4">
      <c r="A645" s="98"/>
      <c r="B645" s="98"/>
      <c r="C645" s="98"/>
      <c r="D645" s="98"/>
      <c r="E645" s="98"/>
      <c r="F645" s="98"/>
      <c r="G645" s="98"/>
      <c r="H645" s="98"/>
      <c r="I645" s="98"/>
      <c r="J645" s="98"/>
      <c r="K645" s="98"/>
      <c r="L645" s="98"/>
      <c r="M645" s="98"/>
      <c r="N645" s="98"/>
      <c r="O645" s="98"/>
      <c r="P645" s="98"/>
      <c r="Q645" s="98"/>
      <c r="R645" s="98"/>
      <c r="S645" s="98"/>
      <c r="T645" s="98"/>
      <c r="U645" s="98"/>
      <c r="V645" s="98"/>
      <c r="W645" s="98"/>
      <c r="X645" s="98"/>
      <c r="Y645" s="98"/>
      <c r="Z645" s="98"/>
      <c r="AA645" s="98"/>
      <c r="AB645" s="98"/>
    </row>
    <row r="646" spans="1:28" x14ac:dyDescent="0.4">
      <c r="A646" s="98"/>
      <c r="B646" s="98"/>
      <c r="C646" s="98"/>
      <c r="D646" s="98"/>
      <c r="E646" s="98"/>
      <c r="F646" s="98"/>
      <c r="G646" s="98"/>
      <c r="H646" s="98"/>
      <c r="I646" s="98"/>
      <c r="J646" s="98"/>
      <c r="K646" s="98"/>
      <c r="L646" s="98"/>
      <c r="M646" s="98"/>
      <c r="N646" s="98"/>
      <c r="O646" s="98"/>
      <c r="P646" s="98"/>
      <c r="Q646" s="98"/>
      <c r="R646" s="98"/>
      <c r="S646" s="98"/>
      <c r="T646" s="98"/>
      <c r="U646" s="98"/>
      <c r="V646" s="98"/>
      <c r="W646" s="98"/>
      <c r="X646" s="98"/>
      <c r="Y646" s="98"/>
      <c r="Z646" s="98"/>
      <c r="AA646" s="98"/>
      <c r="AB646" s="98"/>
    </row>
    <row r="647" spans="1:28" x14ac:dyDescent="0.4">
      <c r="A647" s="98"/>
      <c r="B647" s="98"/>
      <c r="C647" s="98"/>
      <c r="D647" s="98"/>
      <c r="E647" s="98"/>
      <c r="F647" s="98"/>
      <c r="G647" s="98"/>
      <c r="H647" s="98"/>
      <c r="I647" s="98"/>
      <c r="J647" s="98"/>
      <c r="K647" s="98"/>
      <c r="L647" s="98"/>
      <c r="M647" s="98"/>
      <c r="N647" s="98"/>
      <c r="O647" s="98"/>
      <c r="P647" s="98"/>
      <c r="Q647" s="98"/>
      <c r="R647" s="98"/>
      <c r="S647" s="98"/>
      <c r="T647" s="98"/>
      <c r="U647" s="98"/>
      <c r="V647" s="98"/>
      <c r="W647" s="98"/>
      <c r="X647" s="98"/>
      <c r="Y647" s="98"/>
      <c r="Z647" s="98"/>
      <c r="AA647" s="98"/>
      <c r="AB647" s="98"/>
    </row>
    <row r="648" spans="1:28" x14ac:dyDescent="0.4">
      <c r="A648" s="98"/>
      <c r="B648" s="98"/>
      <c r="C648" s="98"/>
      <c r="D648" s="98"/>
      <c r="E648" s="98"/>
      <c r="F648" s="98"/>
      <c r="G648" s="98"/>
      <c r="H648" s="98"/>
      <c r="I648" s="98"/>
      <c r="J648" s="98"/>
      <c r="K648" s="98"/>
      <c r="L648" s="98"/>
      <c r="M648" s="98"/>
      <c r="N648" s="98"/>
      <c r="O648" s="98"/>
      <c r="P648" s="98"/>
      <c r="Q648" s="98"/>
      <c r="R648" s="98"/>
      <c r="S648" s="98"/>
      <c r="T648" s="98"/>
      <c r="U648" s="98"/>
      <c r="V648" s="98"/>
      <c r="W648" s="98"/>
      <c r="X648" s="98"/>
      <c r="Y648" s="98"/>
      <c r="Z648" s="98"/>
      <c r="AA648" s="98"/>
      <c r="AB648" s="98"/>
    </row>
    <row r="649" spans="1:28" x14ac:dyDescent="0.4">
      <c r="A649" s="98"/>
      <c r="B649" s="98"/>
      <c r="C649" s="98"/>
      <c r="D649" s="98"/>
      <c r="E649" s="98"/>
      <c r="F649" s="98"/>
      <c r="G649" s="98"/>
      <c r="H649" s="98"/>
      <c r="I649" s="98"/>
      <c r="J649" s="98"/>
      <c r="K649" s="98"/>
      <c r="L649" s="98"/>
      <c r="M649" s="98"/>
      <c r="N649" s="98"/>
      <c r="O649" s="98"/>
      <c r="P649" s="98"/>
      <c r="Q649" s="98"/>
      <c r="R649" s="98"/>
      <c r="S649" s="98"/>
      <c r="T649" s="98"/>
      <c r="U649" s="98"/>
      <c r="V649" s="98"/>
      <c r="W649" s="98"/>
      <c r="X649" s="98"/>
      <c r="Y649" s="98"/>
      <c r="Z649" s="98"/>
      <c r="AA649" s="98"/>
      <c r="AB649" s="98"/>
    </row>
    <row r="650" spans="1:28" x14ac:dyDescent="0.4">
      <c r="A650" s="98"/>
      <c r="B650" s="98"/>
      <c r="C650" s="98"/>
      <c r="D650" s="98"/>
      <c r="E650" s="98"/>
      <c r="F650" s="98"/>
      <c r="G650" s="98"/>
      <c r="H650" s="98"/>
      <c r="I650" s="98"/>
      <c r="J650" s="98"/>
      <c r="K650" s="98"/>
      <c r="L650" s="98"/>
      <c r="M650" s="98"/>
      <c r="N650" s="98"/>
      <c r="O650" s="98"/>
      <c r="P650" s="98"/>
      <c r="Q650" s="98"/>
      <c r="R650" s="98"/>
      <c r="S650" s="98"/>
      <c r="T650" s="98"/>
      <c r="U650" s="98"/>
      <c r="V650" s="98"/>
      <c r="W650" s="98"/>
      <c r="X650" s="98"/>
      <c r="Y650" s="98"/>
      <c r="Z650" s="98"/>
      <c r="AA650" s="98"/>
      <c r="AB650" s="98"/>
    </row>
    <row r="651" spans="1:28" x14ac:dyDescent="0.4">
      <c r="A651" s="98"/>
      <c r="B651" s="98"/>
      <c r="C651" s="98"/>
      <c r="D651" s="98"/>
      <c r="E651" s="98"/>
      <c r="F651" s="98"/>
      <c r="G651" s="98"/>
      <c r="H651" s="98"/>
      <c r="I651" s="98"/>
      <c r="J651" s="98"/>
      <c r="K651" s="98"/>
      <c r="L651" s="98"/>
      <c r="M651" s="98"/>
      <c r="N651" s="98"/>
      <c r="O651" s="98"/>
      <c r="P651" s="98"/>
      <c r="Q651" s="98"/>
      <c r="R651" s="98"/>
      <c r="S651" s="98"/>
      <c r="T651" s="98"/>
      <c r="U651" s="98"/>
      <c r="V651" s="98"/>
      <c r="W651" s="98"/>
      <c r="X651" s="98"/>
      <c r="Y651" s="98"/>
      <c r="Z651" s="98"/>
      <c r="AA651" s="98"/>
      <c r="AB651" s="98"/>
    </row>
    <row r="652" spans="1:28" x14ac:dyDescent="0.4">
      <c r="A652" s="98"/>
      <c r="B652" s="98"/>
      <c r="C652" s="98"/>
      <c r="D652" s="98"/>
      <c r="E652" s="98"/>
      <c r="F652" s="98"/>
      <c r="G652" s="98"/>
      <c r="H652" s="98"/>
      <c r="I652" s="98"/>
      <c r="J652" s="98"/>
      <c r="K652" s="98"/>
      <c r="L652" s="98"/>
      <c r="M652" s="98"/>
      <c r="N652" s="98"/>
      <c r="O652" s="98"/>
      <c r="P652" s="98"/>
      <c r="Q652" s="98"/>
      <c r="R652" s="98"/>
      <c r="S652" s="98"/>
      <c r="T652" s="98"/>
      <c r="U652" s="98"/>
      <c r="V652" s="98"/>
      <c r="W652" s="98"/>
      <c r="X652" s="98"/>
      <c r="Y652" s="98"/>
      <c r="Z652" s="98"/>
      <c r="AA652" s="98"/>
      <c r="AB652" s="98"/>
    </row>
    <row r="653" spans="1:28" x14ac:dyDescent="0.4">
      <c r="A653" s="98"/>
      <c r="B653" s="98"/>
      <c r="C653" s="98"/>
      <c r="D653" s="98"/>
      <c r="E653" s="98"/>
      <c r="F653" s="98"/>
      <c r="G653" s="98"/>
      <c r="H653" s="98"/>
      <c r="I653" s="98"/>
      <c r="J653" s="98"/>
      <c r="K653" s="98"/>
      <c r="L653" s="98"/>
      <c r="M653" s="98"/>
      <c r="N653" s="98"/>
      <c r="O653" s="98"/>
      <c r="P653" s="98"/>
      <c r="Q653" s="98"/>
      <c r="R653" s="98"/>
      <c r="S653" s="98"/>
      <c r="T653" s="98"/>
      <c r="U653" s="98"/>
      <c r="V653" s="98"/>
      <c r="W653" s="98"/>
      <c r="X653" s="98"/>
      <c r="Y653" s="98"/>
      <c r="Z653" s="98"/>
      <c r="AA653" s="98"/>
      <c r="AB653" s="98"/>
    </row>
    <row r="654" spans="1:28" x14ac:dyDescent="0.4">
      <c r="A654" s="98"/>
      <c r="B654" s="98"/>
      <c r="C654" s="98"/>
      <c r="D654" s="98"/>
      <c r="E654" s="98"/>
      <c r="F654" s="98"/>
      <c r="G654" s="98"/>
      <c r="H654" s="98"/>
      <c r="I654" s="98"/>
      <c r="J654" s="98"/>
      <c r="K654" s="98"/>
      <c r="L654" s="98"/>
      <c r="M654" s="98"/>
      <c r="N654" s="98"/>
      <c r="O654" s="98"/>
      <c r="P654" s="98"/>
      <c r="Q654" s="98"/>
      <c r="R654" s="98"/>
      <c r="S654" s="98"/>
      <c r="T654" s="98"/>
      <c r="U654" s="98"/>
      <c r="V654" s="98"/>
      <c r="W654" s="98"/>
      <c r="X654" s="98"/>
      <c r="Y654" s="98"/>
      <c r="Z654" s="98"/>
      <c r="AA654" s="98"/>
      <c r="AB654" s="98"/>
    </row>
    <row r="655" spans="1:28" x14ac:dyDescent="0.4">
      <c r="A655" s="98"/>
      <c r="B655" s="98"/>
      <c r="C655" s="98"/>
      <c r="D655" s="98"/>
      <c r="E655" s="98"/>
      <c r="F655" s="98"/>
      <c r="G655" s="98"/>
      <c r="H655" s="98"/>
      <c r="I655" s="98"/>
      <c r="J655" s="98"/>
      <c r="K655" s="98"/>
      <c r="L655" s="98"/>
      <c r="M655" s="98"/>
      <c r="N655" s="98"/>
      <c r="O655" s="98"/>
      <c r="P655" s="98"/>
      <c r="Q655" s="98"/>
      <c r="R655" s="98"/>
      <c r="S655" s="98"/>
      <c r="T655" s="98"/>
      <c r="U655" s="98"/>
      <c r="V655" s="98"/>
      <c r="W655" s="98"/>
      <c r="X655" s="98"/>
      <c r="Y655" s="98"/>
      <c r="Z655" s="98"/>
      <c r="AA655" s="98"/>
      <c r="AB655" s="98"/>
    </row>
    <row r="656" spans="1:28" x14ac:dyDescent="0.4">
      <c r="A656" s="98"/>
      <c r="B656" s="98"/>
      <c r="C656" s="98"/>
      <c r="D656" s="98"/>
      <c r="E656" s="98"/>
      <c r="F656" s="98"/>
      <c r="G656" s="98"/>
      <c r="H656" s="98"/>
      <c r="I656" s="98"/>
      <c r="J656" s="98"/>
      <c r="K656" s="98"/>
      <c r="L656" s="98"/>
      <c r="M656" s="98"/>
      <c r="N656" s="98"/>
      <c r="O656" s="98"/>
      <c r="P656" s="98"/>
      <c r="Q656" s="98"/>
      <c r="R656" s="98"/>
      <c r="S656" s="98"/>
      <c r="T656" s="98"/>
      <c r="U656" s="98"/>
      <c r="V656" s="98"/>
      <c r="W656" s="98"/>
      <c r="X656" s="98"/>
      <c r="Y656" s="98"/>
      <c r="Z656" s="98"/>
      <c r="AA656" s="98"/>
      <c r="AB656" s="98"/>
    </row>
    <row r="657" spans="1:28" x14ac:dyDescent="0.4">
      <c r="A657" s="98"/>
      <c r="B657" s="98"/>
      <c r="C657" s="98"/>
      <c r="D657" s="98"/>
      <c r="E657" s="98"/>
      <c r="F657" s="98"/>
      <c r="G657" s="98"/>
      <c r="H657" s="98"/>
      <c r="I657" s="98"/>
      <c r="J657" s="98"/>
      <c r="K657" s="98"/>
      <c r="L657" s="98"/>
      <c r="M657" s="98"/>
      <c r="N657" s="98"/>
      <c r="O657" s="98"/>
      <c r="P657" s="98"/>
      <c r="Q657" s="98"/>
      <c r="R657" s="98"/>
      <c r="S657" s="98"/>
      <c r="T657" s="98"/>
      <c r="U657" s="98"/>
      <c r="V657" s="98"/>
      <c r="W657" s="98"/>
      <c r="X657" s="98"/>
      <c r="Y657" s="98"/>
      <c r="Z657" s="98"/>
      <c r="AA657" s="98"/>
      <c r="AB657" s="98"/>
    </row>
    <row r="658" spans="1:28" x14ac:dyDescent="0.4">
      <c r="A658" s="98"/>
      <c r="B658" s="98"/>
      <c r="C658" s="98"/>
      <c r="D658" s="98"/>
      <c r="E658" s="98"/>
      <c r="F658" s="98"/>
      <c r="G658" s="98"/>
      <c r="H658" s="98"/>
      <c r="I658" s="98"/>
      <c r="J658" s="98"/>
      <c r="K658" s="98"/>
      <c r="L658" s="98"/>
      <c r="M658" s="98"/>
      <c r="N658" s="98"/>
      <c r="O658" s="98"/>
      <c r="P658" s="98"/>
      <c r="Q658" s="98"/>
      <c r="R658" s="98"/>
      <c r="S658" s="98"/>
      <c r="T658" s="98"/>
      <c r="U658" s="98"/>
      <c r="V658" s="98"/>
      <c r="W658" s="98"/>
      <c r="X658" s="98"/>
      <c r="Y658" s="98"/>
      <c r="Z658" s="98"/>
      <c r="AA658" s="98"/>
      <c r="AB658" s="98"/>
    </row>
    <row r="659" spans="1:28" x14ac:dyDescent="0.4">
      <c r="A659" s="98"/>
      <c r="B659" s="98"/>
      <c r="C659" s="98"/>
      <c r="D659" s="98"/>
      <c r="E659" s="98"/>
      <c r="F659" s="98"/>
      <c r="G659" s="98"/>
      <c r="H659" s="98"/>
      <c r="I659" s="98"/>
      <c r="J659" s="98"/>
      <c r="K659" s="98"/>
      <c r="L659" s="98"/>
      <c r="M659" s="98"/>
      <c r="N659" s="98"/>
      <c r="O659" s="98"/>
      <c r="P659" s="98"/>
      <c r="Q659" s="98"/>
      <c r="R659" s="98"/>
      <c r="S659" s="98"/>
      <c r="T659" s="98"/>
      <c r="U659" s="98"/>
      <c r="V659" s="98"/>
      <c r="W659" s="98"/>
      <c r="X659" s="98"/>
      <c r="Y659" s="98"/>
      <c r="Z659" s="98"/>
      <c r="AA659" s="98"/>
      <c r="AB659" s="98"/>
    </row>
    <row r="660" spans="1:28" x14ac:dyDescent="0.4">
      <c r="A660" s="98"/>
      <c r="B660" s="98"/>
      <c r="C660" s="98"/>
      <c r="D660" s="98"/>
      <c r="E660" s="98"/>
      <c r="F660" s="98"/>
      <c r="G660" s="98"/>
      <c r="H660" s="98"/>
      <c r="I660" s="98"/>
      <c r="J660" s="98"/>
      <c r="K660" s="98"/>
      <c r="L660" s="98"/>
      <c r="M660" s="98"/>
      <c r="N660" s="98"/>
      <c r="O660" s="98"/>
      <c r="P660" s="98"/>
      <c r="Q660" s="98"/>
      <c r="R660" s="98"/>
      <c r="S660" s="98"/>
      <c r="T660" s="98"/>
      <c r="U660" s="98"/>
      <c r="V660" s="98"/>
      <c r="W660" s="98"/>
      <c r="X660" s="98"/>
      <c r="Y660" s="98"/>
      <c r="Z660" s="98"/>
      <c r="AA660" s="98"/>
      <c r="AB660" s="98"/>
    </row>
    <row r="661" spans="1:28" x14ac:dyDescent="0.4">
      <c r="A661" s="98"/>
      <c r="B661" s="98"/>
      <c r="C661" s="98"/>
      <c r="D661" s="98"/>
      <c r="E661" s="98"/>
      <c r="F661" s="98"/>
      <c r="G661" s="98"/>
      <c r="H661" s="98"/>
      <c r="I661" s="98"/>
      <c r="J661" s="98"/>
      <c r="K661" s="98"/>
      <c r="L661" s="98"/>
      <c r="M661" s="98"/>
      <c r="N661" s="98"/>
      <c r="O661" s="98"/>
      <c r="P661" s="98"/>
      <c r="Q661" s="98"/>
      <c r="R661" s="98"/>
      <c r="S661" s="98"/>
      <c r="T661" s="98"/>
      <c r="U661" s="98"/>
      <c r="V661" s="98"/>
      <c r="W661" s="98"/>
      <c r="X661" s="98"/>
      <c r="Y661" s="98"/>
      <c r="Z661" s="98"/>
      <c r="AA661" s="98"/>
      <c r="AB661" s="98"/>
    </row>
    <row r="662" spans="1:28" x14ac:dyDescent="0.4">
      <c r="A662" s="98"/>
      <c r="B662" s="98"/>
      <c r="C662" s="98"/>
      <c r="D662" s="98"/>
      <c r="E662" s="98"/>
      <c r="F662" s="98"/>
      <c r="G662" s="98"/>
      <c r="H662" s="98"/>
      <c r="I662" s="98"/>
      <c r="J662" s="98"/>
      <c r="K662" s="98"/>
      <c r="L662" s="98"/>
      <c r="M662" s="98"/>
      <c r="N662" s="98"/>
      <c r="O662" s="98"/>
      <c r="P662" s="98"/>
      <c r="Q662" s="98"/>
      <c r="R662" s="98"/>
      <c r="S662" s="98"/>
      <c r="T662" s="98"/>
      <c r="U662" s="98"/>
      <c r="V662" s="98"/>
      <c r="W662" s="98"/>
      <c r="X662" s="98"/>
      <c r="Y662" s="98"/>
      <c r="Z662" s="98"/>
      <c r="AA662" s="98"/>
      <c r="AB662" s="98"/>
    </row>
    <row r="663" spans="1:28" x14ac:dyDescent="0.4">
      <c r="A663" s="98"/>
      <c r="B663" s="98"/>
      <c r="C663" s="98"/>
      <c r="D663" s="98"/>
      <c r="E663" s="98"/>
      <c r="F663" s="98"/>
      <c r="G663" s="98"/>
      <c r="H663" s="98"/>
      <c r="I663" s="98"/>
      <c r="J663" s="98"/>
      <c r="K663" s="98"/>
      <c r="L663" s="98"/>
      <c r="M663" s="98"/>
      <c r="N663" s="98"/>
      <c r="O663" s="98"/>
      <c r="P663" s="98"/>
      <c r="Q663" s="98"/>
      <c r="R663" s="98"/>
      <c r="S663" s="98"/>
      <c r="T663" s="98"/>
      <c r="U663" s="98"/>
      <c r="V663" s="98"/>
      <c r="W663" s="98"/>
      <c r="X663" s="98"/>
      <c r="Y663" s="98"/>
      <c r="Z663" s="98"/>
      <c r="AA663" s="98"/>
      <c r="AB663" s="98"/>
    </row>
    <row r="664" spans="1:28" x14ac:dyDescent="0.4">
      <c r="A664" s="98"/>
      <c r="B664" s="98"/>
      <c r="C664" s="98"/>
      <c r="D664" s="98"/>
      <c r="E664" s="98"/>
      <c r="F664" s="98"/>
      <c r="G664" s="98"/>
      <c r="H664" s="98"/>
      <c r="I664" s="98"/>
      <c r="J664" s="98"/>
      <c r="K664" s="98"/>
      <c r="L664" s="98"/>
      <c r="M664" s="98"/>
      <c r="N664" s="98"/>
      <c r="O664" s="98"/>
      <c r="P664" s="98"/>
      <c r="Q664" s="98"/>
      <c r="R664" s="98"/>
      <c r="S664" s="98"/>
      <c r="T664" s="98"/>
      <c r="U664" s="98"/>
      <c r="V664" s="98"/>
      <c r="W664" s="98"/>
      <c r="X664" s="98"/>
      <c r="Y664" s="98"/>
      <c r="Z664" s="98"/>
      <c r="AA664" s="98"/>
      <c r="AB664" s="98"/>
    </row>
    <row r="665" spans="1:28" x14ac:dyDescent="0.4">
      <c r="A665" s="98"/>
      <c r="B665" s="98"/>
      <c r="C665" s="98"/>
      <c r="D665" s="98"/>
      <c r="E665" s="98"/>
      <c r="F665" s="98"/>
      <c r="G665" s="98"/>
      <c r="H665" s="98"/>
      <c r="I665" s="98"/>
      <c r="J665" s="98"/>
      <c r="K665" s="98"/>
      <c r="L665" s="98"/>
      <c r="M665" s="98"/>
      <c r="N665" s="98"/>
      <c r="O665" s="98"/>
      <c r="P665" s="98"/>
      <c r="Q665" s="98"/>
      <c r="R665" s="98"/>
      <c r="S665" s="98"/>
      <c r="T665" s="98"/>
      <c r="U665" s="98"/>
      <c r="V665" s="98"/>
      <c r="W665" s="98"/>
      <c r="X665" s="98"/>
      <c r="Y665" s="98"/>
      <c r="Z665" s="98"/>
      <c r="AA665" s="98"/>
      <c r="AB665" s="98"/>
    </row>
    <row r="666" spans="1:28" x14ac:dyDescent="0.4">
      <c r="A666" s="98"/>
      <c r="B666" s="98"/>
      <c r="C666" s="98"/>
      <c r="D666" s="98"/>
      <c r="E666" s="98"/>
      <c r="F666" s="98"/>
      <c r="G666" s="98"/>
      <c r="H666" s="98"/>
      <c r="I666" s="98"/>
      <c r="J666" s="98"/>
      <c r="K666" s="98"/>
      <c r="L666" s="98"/>
      <c r="M666" s="98"/>
      <c r="N666" s="98"/>
      <c r="O666" s="98"/>
      <c r="P666" s="98"/>
      <c r="Q666" s="98"/>
      <c r="R666" s="98"/>
      <c r="S666" s="98"/>
      <c r="T666" s="98"/>
      <c r="U666" s="98"/>
      <c r="V666" s="98"/>
      <c r="W666" s="98"/>
      <c r="X666" s="98"/>
      <c r="Y666" s="98"/>
      <c r="Z666" s="98"/>
      <c r="AA666" s="98"/>
      <c r="AB666" s="98"/>
    </row>
    <row r="667" spans="1:28" x14ac:dyDescent="0.4">
      <c r="A667" s="98"/>
      <c r="B667" s="98"/>
      <c r="C667" s="98"/>
      <c r="D667" s="98"/>
      <c r="E667" s="98"/>
      <c r="F667" s="98"/>
      <c r="G667" s="98"/>
      <c r="H667" s="98"/>
      <c r="I667" s="98"/>
      <c r="J667" s="98"/>
      <c r="K667" s="98"/>
      <c r="L667" s="98"/>
      <c r="M667" s="98"/>
      <c r="N667" s="98"/>
      <c r="O667" s="98"/>
      <c r="P667" s="98"/>
      <c r="Q667" s="98"/>
      <c r="R667" s="98"/>
      <c r="S667" s="98"/>
      <c r="T667" s="98"/>
      <c r="U667" s="98"/>
      <c r="V667" s="98"/>
      <c r="W667" s="98"/>
      <c r="X667" s="98"/>
      <c r="Y667" s="98"/>
      <c r="Z667" s="98"/>
      <c r="AA667" s="98"/>
      <c r="AB667" s="98"/>
    </row>
    <row r="668" spans="1:28" x14ac:dyDescent="0.4">
      <c r="A668" s="98"/>
      <c r="B668" s="98"/>
      <c r="C668" s="98"/>
      <c r="D668" s="98"/>
      <c r="E668" s="98"/>
      <c r="F668" s="98"/>
      <c r="G668" s="98"/>
      <c r="H668" s="98"/>
      <c r="I668" s="98"/>
      <c r="J668" s="98"/>
      <c r="K668" s="98"/>
      <c r="L668" s="98"/>
      <c r="M668" s="98"/>
      <c r="N668" s="98"/>
      <c r="O668" s="98"/>
      <c r="P668" s="98"/>
      <c r="Q668" s="98"/>
      <c r="R668" s="98"/>
      <c r="S668" s="98"/>
      <c r="T668" s="98"/>
      <c r="U668" s="98"/>
      <c r="V668" s="98"/>
      <c r="W668" s="98"/>
      <c r="X668" s="98"/>
      <c r="Y668" s="98"/>
      <c r="Z668" s="98"/>
      <c r="AA668" s="98"/>
      <c r="AB668" s="98"/>
    </row>
    <row r="669" spans="1:28" x14ac:dyDescent="0.4">
      <c r="A669" s="98"/>
      <c r="B669" s="98"/>
      <c r="C669" s="98"/>
      <c r="D669" s="98"/>
      <c r="E669" s="98"/>
      <c r="F669" s="98"/>
      <c r="G669" s="98"/>
      <c r="H669" s="98"/>
      <c r="I669" s="98"/>
      <c r="J669" s="98"/>
      <c r="K669" s="98"/>
      <c r="L669" s="98"/>
      <c r="M669" s="98"/>
      <c r="N669" s="98"/>
      <c r="O669" s="98"/>
      <c r="P669" s="98"/>
      <c r="Q669" s="98"/>
      <c r="R669" s="98"/>
      <c r="S669" s="98"/>
      <c r="T669" s="98"/>
      <c r="U669" s="98"/>
      <c r="V669" s="98"/>
      <c r="W669" s="98"/>
      <c r="X669" s="98"/>
      <c r="Y669" s="98"/>
      <c r="Z669" s="98"/>
      <c r="AA669" s="98"/>
      <c r="AB669" s="98"/>
    </row>
    <row r="670" spans="1:28" x14ac:dyDescent="0.4">
      <c r="A670" s="98"/>
      <c r="B670" s="98"/>
      <c r="C670" s="98"/>
      <c r="D670" s="98"/>
      <c r="E670" s="98"/>
      <c r="F670" s="98"/>
      <c r="G670" s="98"/>
      <c r="H670" s="98"/>
      <c r="I670" s="98"/>
      <c r="J670" s="98"/>
      <c r="K670" s="98"/>
      <c r="L670" s="98"/>
      <c r="M670" s="98"/>
      <c r="N670" s="98"/>
      <c r="O670" s="98"/>
      <c r="P670" s="98"/>
      <c r="Q670" s="98"/>
      <c r="R670" s="98"/>
      <c r="S670" s="98"/>
      <c r="T670" s="98"/>
      <c r="U670" s="98"/>
      <c r="V670" s="98"/>
      <c r="W670" s="98"/>
      <c r="X670" s="98"/>
      <c r="Y670" s="98"/>
      <c r="Z670" s="98"/>
      <c r="AA670" s="98"/>
      <c r="AB670" s="98"/>
    </row>
    <row r="671" spans="1:28" x14ac:dyDescent="0.4">
      <c r="A671" s="98"/>
      <c r="B671" s="98"/>
      <c r="C671" s="98"/>
      <c r="D671" s="98"/>
      <c r="E671" s="98"/>
      <c r="F671" s="98"/>
      <c r="G671" s="98"/>
      <c r="H671" s="98"/>
      <c r="I671" s="98"/>
      <c r="J671" s="98"/>
      <c r="K671" s="98"/>
      <c r="L671" s="98"/>
      <c r="M671" s="98"/>
      <c r="N671" s="98"/>
      <c r="O671" s="98"/>
      <c r="P671" s="98"/>
      <c r="Q671" s="98"/>
      <c r="R671" s="98"/>
      <c r="S671" s="98"/>
      <c r="T671" s="98"/>
      <c r="U671" s="98"/>
      <c r="V671" s="98"/>
      <c r="W671" s="98"/>
      <c r="X671" s="98"/>
      <c r="Y671" s="98"/>
      <c r="Z671" s="98"/>
      <c r="AA671" s="98"/>
      <c r="AB671" s="98"/>
    </row>
    <row r="672" spans="1:28" x14ac:dyDescent="0.4">
      <c r="A672" s="98"/>
      <c r="B672" s="98"/>
      <c r="C672" s="98"/>
      <c r="D672" s="98"/>
      <c r="E672" s="98"/>
      <c r="F672" s="98"/>
      <c r="G672" s="98"/>
      <c r="H672" s="98"/>
      <c r="I672" s="98"/>
      <c r="J672" s="98"/>
      <c r="K672" s="98"/>
      <c r="L672" s="98"/>
      <c r="M672" s="98"/>
      <c r="N672" s="98"/>
      <c r="O672" s="98"/>
      <c r="P672" s="98"/>
      <c r="Q672" s="98"/>
      <c r="R672" s="98"/>
      <c r="S672" s="98"/>
      <c r="T672" s="98"/>
      <c r="U672" s="98"/>
      <c r="V672" s="98"/>
      <c r="W672" s="98"/>
      <c r="X672" s="98"/>
      <c r="Y672" s="98"/>
      <c r="Z672" s="98"/>
      <c r="AA672" s="98"/>
      <c r="AB672" s="98"/>
    </row>
    <row r="673" spans="1:28" x14ac:dyDescent="0.4">
      <c r="A673" s="98"/>
      <c r="B673" s="98"/>
      <c r="C673" s="98"/>
      <c r="D673" s="98"/>
      <c r="E673" s="98"/>
      <c r="F673" s="98"/>
      <c r="G673" s="98"/>
      <c r="H673" s="98"/>
      <c r="I673" s="98"/>
      <c r="J673" s="98"/>
      <c r="K673" s="98"/>
      <c r="L673" s="98"/>
      <c r="M673" s="98"/>
      <c r="N673" s="98"/>
      <c r="O673" s="98"/>
      <c r="P673" s="98"/>
      <c r="Q673" s="98"/>
      <c r="R673" s="98"/>
      <c r="S673" s="98"/>
      <c r="T673" s="98"/>
      <c r="U673" s="98"/>
      <c r="V673" s="98"/>
      <c r="W673" s="98"/>
      <c r="X673" s="98"/>
      <c r="Y673" s="98"/>
      <c r="Z673" s="98"/>
      <c r="AA673" s="98"/>
      <c r="AB673" s="98"/>
    </row>
    <row r="674" spans="1:28" x14ac:dyDescent="0.4">
      <c r="A674" s="98"/>
      <c r="B674" s="98"/>
      <c r="C674" s="98"/>
      <c r="D674" s="98"/>
      <c r="E674" s="98"/>
      <c r="F674" s="98"/>
      <c r="G674" s="98"/>
      <c r="H674" s="98"/>
      <c r="I674" s="98"/>
      <c r="J674" s="98"/>
      <c r="K674" s="98"/>
      <c r="L674" s="98"/>
      <c r="M674" s="98"/>
      <c r="N674" s="98"/>
      <c r="O674" s="98"/>
      <c r="P674" s="98"/>
      <c r="Q674" s="98"/>
      <c r="R674" s="98"/>
      <c r="S674" s="98"/>
      <c r="T674" s="98"/>
      <c r="U674" s="98"/>
      <c r="V674" s="98"/>
      <c r="W674" s="98"/>
      <c r="X674" s="98"/>
      <c r="Y674" s="98"/>
      <c r="Z674" s="98"/>
      <c r="AA674" s="98"/>
      <c r="AB674" s="98"/>
    </row>
    <row r="675" spans="1:28" x14ac:dyDescent="0.4">
      <c r="A675" s="98"/>
      <c r="B675" s="98"/>
      <c r="C675" s="98"/>
      <c r="D675" s="98"/>
      <c r="E675" s="98"/>
      <c r="F675" s="98"/>
      <c r="G675" s="98"/>
      <c r="H675" s="98"/>
      <c r="I675" s="98"/>
      <c r="J675" s="98"/>
      <c r="K675" s="98"/>
      <c r="L675" s="98"/>
      <c r="M675" s="98"/>
      <c r="N675" s="98"/>
      <c r="O675" s="98"/>
      <c r="P675" s="98"/>
      <c r="Q675" s="98"/>
      <c r="R675" s="98"/>
      <c r="S675" s="98"/>
      <c r="T675" s="98"/>
      <c r="U675" s="98"/>
      <c r="V675" s="98"/>
      <c r="W675" s="98"/>
      <c r="X675" s="98"/>
      <c r="Y675" s="98"/>
      <c r="Z675" s="98"/>
      <c r="AA675" s="98"/>
      <c r="AB675" s="98"/>
    </row>
    <row r="676" spans="1:28" x14ac:dyDescent="0.4">
      <c r="A676" s="98"/>
      <c r="B676" s="98"/>
      <c r="C676" s="98"/>
      <c r="D676" s="98"/>
      <c r="E676" s="98"/>
      <c r="F676" s="98"/>
      <c r="G676" s="98"/>
      <c r="H676" s="98"/>
      <c r="I676" s="98"/>
      <c r="J676" s="98"/>
      <c r="K676" s="98"/>
      <c r="L676" s="98"/>
      <c r="M676" s="98"/>
      <c r="N676" s="98"/>
      <c r="O676" s="98"/>
      <c r="P676" s="98"/>
      <c r="Q676" s="98"/>
      <c r="R676" s="98"/>
      <c r="S676" s="98"/>
      <c r="T676" s="98"/>
      <c r="U676" s="98"/>
      <c r="V676" s="98"/>
      <c r="W676" s="98"/>
      <c r="X676" s="98"/>
      <c r="Y676" s="98"/>
      <c r="Z676" s="98"/>
      <c r="AA676" s="98"/>
      <c r="AB676" s="98"/>
    </row>
    <row r="677" spans="1:28" x14ac:dyDescent="0.4">
      <c r="A677" s="98"/>
      <c r="B677" s="98"/>
      <c r="C677" s="98"/>
      <c r="D677" s="98"/>
      <c r="E677" s="98"/>
      <c r="F677" s="98"/>
      <c r="G677" s="98"/>
      <c r="H677" s="98"/>
      <c r="I677" s="98"/>
      <c r="J677" s="98"/>
      <c r="K677" s="98"/>
      <c r="L677" s="98"/>
      <c r="M677" s="98"/>
      <c r="N677" s="98"/>
      <c r="O677" s="98"/>
      <c r="P677" s="98"/>
      <c r="Q677" s="98"/>
      <c r="R677" s="98"/>
      <c r="S677" s="98"/>
      <c r="T677" s="98"/>
      <c r="U677" s="98"/>
      <c r="V677" s="98"/>
      <c r="W677" s="98"/>
      <c r="X677" s="98"/>
      <c r="Y677" s="98"/>
      <c r="Z677" s="98"/>
      <c r="AA677" s="98"/>
      <c r="AB677" s="98"/>
    </row>
    <row r="678" spans="1:28" x14ac:dyDescent="0.4">
      <c r="A678" s="98"/>
      <c r="B678" s="98"/>
      <c r="C678" s="98"/>
      <c r="D678" s="98"/>
      <c r="E678" s="98"/>
      <c r="F678" s="98"/>
      <c r="G678" s="98"/>
      <c r="H678" s="98"/>
      <c r="I678" s="98"/>
      <c r="J678" s="98"/>
      <c r="K678" s="98"/>
      <c r="L678" s="98"/>
      <c r="M678" s="98"/>
      <c r="N678" s="98"/>
      <c r="O678" s="98"/>
      <c r="P678" s="98"/>
      <c r="Q678" s="98"/>
      <c r="R678" s="98"/>
      <c r="S678" s="98"/>
      <c r="T678" s="98"/>
      <c r="U678" s="98"/>
      <c r="V678" s="98"/>
      <c r="W678" s="98"/>
      <c r="X678" s="98"/>
      <c r="Y678" s="98"/>
      <c r="Z678" s="98"/>
      <c r="AA678" s="98"/>
      <c r="AB678" s="98"/>
    </row>
    <row r="679" spans="1:28" x14ac:dyDescent="0.4">
      <c r="A679" s="98"/>
      <c r="B679" s="98"/>
      <c r="C679" s="98"/>
      <c r="D679" s="98"/>
      <c r="E679" s="98"/>
      <c r="F679" s="98"/>
      <c r="G679" s="98"/>
      <c r="H679" s="98"/>
      <c r="I679" s="98"/>
      <c r="J679" s="98"/>
      <c r="K679" s="98"/>
      <c r="L679" s="98"/>
      <c r="M679" s="98"/>
      <c r="N679" s="98"/>
      <c r="O679" s="98"/>
      <c r="P679" s="98"/>
      <c r="Q679" s="98"/>
      <c r="R679" s="98"/>
      <c r="S679" s="98"/>
      <c r="T679" s="98"/>
      <c r="U679" s="98"/>
      <c r="V679" s="98"/>
      <c r="W679" s="98"/>
      <c r="X679" s="98"/>
      <c r="Y679" s="98"/>
      <c r="Z679" s="98"/>
      <c r="AA679" s="98"/>
      <c r="AB679" s="98"/>
    </row>
    <row r="680" spans="1:28" x14ac:dyDescent="0.4">
      <c r="A680" s="98"/>
      <c r="B680" s="98"/>
      <c r="C680" s="98"/>
      <c r="D680" s="98"/>
      <c r="E680" s="98"/>
      <c r="F680" s="98"/>
      <c r="G680" s="98"/>
      <c r="H680" s="98"/>
      <c r="I680" s="98"/>
      <c r="J680" s="98"/>
      <c r="K680" s="98"/>
      <c r="L680" s="98"/>
      <c r="M680" s="98"/>
      <c r="N680" s="98"/>
      <c r="O680" s="98"/>
      <c r="P680" s="98"/>
      <c r="Q680" s="98"/>
      <c r="R680" s="98"/>
      <c r="S680" s="98"/>
      <c r="T680" s="98"/>
      <c r="U680" s="98"/>
      <c r="V680" s="98"/>
      <c r="W680" s="98"/>
      <c r="X680" s="98"/>
      <c r="Y680" s="98"/>
      <c r="Z680" s="98"/>
      <c r="AA680" s="98"/>
      <c r="AB680" s="98"/>
    </row>
    <row r="681" spans="1:28" x14ac:dyDescent="0.4">
      <c r="A681" s="98"/>
      <c r="B681" s="98"/>
      <c r="C681" s="98"/>
      <c r="D681" s="98"/>
      <c r="E681" s="98"/>
      <c r="F681" s="98"/>
      <c r="G681" s="98"/>
      <c r="H681" s="98"/>
      <c r="I681" s="98"/>
      <c r="J681" s="98"/>
      <c r="K681" s="98"/>
      <c r="L681" s="98"/>
      <c r="M681" s="98"/>
      <c r="N681" s="98"/>
      <c r="O681" s="98"/>
      <c r="P681" s="98"/>
      <c r="Q681" s="98"/>
      <c r="R681" s="98"/>
      <c r="S681" s="98"/>
      <c r="T681" s="98"/>
      <c r="U681" s="98"/>
      <c r="V681" s="98"/>
      <c r="W681" s="98"/>
      <c r="X681" s="98"/>
      <c r="Y681" s="98"/>
      <c r="Z681" s="98"/>
      <c r="AA681" s="98"/>
      <c r="AB681" s="98"/>
    </row>
    <row r="682" spans="1:28" x14ac:dyDescent="0.4">
      <c r="A682" s="98"/>
      <c r="B682" s="98"/>
      <c r="C682" s="98"/>
      <c r="D682" s="98"/>
      <c r="E682" s="98"/>
      <c r="F682" s="98"/>
      <c r="G682" s="98"/>
      <c r="H682" s="98"/>
      <c r="I682" s="98"/>
      <c r="J682" s="98"/>
      <c r="K682" s="98"/>
      <c r="L682" s="98"/>
      <c r="M682" s="98"/>
      <c r="N682" s="98"/>
      <c r="O682" s="98"/>
      <c r="P682" s="98"/>
      <c r="Q682" s="98"/>
      <c r="R682" s="98"/>
      <c r="S682" s="98"/>
      <c r="T682" s="98"/>
      <c r="U682" s="98"/>
      <c r="V682" s="98"/>
      <c r="W682" s="98"/>
      <c r="X682" s="98"/>
      <c r="Y682" s="98"/>
      <c r="Z682" s="98"/>
      <c r="AA682" s="98"/>
      <c r="AB682" s="98"/>
    </row>
    <row r="683" spans="1:28" x14ac:dyDescent="0.4">
      <c r="A683" s="98"/>
      <c r="B683" s="98"/>
      <c r="C683" s="98"/>
      <c r="D683" s="98"/>
      <c r="E683" s="98"/>
      <c r="F683" s="98"/>
      <c r="G683" s="98"/>
      <c r="H683" s="98"/>
      <c r="I683" s="98"/>
      <c r="J683" s="98"/>
      <c r="K683" s="98"/>
      <c r="L683" s="98"/>
      <c r="M683" s="98"/>
      <c r="N683" s="98"/>
      <c r="O683" s="98"/>
      <c r="P683" s="98"/>
      <c r="Q683" s="98"/>
      <c r="R683" s="98"/>
      <c r="S683" s="98"/>
      <c r="T683" s="98"/>
      <c r="U683" s="98"/>
      <c r="V683" s="98"/>
      <c r="W683" s="98"/>
      <c r="X683" s="98"/>
      <c r="Y683" s="98"/>
      <c r="Z683" s="98"/>
      <c r="AA683" s="98"/>
      <c r="AB683" s="98"/>
    </row>
    <row r="684" spans="1:28" x14ac:dyDescent="0.4">
      <c r="A684" s="98"/>
      <c r="B684" s="98"/>
      <c r="C684" s="98"/>
      <c r="D684" s="98"/>
      <c r="E684" s="98"/>
      <c r="F684" s="98"/>
      <c r="G684" s="98"/>
      <c r="H684" s="98"/>
      <c r="I684" s="98"/>
      <c r="J684" s="98"/>
      <c r="K684" s="98"/>
      <c r="L684" s="98"/>
      <c r="M684" s="98"/>
      <c r="N684" s="98"/>
      <c r="O684" s="98"/>
      <c r="P684" s="98"/>
      <c r="Q684" s="98"/>
      <c r="R684" s="98"/>
      <c r="S684" s="98"/>
      <c r="T684" s="98"/>
      <c r="U684" s="98"/>
      <c r="V684" s="98"/>
      <c r="W684" s="98"/>
      <c r="X684" s="98"/>
      <c r="Y684" s="98"/>
      <c r="Z684" s="98"/>
      <c r="AA684" s="98"/>
      <c r="AB684" s="98"/>
    </row>
    <row r="685" spans="1:28" x14ac:dyDescent="0.4">
      <c r="A685" s="98"/>
      <c r="B685" s="98"/>
      <c r="C685" s="98"/>
      <c r="D685" s="98"/>
      <c r="E685" s="98"/>
      <c r="F685" s="98"/>
      <c r="G685" s="98"/>
      <c r="H685" s="98"/>
      <c r="I685" s="98"/>
      <c r="J685" s="98"/>
      <c r="K685" s="98"/>
      <c r="L685" s="98"/>
      <c r="M685" s="98"/>
      <c r="N685" s="98"/>
      <c r="O685" s="98"/>
      <c r="P685" s="98"/>
      <c r="Q685" s="98"/>
      <c r="R685" s="98"/>
      <c r="S685" s="98"/>
      <c r="T685" s="98"/>
      <c r="U685" s="98"/>
      <c r="V685" s="98"/>
      <c r="W685" s="98"/>
      <c r="X685" s="98"/>
      <c r="Y685" s="98"/>
      <c r="Z685" s="98"/>
      <c r="AA685" s="98"/>
      <c r="AB685" s="98"/>
    </row>
    <row r="686" spans="1:28" x14ac:dyDescent="0.4">
      <c r="A686" s="98"/>
      <c r="B686" s="98"/>
      <c r="C686" s="98"/>
      <c r="D686" s="98"/>
      <c r="E686" s="98"/>
      <c r="F686" s="98"/>
      <c r="G686" s="98"/>
      <c r="H686" s="98"/>
      <c r="I686" s="98"/>
      <c r="J686" s="98"/>
      <c r="K686" s="98"/>
      <c r="L686" s="98"/>
      <c r="M686" s="98"/>
      <c r="N686" s="98"/>
      <c r="O686" s="98"/>
      <c r="P686" s="98"/>
      <c r="Q686" s="98"/>
      <c r="R686" s="98"/>
      <c r="S686" s="98"/>
      <c r="T686" s="98"/>
      <c r="U686" s="98"/>
      <c r="V686" s="98"/>
      <c r="W686" s="98"/>
      <c r="X686" s="98"/>
      <c r="Y686" s="98"/>
      <c r="Z686" s="98"/>
      <c r="AA686" s="98"/>
      <c r="AB686" s="98"/>
    </row>
    <row r="687" spans="1:28" x14ac:dyDescent="0.4">
      <c r="A687" s="98"/>
      <c r="B687" s="98"/>
      <c r="C687" s="98"/>
      <c r="D687" s="98"/>
      <c r="E687" s="98"/>
      <c r="F687" s="98"/>
      <c r="G687" s="98"/>
      <c r="H687" s="98"/>
      <c r="I687" s="98"/>
      <c r="J687" s="98"/>
      <c r="K687" s="98"/>
      <c r="L687" s="98"/>
      <c r="M687" s="98"/>
      <c r="N687" s="98"/>
      <c r="O687" s="98"/>
      <c r="P687" s="98"/>
      <c r="Q687" s="98"/>
      <c r="R687" s="98"/>
      <c r="S687" s="98"/>
      <c r="T687" s="98"/>
      <c r="U687" s="98"/>
      <c r="V687" s="98"/>
      <c r="W687" s="98"/>
      <c r="X687" s="98"/>
      <c r="Y687" s="98"/>
      <c r="Z687" s="98"/>
      <c r="AA687" s="98"/>
      <c r="AB687" s="98"/>
    </row>
    <row r="688" spans="1:28" x14ac:dyDescent="0.4">
      <c r="A688" s="98"/>
      <c r="B688" s="98"/>
      <c r="C688" s="98"/>
      <c r="D688" s="98"/>
      <c r="E688" s="98"/>
      <c r="F688" s="98"/>
      <c r="G688" s="98"/>
      <c r="H688" s="98"/>
      <c r="I688" s="98"/>
      <c r="J688" s="98"/>
      <c r="K688" s="98"/>
      <c r="L688" s="98"/>
      <c r="M688" s="98"/>
      <c r="N688" s="98"/>
      <c r="O688" s="98"/>
      <c r="P688" s="98"/>
      <c r="Q688" s="98"/>
      <c r="R688" s="98"/>
      <c r="S688" s="98"/>
      <c r="T688" s="98"/>
      <c r="U688" s="98"/>
      <c r="V688" s="98"/>
      <c r="W688" s="98"/>
      <c r="X688" s="98"/>
      <c r="Y688" s="98"/>
      <c r="Z688" s="98"/>
      <c r="AA688" s="98"/>
      <c r="AB688" s="98"/>
    </row>
    <row r="689" spans="1:28" x14ac:dyDescent="0.4">
      <c r="A689" s="98"/>
      <c r="B689" s="98"/>
      <c r="C689" s="98"/>
      <c r="D689" s="98"/>
      <c r="E689" s="98"/>
      <c r="F689" s="98"/>
      <c r="G689" s="98"/>
      <c r="H689" s="98"/>
      <c r="I689" s="98"/>
      <c r="J689" s="98"/>
      <c r="K689" s="98"/>
      <c r="L689" s="98"/>
      <c r="M689" s="98"/>
      <c r="N689" s="98"/>
      <c r="O689" s="98"/>
      <c r="P689" s="98"/>
      <c r="Q689" s="98"/>
      <c r="R689" s="98"/>
      <c r="S689" s="98"/>
      <c r="T689" s="98"/>
      <c r="U689" s="98"/>
      <c r="V689" s="98"/>
      <c r="W689" s="98"/>
      <c r="X689" s="98"/>
      <c r="Y689" s="98"/>
      <c r="Z689" s="98"/>
      <c r="AA689" s="98"/>
      <c r="AB689" s="98"/>
    </row>
    <row r="690" spans="1:28" x14ac:dyDescent="0.4">
      <c r="A690" s="98"/>
      <c r="B690" s="98"/>
      <c r="C690" s="98"/>
      <c r="D690" s="98"/>
      <c r="E690" s="98"/>
      <c r="F690" s="98"/>
      <c r="G690" s="98"/>
      <c r="H690" s="98"/>
      <c r="I690" s="98"/>
      <c r="J690" s="98"/>
      <c r="K690" s="98"/>
      <c r="L690" s="98"/>
      <c r="M690" s="98"/>
      <c r="N690" s="98"/>
      <c r="O690" s="98"/>
      <c r="P690" s="98"/>
      <c r="Q690" s="98"/>
      <c r="R690" s="98"/>
      <c r="S690" s="98"/>
      <c r="T690" s="98"/>
      <c r="U690" s="98"/>
      <c r="V690" s="98"/>
      <c r="W690" s="98"/>
      <c r="X690" s="98"/>
      <c r="Y690" s="98"/>
      <c r="Z690" s="98"/>
      <c r="AA690" s="98"/>
      <c r="AB690" s="98"/>
    </row>
    <row r="691" spans="1:28" x14ac:dyDescent="0.4">
      <c r="A691" s="98"/>
      <c r="B691" s="98"/>
      <c r="C691" s="98"/>
      <c r="D691" s="98"/>
      <c r="E691" s="98"/>
      <c r="F691" s="98"/>
      <c r="G691" s="98"/>
      <c r="H691" s="98"/>
      <c r="I691" s="98"/>
      <c r="J691" s="98"/>
      <c r="K691" s="98"/>
      <c r="L691" s="98"/>
      <c r="M691" s="98"/>
      <c r="N691" s="98"/>
      <c r="O691" s="98"/>
      <c r="P691" s="98"/>
      <c r="Q691" s="98"/>
      <c r="R691" s="98"/>
      <c r="S691" s="98"/>
      <c r="T691" s="98"/>
      <c r="U691" s="98"/>
      <c r="V691" s="98"/>
      <c r="W691" s="98"/>
      <c r="X691" s="98"/>
      <c r="Y691" s="98"/>
      <c r="Z691" s="98"/>
      <c r="AA691" s="98"/>
      <c r="AB691" s="98"/>
    </row>
    <row r="692" spans="1:28" x14ac:dyDescent="0.4">
      <c r="A692" s="98"/>
      <c r="B692" s="98"/>
      <c r="C692" s="98"/>
      <c r="D692" s="98"/>
      <c r="E692" s="98"/>
      <c r="F692" s="98"/>
      <c r="G692" s="98"/>
      <c r="H692" s="98"/>
      <c r="I692" s="98"/>
      <c r="J692" s="98"/>
      <c r="K692" s="98"/>
      <c r="L692" s="98"/>
      <c r="M692" s="98"/>
      <c r="N692" s="98"/>
      <c r="O692" s="98"/>
      <c r="P692" s="98"/>
      <c r="Q692" s="98"/>
      <c r="R692" s="98"/>
      <c r="S692" s="98"/>
      <c r="T692" s="98"/>
      <c r="U692" s="98"/>
      <c r="V692" s="98"/>
      <c r="W692" s="98"/>
      <c r="X692" s="98"/>
      <c r="Y692" s="98"/>
      <c r="Z692" s="98"/>
      <c r="AA692" s="98"/>
      <c r="AB692" s="98"/>
    </row>
    <row r="693" spans="1:28" x14ac:dyDescent="0.4">
      <c r="A693" s="98"/>
      <c r="B693" s="98"/>
      <c r="C693" s="98"/>
      <c r="D693" s="98"/>
      <c r="E693" s="98"/>
      <c r="F693" s="98"/>
      <c r="G693" s="98"/>
      <c r="H693" s="98"/>
      <c r="I693" s="98"/>
      <c r="J693" s="98"/>
      <c r="K693" s="98"/>
      <c r="L693" s="98"/>
      <c r="M693" s="98"/>
      <c r="N693" s="98"/>
      <c r="O693" s="98"/>
      <c r="P693" s="98"/>
      <c r="Q693" s="98"/>
      <c r="R693" s="98"/>
      <c r="S693" s="98"/>
      <c r="T693" s="98"/>
      <c r="U693" s="98"/>
      <c r="V693" s="98"/>
      <c r="W693" s="98"/>
      <c r="X693" s="98"/>
      <c r="Y693" s="98"/>
      <c r="Z693" s="98"/>
      <c r="AA693" s="98"/>
      <c r="AB693" s="98"/>
    </row>
    <row r="694" spans="1:28" x14ac:dyDescent="0.4">
      <c r="A694" s="98"/>
      <c r="B694" s="98"/>
      <c r="C694" s="98"/>
      <c r="D694" s="98"/>
      <c r="E694" s="98"/>
      <c r="F694" s="98"/>
      <c r="G694" s="98"/>
      <c r="H694" s="98"/>
      <c r="I694" s="98"/>
      <c r="J694" s="98"/>
      <c r="K694" s="98"/>
      <c r="L694" s="98"/>
      <c r="M694" s="98"/>
      <c r="N694" s="98"/>
      <c r="O694" s="98"/>
      <c r="P694" s="98"/>
      <c r="Q694" s="98"/>
      <c r="R694" s="98"/>
      <c r="S694" s="98"/>
      <c r="T694" s="98"/>
      <c r="U694" s="98"/>
      <c r="V694" s="98"/>
      <c r="W694" s="98"/>
      <c r="X694" s="98"/>
      <c r="Y694" s="98"/>
      <c r="Z694" s="98"/>
      <c r="AA694" s="98"/>
      <c r="AB694" s="98"/>
    </row>
    <row r="695" spans="1:28" x14ac:dyDescent="0.4">
      <c r="A695" s="98"/>
      <c r="B695" s="98"/>
      <c r="C695" s="98"/>
      <c r="D695" s="98"/>
      <c r="E695" s="98"/>
      <c r="F695" s="98"/>
      <c r="G695" s="98"/>
      <c r="H695" s="98"/>
      <c r="I695" s="98"/>
      <c r="J695" s="98"/>
      <c r="K695" s="98"/>
      <c r="L695" s="98"/>
      <c r="M695" s="98"/>
      <c r="N695" s="98"/>
      <c r="O695" s="98"/>
      <c r="P695" s="98"/>
      <c r="Q695" s="98"/>
      <c r="R695" s="98"/>
      <c r="S695" s="98"/>
      <c r="T695" s="98"/>
      <c r="U695" s="98"/>
      <c r="V695" s="98"/>
      <c r="W695" s="98"/>
      <c r="X695" s="98"/>
      <c r="Y695" s="98"/>
      <c r="Z695" s="98"/>
      <c r="AA695" s="98"/>
      <c r="AB695" s="98"/>
    </row>
    <row r="696" spans="1:28" x14ac:dyDescent="0.4">
      <c r="A696" s="98"/>
      <c r="B696" s="98"/>
      <c r="C696" s="98"/>
      <c r="D696" s="98"/>
      <c r="E696" s="98"/>
      <c r="F696" s="98"/>
      <c r="G696" s="98"/>
      <c r="H696" s="98"/>
      <c r="I696" s="98"/>
      <c r="J696" s="98"/>
      <c r="K696" s="98"/>
      <c r="L696" s="98"/>
      <c r="M696" s="98"/>
      <c r="N696" s="98"/>
      <c r="O696" s="98"/>
      <c r="P696" s="98"/>
      <c r="Q696" s="98"/>
      <c r="R696" s="98"/>
      <c r="S696" s="98"/>
      <c r="T696" s="98"/>
      <c r="U696" s="98"/>
      <c r="V696" s="98"/>
      <c r="W696" s="98"/>
      <c r="X696" s="98"/>
      <c r="Y696" s="98"/>
      <c r="Z696" s="98"/>
      <c r="AA696" s="98"/>
      <c r="AB696" s="98"/>
    </row>
    <row r="697" spans="1:28" x14ac:dyDescent="0.4">
      <c r="A697" s="98"/>
      <c r="B697" s="98"/>
      <c r="C697" s="98"/>
      <c r="D697" s="98"/>
      <c r="E697" s="98"/>
      <c r="F697" s="98"/>
      <c r="G697" s="98"/>
      <c r="H697" s="98"/>
      <c r="I697" s="98"/>
      <c r="J697" s="98"/>
      <c r="K697" s="98"/>
      <c r="L697" s="98"/>
      <c r="M697" s="98"/>
      <c r="N697" s="98"/>
      <c r="O697" s="98"/>
      <c r="P697" s="98"/>
      <c r="Q697" s="98"/>
      <c r="R697" s="98"/>
      <c r="S697" s="98"/>
      <c r="T697" s="98"/>
      <c r="U697" s="98"/>
      <c r="V697" s="98"/>
      <c r="W697" s="98"/>
      <c r="X697" s="98"/>
      <c r="Y697" s="98"/>
      <c r="Z697" s="98"/>
      <c r="AA697" s="98"/>
      <c r="AB697" s="98"/>
    </row>
    <row r="698" spans="1:28" x14ac:dyDescent="0.4">
      <c r="A698" s="98"/>
      <c r="B698" s="98"/>
      <c r="C698" s="98"/>
      <c r="D698" s="98"/>
      <c r="E698" s="98"/>
      <c r="F698" s="98"/>
      <c r="G698" s="98"/>
      <c r="H698" s="98"/>
      <c r="I698" s="98"/>
      <c r="J698" s="98"/>
      <c r="K698" s="98"/>
      <c r="L698" s="98"/>
      <c r="M698" s="98"/>
      <c r="N698" s="98"/>
      <c r="O698" s="98"/>
      <c r="P698" s="98"/>
      <c r="Q698" s="98"/>
      <c r="R698" s="98"/>
      <c r="S698" s="98"/>
      <c r="T698" s="98"/>
      <c r="U698" s="98"/>
      <c r="V698" s="98"/>
      <c r="W698" s="98"/>
      <c r="X698" s="98"/>
      <c r="Y698" s="98"/>
      <c r="Z698" s="98"/>
      <c r="AA698" s="98"/>
      <c r="AB698" s="98"/>
    </row>
    <row r="699" spans="1:28" x14ac:dyDescent="0.4">
      <c r="A699" s="98"/>
      <c r="B699" s="98"/>
      <c r="C699" s="98"/>
      <c r="D699" s="98"/>
      <c r="E699" s="98"/>
      <c r="F699" s="98"/>
      <c r="G699" s="98"/>
      <c r="H699" s="98"/>
      <c r="I699" s="98"/>
      <c r="J699" s="98"/>
      <c r="K699" s="98"/>
      <c r="L699" s="98"/>
      <c r="M699" s="98"/>
      <c r="N699" s="98"/>
      <c r="O699" s="98"/>
      <c r="P699" s="98"/>
      <c r="Q699" s="98"/>
      <c r="R699" s="98"/>
      <c r="S699" s="98"/>
      <c r="T699" s="98"/>
      <c r="U699" s="98"/>
      <c r="V699" s="98"/>
      <c r="W699" s="98"/>
      <c r="X699" s="98"/>
      <c r="Y699" s="98"/>
      <c r="Z699" s="98"/>
      <c r="AA699" s="98"/>
      <c r="AB699" s="98"/>
    </row>
    <row r="700" spans="1:28" x14ac:dyDescent="0.4">
      <c r="A700" s="98"/>
      <c r="B700" s="98"/>
      <c r="C700" s="98"/>
      <c r="D700" s="98"/>
      <c r="E700" s="98"/>
      <c r="F700" s="98"/>
      <c r="G700" s="98"/>
      <c r="H700" s="98"/>
      <c r="I700" s="98"/>
      <c r="J700" s="98"/>
      <c r="K700" s="98"/>
      <c r="L700" s="98"/>
      <c r="M700" s="98"/>
      <c r="N700" s="98"/>
      <c r="O700" s="98"/>
      <c r="P700" s="98"/>
      <c r="Q700" s="98"/>
      <c r="R700" s="98"/>
      <c r="S700" s="98"/>
      <c r="T700" s="98"/>
      <c r="U700" s="98"/>
      <c r="V700" s="98"/>
      <c r="W700" s="98"/>
      <c r="X700" s="98"/>
      <c r="Y700" s="98"/>
      <c r="Z700" s="98"/>
      <c r="AA700" s="98"/>
      <c r="AB700" s="98"/>
    </row>
    <row r="701" spans="1:28" x14ac:dyDescent="0.4">
      <c r="A701" s="98"/>
      <c r="B701" s="98"/>
      <c r="C701" s="98"/>
      <c r="D701" s="98"/>
      <c r="E701" s="98"/>
      <c r="F701" s="98"/>
      <c r="G701" s="98"/>
      <c r="H701" s="98"/>
      <c r="I701" s="98"/>
      <c r="J701" s="98"/>
      <c r="K701" s="98"/>
      <c r="L701" s="98"/>
      <c r="M701" s="98"/>
      <c r="N701" s="98"/>
      <c r="O701" s="98"/>
      <c r="P701" s="98"/>
      <c r="Q701" s="98"/>
      <c r="R701" s="98"/>
      <c r="S701" s="98"/>
      <c r="T701" s="98"/>
      <c r="U701" s="98"/>
      <c r="V701" s="98"/>
      <c r="W701" s="98"/>
      <c r="X701" s="98"/>
      <c r="Y701" s="98"/>
      <c r="Z701" s="98"/>
      <c r="AA701" s="98"/>
      <c r="AB701" s="98"/>
    </row>
    <row r="702" spans="1:28" x14ac:dyDescent="0.4">
      <c r="A702" s="98"/>
      <c r="B702" s="98"/>
      <c r="C702" s="98"/>
      <c r="D702" s="98"/>
      <c r="E702" s="98"/>
      <c r="F702" s="98"/>
      <c r="G702" s="98"/>
      <c r="H702" s="98"/>
      <c r="I702" s="98"/>
      <c r="J702" s="98"/>
      <c r="K702" s="98"/>
      <c r="L702" s="98"/>
      <c r="M702" s="98"/>
      <c r="N702" s="98"/>
      <c r="O702" s="98"/>
      <c r="P702" s="98"/>
      <c r="Q702" s="98"/>
      <c r="R702" s="98"/>
      <c r="S702" s="98"/>
      <c r="T702" s="98"/>
      <c r="U702" s="98"/>
      <c r="V702" s="98"/>
      <c r="W702" s="98"/>
      <c r="X702" s="98"/>
      <c r="Y702" s="98"/>
      <c r="Z702" s="98"/>
      <c r="AA702" s="98"/>
      <c r="AB702" s="98"/>
    </row>
    <row r="703" spans="1:28" x14ac:dyDescent="0.4">
      <c r="A703" s="98"/>
      <c r="B703" s="98"/>
      <c r="C703" s="98"/>
      <c r="D703" s="98"/>
      <c r="E703" s="98"/>
      <c r="F703" s="98"/>
      <c r="G703" s="98"/>
      <c r="H703" s="98"/>
      <c r="I703" s="98"/>
      <c r="J703" s="98"/>
      <c r="K703" s="98"/>
      <c r="L703" s="98"/>
      <c r="M703" s="98"/>
      <c r="N703" s="98"/>
      <c r="O703" s="98"/>
      <c r="P703" s="98"/>
      <c r="Q703" s="98"/>
      <c r="R703" s="98"/>
      <c r="S703" s="98"/>
      <c r="T703" s="98"/>
      <c r="U703" s="98"/>
      <c r="V703" s="98"/>
      <c r="W703" s="98"/>
      <c r="X703" s="98"/>
      <c r="Y703" s="98"/>
      <c r="Z703" s="98"/>
      <c r="AA703" s="98"/>
      <c r="AB703" s="98"/>
    </row>
    <row r="704" spans="1:28" x14ac:dyDescent="0.4">
      <c r="A704" s="98"/>
      <c r="B704" s="98"/>
      <c r="C704" s="98"/>
      <c r="D704" s="98"/>
      <c r="E704" s="98"/>
      <c r="F704" s="98"/>
      <c r="G704" s="98"/>
      <c r="H704" s="98"/>
      <c r="I704" s="98"/>
      <c r="J704" s="98"/>
      <c r="K704" s="98"/>
      <c r="L704" s="98"/>
      <c r="M704" s="98"/>
      <c r="N704" s="98"/>
      <c r="O704" s="98"/>
      <c r="P704" s="98"/>
      <c r="Q704" s="98"/>
      <c r="R704" s="98"/>
      <c r="S704" s="98"/>
      <c r="T704" s="98"/>
      <c r="U704" s="98"/>
      <c r="V704" s="98"/>
      <c r="W704" s="98"/>
      <c r="X704" s="98"/>
      <c r="Y704" s="98"/>
      <c r="Z704" s="98"/>
      <c r="AA704" s="98"/>
      <c r="AB704" s="98"/>
    </row>
    <row r="705" spans="1:28" x14ac:dyDescent="0.4">
      <c r="A705" s="98"/>
      <c r="B705" s="98"/>
      <c r="C705" s="98"/>
      <c r="D705" s="98"/>
      <c r="E705" s="98"/>
      <c r="F705" s="98"/>
      <c r="G705" s="98"/>
      <c r="H705" s="98"/>
      <c r="I705" s="98"/>
      <c r="J705" s="98"/>
      <c r="K705" s="98"/>
      <c r="L705" s="98"/>
      <c r="M705" s="98"/>
      <c r="N705" s="98"/>
      <c r="O705" s="98"/>
      <c r="P705" s="98"/>
      <c r="Q705" s="98"/>
      <c r="R705" s="98"/>
      <c r="S705" s="98"/>
      <c r="T705" s="98"/>
      <c r="U705" s="98"/>
      <c r="V705" s="98"/>
      <c r="W705" s="98"/>
      <c r="X705" s="98"/>
      <c r="Y705" s="98"/>
      <c r="Z705" s="98"/>
      <c r="AA705" s="98"/>
      <c r="AB705" s="98"/>
    </row>
    <row r="706" spans="1:28" x14ac:dyDescent="0.4">
      <c r="A706" s="98"/>
      <c r="B706" s="98"/>
      <c r="C706" s="98"/>
      <c r="D706" s="98"/>
      <c r="E706" s="98"/>
      <c r="F706" s="98"/>
      <c r="G706" s="98"/>
      <c r="H706" s="98"/>
      <c r="I706" s="98"/>
      <c r="J706" s="98"/>
      <c r="K706" s="98"/>
      <c r="L706" s="98"/>
      <c r="M706" s="98"/>
      <c r="N706" s="98"/>
      <c r="O706" s="98"/>
      <c r="P706" s="98"/>
      <c r="Q706" s="98"/>
      <c r="R706" s="98"/>
      <c r="S706" s="98"/>
      <c r="T706" s="98"/>
      <c r="U706" s="98"/>
      <c r="V706" s="98"/>
      <c r="W706" s="98"/>
      <c r="X706" s="98"/>
      <c r="Y706" s="98"/>
      <c r="Z706" s="98"/>
      <c r="AA706" s="98"/>
      <c r="AB706" s="98"/>
    </row>
    <row r="707" spans="1:28" x14ac:dyDescent="0.4">
      <c r="A707" s="98"/>
      <c r="B707" s="98"/>
      <c r="C707" s="98"/>
      <c r="D707" s="98"/>
      <c r="E707" s="98"/>
      <c r="F707" s="98"/>
      <c r="G707" s="98"/>
      <c r="H707" s="98"/>
      <c r="I707" s="98"/>
      <c r="J707" s="98"/>
      <c r="K707" s="98"/>
      <c r="L707" s="98"/>
      <c r="M707" s="98"/>
      <c r="N707" s="98"/>
      <c r="O707" s="98"/>
      <c r="P707" s="98"/>
      <c r="Q707" s="98"/>
      <c r="R707" s="98"/>
      <c r="S707" s="98"/>
      <c r="T707" s="98"/>
      <c r="U707" s="98"/>
      <c r="V707" s="98"/>
      <c r="W707" s="98"/>
      <c r="X707" s="98"/>
      <c r="Y707" s="98"/>
      <c r="Z707" s="98"/>
      <c r="AA707" s="98"/>
      <c r="AB707" s="98"/>
    </row>
    <row r="708" spans="1:28" x14ac:dyDescent="0.4">
      <c r="A708" s="98"/>
      <c r="B708" s="98"/>
      <c r="C708" s="98"/>
      <c r="D708" s="98"/>
      <c r="E708" s="98"/>
      <c r="F708" s="98"/>
      <c r="G708" s="98"/>
      <c r="H708" s="98"/>
      <c r="I708" s="98"/>
      <c r="J708" s="98"/>
      <c r="K708" s="98"/>
      <c r="L708" s="98"/>
      <c r="M708" s="98"/>
      <c r="N708" s="98"/>
      <c r="O708" s="98"/>
      <c r="P708" s="98"/>
      <c r="Q708" s="98"/>
      <c r="R708" s="98"/>
      <c r="S708" s="98"/>
      <c r="T708" s="98"/>
      <c r="U708" s="98"/>
      <c r="V708" s="98"/>
      <c r="W708" s="98"/>
      <c r="X708" s="98"/>
      <c r="Y708" s="98"/>
      <c r="Z708" s="98"/>
      <c r="AA708" s="98"/>
      <c r="AB708" s="98"/>
    </row>
    <row r="709" spans="1:28" x14ac:dyDescent="0.4">
      <c r="A709" s="98"/>
      <c r="B709" s="98"/>
      <c r="C709" s="98"/>
      <c r="D709" s="98"/>
      <c r="E709" s="98"/>
      <c r="F709" s="98"/>
      <c r="G709" s="98"/>
      <c r="H709" s="98"/>
      <c r="I709" s="98"/>
      <c r="J709" s="98"/>
      <c r="K709" s="98"/>
      <c r="L709" s="98"/>
      <c r="M709" s="98"/>
      <c r="N709" s="98"/>
      <c r="O709" s="98"/>
      <c r="P709" s="98"/>
      <c r="Q709" s="98"/>
      <c r="R709" s="98"/>
      <c r="S709" s="98"/>
      <c r="T709" s="98"/>
      <c r="U709" s="98"/>
      <c r="V709" s="98"/>
      <c r="W709" s="98"/>
      <c r="X709" s="98"/>
      <c r="Y709" s="98"/>
      <c r="Z709" s="98"/>
      <c r="AA709" s="98"/>
      <c r="AB709" s="98"/>
    </row>
    <row r="710" spans="1:28" x14ac:dyDescent="0.4">
      <c r="A710" s="98"/>
      <c r="B710" s="98"/>
      <c r="C710" s="98"/>
      <c r="D710" s="98"/>
      <c r="E710" s="98"/>
      <c r="F710" s="98"/>
      <c r="G710" s="98"/>
      <c r="H710" s="98"/>
      <c r="I710" s="98"/>
      <c r="J710" s="98"/>
      <c r="K710" s="98"/>
      <c r="L710" s="98"/>
      <c r="M710" s="98"/>
      <c r="N710" s="98"/>
      <c r="O710" s="98"/>
      <c r="P710" s="98"/>
      <c r="Q710" s="98"/>
      <c r="R710" s="98"/>
      <c r="S710" s="98"/>
      <c r="T710" s="98"/>
      <c r="U710" s="98"/>
      <c r="V710" s="98"/>
      <c r="W710" s="98"/>
      <c r="X710" s="98"/>
      <c r="Y710" s="98"/>
      <c r="Z710" s="98"/>
      <c r="AA710" s="98"/>
      <c r="AB710" s="98"/>
    </row>
    <row r="711" spans="1:28" x14ac:dyDescent="0.4">
      <c r="A711" s="98"/>
      <c r="B711" s="98"/>
      <c r="C711" s="98"/>
      <c r="D711" s="98"/>
      <c r="E711" s="98"/>
      <c r="F711" s="98"/>
      <c r="G711" s="98"/>
      <c r="H711" s="98"/>
      <c r="I711" s="98"/>
      <c r="J711" s="98"/>
      <c r="K711" s="98"/>
      <c r="L711" s="98"/>
      <c r="M711" s="98"/>
      <c r="N711" s="98"/>
      <c r="O711" s="98"/>
      <c r="P711" s="98"/>
      <c r="Q711" s="98"/>
      <c r="R711" s="98"/>
      <c r="S711" s="98"/>
      <c r="T711" s="98"/>
      <c r="U711" s="98"/>
      <c r="V711" s="98"/>
      <c r="W711" s="98"/>
      <c r="X711" s="98"/>
      <c r="Y711" s="98"/>
      <c r="Z711" s="98"/>
      <c r="AA711" s="98"/>
      <c r="AB711" s="98"/>
    </row>
    <row r="712" spans="1:28" x14ac:dyDescent="0.4">
      <c r="A712" s="98"/>
      <c r="B712" s="98"/>
      <c r="C712" s="98"/>
      <c r="D712" s="98"/>
      <c r="E712" s="98"/>
      <c r="F712" s="98"/>
      <c r="G712" s="98"/>
      <c r="H712" s="98"/>
      <c r="I712" s="98"/>
      <c r="J712" s="98"/>
      <c r="K712" s="98"/>
      <c r="L712" s="98"/>
      <c r="M712" s="98"/>
      <c r="N712" s="98"/>
      <c r="O712" s="98"/>
      <c r="P712" s="98"/>
      <c r="Q712" s="98"/>
      <c r="R712" s="98"/>
      <c r="S712" s="98"/>
      <c r="T712" s="98"/>
      <c r="U712" s="98"/>
      <c r="V712" s="98"/>
      <c r="W712" s="98"/>
      <c r="X712" s="98"/>
      <c r="Y712" s="98"/>
      <c r="Z712" s="98"/>
      <c r="AA712" s="98"/>
      <c r="AB712" s="98"/>
    </row>
    <row r="713" spans="1:28" x14ac:dyDescent="0.4">
      <c r="A713" s="98"/>
      <c r="B713" s="98"/>
      <c r="C713" s="98"/>
      <c r="D713" s="98"/>
      <c r="E713" s="98"/>
      <c r="F713" s="98"/>
      <c r="G713" s="98"/>
      <c r="H713" s="98"/>
      <c r="I713" s="98"/>
      <c r="J713" s="98"/>
      <c r="K713" s="98"/>
      <c r="L713" s="98"/>
      <c r="M713" s="98"/>
      <c r="N713" s="98"/>
      <c r="O713" s="98"/>
      <c r="P713" s="98"/>
      <c r="Q713" s="98"/>
      <c r="R713" s="98"/>
      <c r="S713" s="98"/>
      <c r="T713" s="98"/>
      <c r="U713" s="98"/>
      <c r="V713" s="98"/>
      <c r="W713" s="98"/>
      <c r="X713" s="98"/>
      <c r="Y713" s="98"/>
      <c r="Z713" s="98"/>
      <c r="AA713" s="98"/>
      <c r="AB713" s="98"/>
    </row>
    <row r="714" spans="1:28" x14ac:dyDescent="0.4">
      <c r="A714" s="98"/>
      <c r="B714" s="98"/>
      <c r="C714" s="98"/>
      <c r="D714" s="98"/>
      <c r="E714" s="98"/>
      <c r="F714" s="98"/>
      <c r="G714" s="98"/>
      <c r="H714" s="98"/>
      <c r="I714" s="98"/>
      <c r="J714" s="98"/>
      <c r="K714" s="98"/>
      <c r="L714" s="98"/>
      <c r="M714" s="98"/>
      <c r="N714" s="98"/>
      <c r="O714" s="98"/>
      <c r="P714" s="98"/>
      <c r="Q714" s="98"/>
      <c r="R714" s="98"/>
      <c r="S714" s="98"/>
      <c r="T714" s="98"/>
      <c r="U714" s="98"/>
      <c r="V714" s="98"/>
      <c r="W714" s="98"/>
      <c r="X714" s="98"/>
      <c r="Y714" s="98"/>
      <c r="Z714" s="98"/>
      <c r="AA714" s="98"/>
      <c r="AB714" s="98"/>
    </row>
    <row r="715" spans="1:28" x14ac:dyDescent="0.4">
      <c r="A715" s="98"/>
      <c r="B715" s="98"/>
      <c r="C715" s="98"/>
      <c r="D715" s="98"/>
      <c r="E715" s="98"/>
      <c r="F715" s="98"/>
      <c r="G715" s="98"/>
      <c r="H715" s="98"/>
      <c r="I715" s="98"/>
      <c r="J715" s="98"/>
      <c r="K715" s="98"/>
      <c r="L715" s="98"/>
      <c r="M715" s="98"/>
      <c r="N715" s="98"/>
      <c r="O715" s="98"/>
      <c r="P715" s="98"/>
      <c r="Q715" s="98"/>
      <c r="R715" s="98"/>
      <c r="S715" s="98"/>
      <c r="T715" s="98"/>
      <c r="U715" s="98"/>
      <c r="V715" s="98"/>
      <c r="W715" s="98"/>
      <c r="X715" s="98"/>
      <c r="Y715" s="98"/>
      <c r="Z715" s="98"/>
      <c r="AA715" s="98"/>
      <c r="AB715" s="98"/>
    </row>
    <row r="716" spans="1:28" x14ac:dyDescent="0.4">
      <c r="A716" s="98"/>
      <c r="B716" s="98"/>
      <c r="C716" s="98"/>
      <c r="D716" s="98"/>
      <c r="E716" s="98"/>
      <c r="F716" s="98"/>
      <c r="G716" s="98"/>
      <c r="H716" s="98"/>
      <c r="I716" s="98"/>
      <c r="J716" s="98"/>
      <c r="K716" s="98"/>
      <c r="L716" s="98"/>
      <c r="M716" s="98"/>
      <c r="N716" s="98"/>
      <c r="O716" s="98"/>
      <c r="P716" s="98"/>
      <c r="Q716" s="98"/>
      <c r="R716" s="98"/>
      <c r="S716" s="98"/>
      <c r="T716" s="98"/>
      <c r="U716" s="98"/>
      <c r="V716" s="98"/>
      <c r="W716" s="98"/>
      <c r="X716" s="98"/>
      <c r="Y716" s="98"/>
      <c r="Z716" s="98"/>
      <c r="AA716" s="98"/>
      <c r="AB716" s="98"/>
    </row>
    <row r="717" spans="1:28" x14ac:dyDescent="0.4">
      <c r="A717" s="98"/>
      <c r="B717" s="98"/>
      <c r="C717" s="98"/>
      <c r="D717" s="98"/>
      <c r="E717" s="98"/>
      <c r="F717" s="98"/>
      <c r="G717" s="98"/>
      <c r="H717" s="98"/>
      <c r="I717" s="98"/>
      <c r="J717" s="98"/>
      <c r="K717" s="98"/>
      <c r="L717" s="98"/>
      <c r="M717" s="98"/>
      <c r="N717" s="98"/>
      <c r="O717" s="98"/>
      <c r="P717" s="98"/>
      <c r="Q717" s="98"/>
      <c r="R717" s="98"/>
      <c r="S717" s="98"/>
      <c r="T717" s="98"/>
      <c r="U717" s="98"/>
      <c r="V717" s="98"/>
      <c r="W717" s="98"/>
      <c r="X717" s="98"/>
      <c r="Y717" s="98"/>
      <c r="Z717" s="98"/>
      <c r="AA717" s="98"/>
      <c r="AB717" s="98"/>
    </row>
    <row r="718" spans="1:28" x14ac:dyDescent="0.4">
      <c r="A718" s="98"/>
      <c r="B718" s="98"/>
      <c r="C718" s="98"/>
      <c r="D718" s="98"/>
      <c r="E718" s="98"/>
      <c r="F718" s="98"/>
      <c r="G718" s="98"/>
      <c r="H718" s="98"/>
      <c r="I718" s="98"/>
      <c r="J718" s="98"/>
      <c r="K718" s="98"/>
      <c r="L718" s="98"/>
      <c r="M718" s="98"/>
      <c r="N718" s="98"/>
      <c r="O718" s="98"/>
      <c r="P718" s="98"/>
      <c r="Q718" s="98"/>
      <c r="R718" s="98"/>
      <c r="S718" s="98"/>
      <c r="T718" s="98"/>
      <c r="U718" s="98"/>
      <c r="V718" s="98"/>
      <c r="W718" s="98"/>
      <c r="X718" s="98"/>
      <c r="Y718" s="98"/>
      <c r="Z718" s="98"/>
      <c r="AA718" s="98"/>
      <c r="AB718" s="98"/>
    </row>
    <row r="719" spans="1:28" x14ac:dyDescent="0.4">
      <c r="A719" s="98"/>
      <c r="B719" s="98"/>
      <c r="C719" s="98"/>
      <c r="D719" s="98"/>
      <c r="E719" s="98"/>
      <c r="F719" s="98"/>
      <c r="G719" s="98"/>
      <c r="H719" s="98"/>
      <c r="I719" s="98"/>
      <c r="J719" s="98"/>
      <c r="K719" s="98"/>
      <c r="L719" s="98"/>
      <c r="M719" s="98"/>
      <c r="N719" s="98"/>
      <c r="O719" s="98"/>
      <c r="P719" s="98"/>
      <c r="Q719" s="98"/>
      <c r="R719" s="98"/>
      <c r="S719" s="98"/>
      <c r="T719" s="98"/>
      <c r="U719" s="98"/>
      <c r="V719" s="98"/>
      <c r="W719" s="98"/>
      <c r="X719" s="98"/>
      <c r="Y719" s="98"/>
      <c r="Z719" s="98"/>
      <c r="AA719" s="98"/>
      <c r="AB719" s="98"/>
    </row>
    <row r="720" spans="1:28" x14ac:dyDescent="0.4">
      <c r="A720" s="98"/>
      <c r="B720" s="98"/>
      <c r="C720" s="98"/>
      <c r="D720" s="98"/>
      <c r="E720" s="98"/>
      <c r="F720" s="98"/>
      <c r="G720" s="98"/>
      <c r="H720" s="98"/>
      <c r="I720" s="98"/>
      <c r="J720" s="98"/>
      <c r="K720" s="98"/>
      <c r="L720" s="98"/>
      <c r="M720" s="98"/>
      <c r="N720" s="98"/>
      <c r="O720" s="98"/>
      <c r="P720" s="98"/>
      <c r="Q720" s="98"/>
      <c r="R720" s="98"/>
      <c r="S720" s="98"/>
      <c r="T720" s="98"/>
      <c r="U720" s="98"/>
      <c r="V720" s="98"/>
      <c r="W720" s="98"/>
      <c r="X720" s="98"/>
      <c r="Y720" s="98"/>
      <c r="Z720" s="98"/>
      <c r="AA720" s="98"/>
      <c r="AB720" s="98"/>
    </row>
    <row r="721" spans="1:28" x14ac:dyDescent="0.4">
      <c r="A721" s="98"/>
      <c r="B721" s="98"/>
      <c r="C721" s="98"/>
      <c r="D721" s="98"/>
      <c r="E721" s="98"/>
      <c r="F721" s="98"/>
      <c r="G721" s="98"/>
      <c r="H721" s="98"/>
      <c r="I721" s="98"/>
      <c r="J721" s="98"/>
      <c r="K721" s="98"/>
      <c r="L721" s="98"/>
      <c r="M721" s="98"/>
      <c r="N721" s="98"/>
      <c r="O721" s="98"/>
      <c r="P721" s="98"/>
      <c r="Q721" s="98"/>
      <c r="R721" s="98"/>
      <c r="S721" s="98"/>
      <c r="T721" s="98"/>
      <c r="U721" s="98"/>
      <c r="V721" s="98"/>
      <c r="W721" s="98"/>
      <c r="X721" s="98"/>
      <c r="Y721" s="98"/>
      <c r="Z721" s="98"/>
      <c r="AA721" s="98"/>
      <c r="AB721" s="98"/>
    </row>
    <row r="722" spans="1:28" x14ac:dyDescent="0.4">
      <c r="A722" s="98"/>
      <c r="B722" s="98"/>
      <c r="C722" s="98"/>
      <c r="D722" s="98"/>
      <c r="E722" s="98"/>
      <c r="F722" s="98"/>
      <c r="G722" s="98"/>
      <c r="H722" s="98"/>
      <c r="I722" s="98"/>
      <c r="J722" s="98"/>
      <c r="K722" s="98"/>
      <c r="L722" s="98"/>
      <c r="M722" s="98"/>
      <c r="N722" s="98"/>
      <c r="O722" s="98"/>
      <c r="P722" s="98"/>
      <c r="Q722" s="98"/>
      <c r="R722" s="98"/>
      <c r="S722" s="98"/>
      <c r="T722" s="98"/>
      <c r="U722" s="98"/>
      <c r="V722" s="98"/>
      <c r="W722" s="98"/>
      <c r="X722" s="98"/>
      <c r="Y722" s="98"/>
      <c r="Z722" s="98"/>
      <c r="AA722" s="98"/>
      <c r="AB722" s="98"/>
    </row>
    <row r="723" spans="1:28" x14ac:dyDescent="0.4">
      <c r="A723" s="98"/>
      <c r="B723" s="98"/>
      <c r="C723" s="98"/>
      <c r="D723" s="98"/>
      <c r="E723" s="98"/>
      <c r="F723" s="98"/>
      <c r="G723" s="98"/>
      <c r="H723" s="98"/>
      <c r="I723" s="98"/>
      <c r="J723" s="98"/>
      <c r="K723" s="98"/>
      <c r="L723" s="98"/>
      <c r="M723" s="98"/>
      <c r="N723" s="98"/>
      <c r="O723" s="98"/>
      <c r="P723" s="98"/>
      <c r="Q723" s="98"/>
      <c r="R723" s="98"/>
      <c r="S723" s="98"/>
      <c r="T723" s="98"/>
      <c r="U723" s="98"/>
      <c r="V723" s="98"/>
      <c r="W723" s="98"/>
      <c r="X723" s="98"/>
      <c r="Y723" s="98"/>
      <c r="Z723" s="98"/>
      <c r="AA723" s="98"/>
      <c r="AB723" s="98"/>
    </row>
    <row r="724" spans="1:28" x14ac:dyDescent="0.4">
      <c r="A724" s="98"/>
      <c r="B724" s="98"/>
      <c r="C724" s="98"/>
      <c r="D724" s="98"/>
      <c r="E724" s="98"/>
      <c r="F724" s="98"/>
      <c r="G724" s="98"/>
      <c r="H724" s="98"/>
      <c r="I724" s="98"/>
      <c r="J724" s="98"/>
      <c r="K724" s="98"/>
      <c r="L724" s="98"/>
      <c r="M724" s="98"/>
      <c r="N724" s="98"/>
      <c r="O724" s="98"/>
      <c r="P724" s="98"/>
      <c r="Q724" s="98"/>
      <c r="R724" s="98"/>
      <c r="S724" s="98"/>
      <c r="T724" s="98"/>
      <c r="U724" s="98"/>
      <c r="V724" s="98"/>
      <c r="W724" s="98"/>
      <c r="X724" s="98"/>
      <c r="Y724" s="98"/>
      <c r="Z724" s="98"/>
      <c r="AA724" s="98"/>
      <c r="AB724" s="98"/>
    </row>
    <row r="725" spans="1:28" x14ac:dyDescent="0.4">
      <c r="A725" s="98"/>
      <c r="B725" s="98"/>
      <c r="C725" s="98"/>
      <c r="D725" s="98"/>
      <c r="E725" s="98"/>
      <c r="F725" s="98"/>
      <c r="G725" s="98"/>
      <c r="H725" s="98"/>
      <c r="I725" s="98"/>
      <c r="J725" s="98"/>
      <c r="K725" s="98"/>
      <c r="L725" s="98"/>
      <c r="M725" s="98"/>
      <c r="N725" s="98"/>
      <c r="O725" s="98"/>
      <c r="P725" s="98"/>
      <c r="Q725" s="98"/>
      <c r="R725" s="98"/>
      <c r="S725" s="98"/>
      <c r="T725" s="98"/>
      <c r="U725" s="98"/>
      <c r="V725" s="98"/>
      <c r="W725" s="98"/>
      <c r="X725" s="98"/>
      <c r="Y725" s="98"/>
      <c r="Z725" s="98"/>
      <c r="AA725" s="98"/>
      <c r="AB725" s="98"/>
    </row>
    <row r="726" spans="1:28" x14ac:dyDescent="0.4">
      <c r="A726" s="98"/>
      <c r="B726" s="98"/>
      <c r="C726" s="98"/>
      <c r="D726" s="98"/>
      <c r="E726" s="98"/>
      <c r="F726" s="98"/>
      <c r="G726" s="98"/>
      <c r="H726" s="98"/>
      <c r="I726" s="98"/>
      <c r="J726" s="98"/>
      <c r="K726" s="98"/>
      <c r="L726" s="98"/>
      <c r="M726" s="98"/>
      <c r="N726" s="98"/>
      <c r="O726" s="98"/>
      <c r="P726" s="98"/>
      <c r="Q726" s="98"/>
      <c r="R726" s="98"/>
      <c r="S726" s="98"/>
      <c r="T726" s="98"/>
      <c r="U726" s="98"/>
      <c r="V726" s="98"/>
      <c r="W726" s="98"/>
      <c r="X726" s="98"/>
      <c r="Y726" s="98"/>
      <c r="Z726" s="98"/>
      <c r="AA726" s="98"/>
      <c r="AB726" s="98"/>
    </row>
    <row r="727" spans="1:28" x14ac:dyDescent="0.4">
      <c r="A727" s="98"/>
      <c r="B727" s="98"/>
      <c r="C727" s="98"/>
      <c r="D727" s="98"/>
      <c r="E727" s="98"/>
      <c r="F727" s="98"/>
      <c r="G727" s="98"/>
      <c r="H727" s="98"/>
      <c r="I727" s="98"/>
      <c r="J727" s="98"/>
      <c r="K727" s="98"/>
      <c r="L727" s="98"/>
      <c r="M727" s="98"/>
      <c r="N727" s="98"/>
      <c r="O727" s="98"/>
      <c r="P727" s="98"/>
      <c r="Q727" s="98"/>
      <c r="R727" s="98"/>
      <c r="S727" s="98"/>
      <c r="T727" s="98"/>
      <c r="U727" s="98"/>
      <c r="V727" s="98"/>
      <c r="W727" s="98"/>
      <c r="X727" s="98"/>
      <c r="Y727" s="98"/>
      <c r="Z727" s="98"/>
      <c r="AA727" s="98"/>
      <c r="AB727" s="98"/>
    </row>
    <row r="728" spans="1:28" x14ac:dyDescent="0.4">
      <c r="A728" s="98"/>
      <c r="B728" s="98"/>
      <c r="C728" s="98"/>
      <c r="D728" s="98"/>
      <c r="E728" s="98"/>
      <c r="F728" s="98"/>
      <c r="G728" s="98"/>
      <c r="H728" s="98"/>
      <c r="I728" s="98"/>
      <c r="J728" s="98"/>
      <c r="K728" s="98"/>
      <c r="L728" s="98"/>
      <c r="M728" s="98"/>
      <c r="N728" s="98"/>
      <c r="O728" s="98"/>
      <c r="P728" s="98"/>
      <c r="Q728" s="98"/>
      <c r="R728" s="98"/>
      <c r="S728" s="98"/>
      <c r="T728" s="98"/>
      <c r="U728" s="98"/>
      <c r="V728" s="98"/>
      <c r="W728" s="98"/>
      <c r="X728" s="98"/>
      <c r="Y728" s="98"/>
      <c r="Z728" s="98"/>
      <c r="AA728" s="98"/>
      <c r="AB728" s="98"/>
    </row>
    <row r="729" spans="1:28" x14ac:dyDescent="0.4">
      <c r="A729" s="98"/>
      <c r="B729" s="98"/>
      <c r="C729" s="98"/>
      <c r="D729" s="98"/>
      <c r="E729" s="98"/>
      <c r="F729" s="98"/>
      <c r="G729" s="98"/>
      <c r="H729" s="98"/>
      <c r="I729" s="98"/>
      <c r="J729" s="98"/>
      <c r="K729" s="98"/>
      <c r="L729" s="98"/>
      <c r="M729" s="98"/>
      <c r="N729" s="98"/>
      <c r="O729" s="98"/>
      <c r="P729" s="98"/>
      <c r="Q729" s="98"/>
      <c r="R729" s="98"/>
      <c r="S729" s="98"/>
      <c r="T729" s="98"/>
      <c r="U729" s="98"/>
      <c r="V729" s="98"/>
      <c r="W729" s="98"/>
      <c r="X729" s="98"/>
      <c r="Y729" s="98"/>
      <c r="Z729" s="98"/>
      <c r="AA729" s="98"/>
      <c r="AB729" s="98"/>
    </row>
    <row r="730" spans="1:28" x14ac:dyDescent="0.4">
      <c r="A730" s="98"/>
      <c r="B730" s="98"/>
      <c r="C730" s="98"/>
      <c r="D730" s="98"/>
      <c r="E730" s="98"/>
      <c r="F730" s="98"/>
      <c r="G730" s="98"/>
      <c r="H730" s="98"/>
      <c r="I730" s="98"/>
      <c r="J730" s="98"/>
      <c r="K730" s="98"/>
      <c r="L730" s="98"/>
      <c r="M730" s="98"/>
      <c r="N730" s="98"/>
      <c r="O730" s="98"/>
      <c r="P730" s="98"/>
      <c r="Q730" s="98"/>
      <c r="R730" s="98"/>
      <c r="S730" s="98"/>
      <c r="T730" s="98"/>
      <c r="U730" s="98"/>
      <c r="V730" s="98"/>
      <c r="W730" s="98"/>
      <c r="X730" s="98"/>
      <c r="Y730" s="98"/>
      <c r="Z730" s="98"/>
      <c r="AA730" s="98"/>
      <c r="AB730" s="98"/>
    </row>
    <row r="731" spans="1:28" x14ac:dyDescent="0.4">
      <c r="A731" s="98"/>
      <c r="B731" s="98"/>
      <c r="C731" s="98"/>
      <c r="D731" s="98"/>
      <c r="E731" s="98"/>
      <c r="F731" s="98"/>
      <c r="G731" s="98"/>
      <c r="H731" s="98"/>
      <c r="I731" s="98"/>
      <c r="J731" s="98"/>
      <c r="K731" s="98"/>
      <c r="L731" s="98"/>
      <c r="M731" s="98"/>
      <c r="N731" s="98"/>
      <c r="O731" s="98"/>
      <c r="P731" s="98"/>
      <c r="Q731" s="98"/>
      <c r="R731" s="98"/>
      <c r="S731" s="98"/>
      <c r="T731" s="98"/>
      <c r="U731" s="98"/>
      <c r="V731" s="98"/>
      <c r="W731" s="98"/>
      <c r="X731" s="98"/>
      <c r="Y731" s="98"/>
      <c r="Z731" s="98"/>
      <c r="AA731" s="98"/>
      <c r="AB731" s="98"/>
    </row>
    <row r="732" spans="1:28" x14ac:dyDescent="0.4">
      <c r="A732" s="98"/>
      <c r="B732" s="98"/>
      <c r="C732" s="98"/>
      <c r="D732" s="98"/>
      <c r="E732" s="98"/>
      <c r="F732" s="98"/>
      <c r="G732" s="98"/>
      <c r="H732" s="98"/>
      <c r="I732" s="98"/>
      <c r="J732" s="98"/>
      <c r="K732" s="98"/>
      <c r="L732" s="98"/>
      <c r="M732" s="98"/>
      <c r="N732" s="98"/>
      <c r="O732" s="98"/>
      <c r="P732" s="98"/>
      <c r="Q732" s="98"/>
      <c r="R732" s="98"/>
      <c r="S732" s="98"/>
      <c r="T732" s="98"/>
      <c r="U732" s="98"/>
      <c r="V732" s="98"/>
      <c r="W732" s="98"/>
      <c r="X732" s="98"/>
      <c r="Y732" s="98"/>
      <c r="Z732" s="98"/>
      <c r="AA732" s="98"/>
      <c r="AB732" s="98"/>
    </row>
    <row r="733" spans="1:28" x14ac:dyDescent="0.4">
      <c r="A733" s="98"/>
      <c r="B733" s="98"/>
      <c r="C733" s="98"/>
      <c r="D733" s="98"/>
      <c r="E733" s="98"/>
      <c r="F733" s="98"/>
      <c r="G733" s="98"/>
      <c r="H733" s="98"/>
      <c r="I733" s="98"/>
      <c r="J733" s="98"/>
      <c r="K733" s="98"/>
      <c r="L733" s="98"/>
      <c r="M733" s="98"/>
      <c r="N733" s="98"/>
      <c r="O733" s="98"/>
      <c r="P733" s="98"/>
      <c r="Q733" s="98"/>
      <c r="R733" s="98"/>
      <c r="S733" s="98"/>
      <c r="T733" s="98"/>
      <c r="U733" s="98"/>
      <c r="V733" s="98"/>
      <c r="W733" s="98"/>
      <c r="X733" s="98"/>
      <c r="Y733" s="98"/>
      <c r="Z733" s="98"/>
      <c r="AA733" s="98"/>
      <c r="AB733" s="98"/>
    </row>
    <row r="734" spans="1:28" x14ac:dyDescent="0.4">
      <c r="A734" s="98"/>
      <c r="B734" s="98"/>
      <c r="C734" s="98"/>
      <c r="D734" s="98"/>
      <c r="E734" s="98"/>
      <c r="F734" s="98"/>
      <c r="G734" s="98"/>
      <c r="H734" s="98"/>
      <c r="I734" s="98"/>
      <c r="J734" s="98"/>
      <c r="K734" s="98"/>
      <c r="L734" s="98"/>
      <c r="M734" s="98"/>
      <c r="N734" s="98"/>
      <c r="O734" s="98"/>
      <c r="P734" s="98"/>
      <c r="Q734" s="98"/>
      <c r="R734" s="98"/>
      <c r="S734" s="98"/>
      <c r="T734" s="98"/>
      <c r="U734" s="98"/>
      <c r="V734" s="98"/>
      <c r="W734" s="98"/>
      <c r="X734" s="98"/>
      <c r="Y734" s="98"/>
      <c r="Z734" s="98"/>
      <c r="AA734" s="98"/>
      <c r="AB734" s="98"/>
    </row>
    <row r="735" spans="1:28" x14ac:dyDescent="0.4">
      <c r="A735" s="98"/>
      <c r="B735" s="98"/>
      <c r="C735" s="98"/>
      <c r="D735" s="98"/>
      <c r="E735" s="98"/>
      <c r="F735" s="98"/>
      <c r="G735" s="98"/>
      <c r="H735" s="98"/>
      <c r="I735" s="98"/>
      <c r="J735" s="98"/>
      <c r="K735" s="98"/>
      <c r="L735" s="98"/>
      <c r="M735" s="98"/>
      <c r="N735" s="98"/>
      <c r="O735" s="98"/>
      <c r="P735" s="98"/>
      <c r="Q735" s="98"/>
      <c r="R735" s="98"/>
      <c r="S735" s="98"/>
      <c r="T735" s="98"/>
      <c r="U735" s="98"/>
      <c r="V735" s="98"/>
      <c r="W735" s="98"/>
      <c r="X735" s="98"/>
      <c r="Y735" s="98"/>
      <c r="Z735" s="98"/>
      <c r="AA735" s="98"/>
      <c r="AB735" s="98"/>
    </row>
    <row r="736" spans="1:28" x14ac:dyDescent="0.4">
      <c r="A736" s="98"/>
      <c r="B736" s="98"/>
      <c r="C736" s="98"/>
      <c r="D736" s="98"/>
      <c r="E736" s="98"/>
      <c r="F736" s="98"/>
      <c r="G736" s="98"/>
      <c r="H736" s="98"/>
      <c r="I736" s="98"/>
      <c r="J736" s="98"/>
      <c r="K736" s="98"/>
      <c r="L736" s="98"/>
      <c r="M736" s="98"/>
      <c r="N736" s="98"/>
      <c r="O736" s="98"/>
      <c r="P736" s="98"/>
      <c r="Q736" s="98"/>
      <c r="R736" s="98"/>
      <c r="S736" s="98"/>
      <c r="T736" s="98"/>
      <c r="U736" s="98"/>
      <c r="V736" s="98"/>
      <c r="W736" s="98"/>
      <c r="X736" s="98"/>
      <c r="Y736" s="98"/>
      <c r="Z736" s="98"/>
      <c r="AA736" s="98"/>
      <c r="AB736" s="98"/>
    </row>
    <row r="737" spans="1:28" x14ac:dyDescent="0.4">
      <c r="A737" s="98"/>
      <c r="B737" s="98"/>
      <c r="C737" s="98"/>
      <c r="D737" s="98"/>
      <c r="E737" s="98"/>
      <c r="F737" s="98"/>
      <c r="G737" s="98"/>
      <c r="H737" s="98"/>
      <c r="I737" s="98"/>
      <c r="J737" s="98"/>
      <c r="K737" s="98"/>
      <c r="L737" s="98"/>
      <c r="M737" s="98"/>
      <c r="N737" s="98"/>
      <c r="O737" s="98"/>
      <c r="P737" s="98"/>
      <c r="Q737" s="98"/>
      <c r="R737" s="98"/>
      <c r="S737" s="98"/>
      <c r="T737" s="98"/>
      <c r="U737" s="98"/>
      <c r="V737" s="98"/>
      <c r="W737" s="98"/>
      <c r="X737" s="98"/>
      <c r="Y737" s="98"/>
      <c r="Z737" s="98"/>
      <c r="AA737" s="98"/>
      <c r="AB737" s="98"/>
    </row>
    <row r="738" spans="1:28" x14ac:dyDescent="0.4">
      <c r="A738" s="98"/>
      <c r="B738" s="98"/>
      <c r="C738" s="98"/>
      <c r="D738" s="98"/>
      <c r="E738" s="98"/>
      <c r="F738" s="98"/>
      <c r="G738" s="98"/>
      <c r="H738" s="98"/>
      <c r="I738" s="98"/>
      <c r="J738" s="98"/>
      <c r="K738" s="98"/>
      <c r="L738" s="98"/>
      <c r="M738" s="98"/>
      <c r="N738" s="98"/>
      <c r="O738" s="98"/>
      <c r="P738" s="98"/>
      <c r="Q738" s="98"/>
      <c r="R738" s="98"/>
      <c r="S738" s="98"/>
      <c r="T738" s="98"/>
      <c r="U738" s="98"/>
      <c r="V738" s="98"/>
      <c r="W738" s="98"/>
      <c r="X738" s="98"/>
      <c r="Y738" s="98"/>
      <c r="Z738" s="98"/>
      <c r="AA738" s="98"/>
      <c r="AB738" s="98"/>
    </row>
    <row r="739" spans="1:28" x14ac:dyDescent="0.4">
      <c r="A739" s="98"/>
      <c r="B739" s="98"/>
      <c r="C739" s="98"/>
      <c r="D739" s="98"/>
      <c r="E739" s="98"/>
      <c r="F739" s="98"/>
      <c r="G739" s="98"/>
      <c r="H739" s="98"/>
      <c r="I739" s="98"/>
      <c r="J739" s="98"/>
      <c r="K739" s="98"/>
      <c r="L739" s="98"/>
      <c r="M739" s="98"/>
      <c r="N739" s="98"/>
      <c r="O739" s="98"/>
      <c r="P739" s="98"/>
      <c r="Q739" s="98"/>
      <c r="R739" s="98"/>
      <c r="S739" s="98"/>
      <c r="T739" s="98"/>
      <c r="U739" s="98"/>
      <c r="V739" s="98"/>
      <c r="W739" s="98"/>
      <c r="X739" s="98"/>
      <c r="Y739" s="98"/>
      <c r="Z739" s="98"/>
      <c r="AA739" s="98"/>
      <c r="AB739" s="98"/>
    </row>
    <row r="740" spans="1:28" x14ac:dyDescent="0.4">
      <c r="A740" s="98"/>
      <c r="B740" s="98"/>
      <c r="C740" s="98"/>
      <c r="D740" s="98"/>
      <c r="E740" s="98"/>
      <c r="F740" s="98"/>
      <c r="G740" s="98"/>
      <c r="H740" s="98"/>
      <c r="I740" s="98"/>
      <c r="J740" s="98"/>
      <c r="K740" s="98"/>
      <c r="L740" s="98"/>
      <c r="M740" s="98"/>
      <c r="N740" s="98"/>
      <c r="O740" s="98"/>
      <c r="P740" s="98"/>
      <c r="Q740" s="98"/>
      <c r="R740" s="98"/>
      <c r="S740" s="98"/>
      <c r="T740" s="98"/>
      <c r="U740" s="98"/>
      <c r="V740" s="98"/>
      <c r="W740" s="98"/>
      <c r="X740" s="98"/>
      <c r="Y740" s="98"/>
      <c r="Z740" s="98"/>
      <c r="AA740" s="98"/>
      <c r="AB740" s="98"/>
    </row>
    <row r="741" spans="1:28" x14ac:dyDescent="0.4">
      <c r="A741" s="98"/>
      <c r="B741" s="98"/>
      <c r="C741" s="98"/>
      <c r="D741" s="98"/>
      <c r="E741" s="98"/>
      <c r="F741" s="98"/>
      <c r="G741" s="98"/>
      <c r="H741" s="98"/>
      <c r="I741" s="98"/>
      <c r="J741" s="98"/>
      <c r="K741" s="98"/>
      <c r="L741" s="98"/>
      <c r="M741" s="98"/>
      <c r="N741" s="98"/>
      <c r="O741" s="98"/>
      <c r="P741" s="98"/>
      <c r="Q741" s="98"/>
      <c r="R741" s="98"/>
      <c r="S741" s="98"/>
      <c r="T741" s="98"/>
      <c r="U741" s="98"/>
      <c r="V741" s="98"/>
      <c r="W741" s="98"/>
      <c r="X741" s="98"/>
      <c r="Y741" s="98"/>
      <c r="Z741" s="98"/>
      <c r="AA741" s="98"/>
      <c r="AB741" s="98"/>
    </row>
    <row r="742" spans="1:28" x14ac:dyDescent="0.4">
      <c r="A742" s="98"/>
      <c r="B742" s="98"/>
      <c r="C742" s="98"/>
      <c r="D742" s="98"/>
      <c r="E742" s="98"/>
      <c r="F742" s="98"/>
      <c r="G742" s="98"/>
      <c r="H742" s="98"/>
      <c r="I742" s="98"/>
      <c r="J742" s="98"/>
      <c r="K742" s="98"/>
      <c r="L742" s="98"/>
      <c r="M742" s="98"/>
      <c r="N742" s="98"/>
      <c r="O742" s="98"/>
      <c r="P742" s="98"/>
      <c r="Q742" s="98"/>
      <c r="R742" s="98"/>
      <c r="S742" s="98"/>
      <c r="T742" s="98"/>
      <c r="U742" s="98"/>
      <c r="V742" s="98"/>
      <c r="W742" s="98"/>
      <c r="X742" s="98"/>
      <c r="Y742" s="98"/>
      <c r="Z742" s="98"/>
      <c r="AA742" s="98"/>
      <c r="AB742" s="98"/>
    </row>
    <row r="743" spans="1:28" x14ac:dyDescent="0.4">
      <c r="A743" s="98"/>
      <c r="B743" s="98"/>
      <c r="C743" s="98"/>
      <c r="D743" s="98"/>
      <c r="E743" s="98"/>
      <c r="F743" s="98"/>
      <c r="G743" s="98"/>
      <c r="H743" s="98"/>
      <c r="I743" s="98"/>
      <c r="J743" s="98"/>
      <c r="K743" s="98"/>
      <c r="L743" s="98"/>
      <c r="M743" s="98"/>
      <c r="N743" s="98"/>
      <c r="O743" s="98"/>
      <c r="P743" s="98"/>
      <c r="Q743" s="98"/>
      <c r="R743" s="98"/>
      <c r="S743" s="98"/>
      <c r="T743" s="98"/>
      <c r="U743" s="98"/>
      <c r="V743" s="98"/>
      <c r="W743" s="98"/>
      <c r="X743" s="98"/>
      <c r="Y743" s="98"/>
      <c r="Z743" s="98"/>
      <c r="AA743" s="98"/>
      <c r="AB743" s="98"/>
    </row>
    <row r="744" spans="1:28" x14ac:dyDescent="0.4">
      <c r="A744" s="98"/>
      <c r="B744" s="98"/>
      <c r="C744" s="98"/>
      <c r="D744" s="98"/>
      <c r="E744" s="98"/>
      <c r="F744" s="98"/>
      <c r="G744" s="98"/>
      <c r="H744" s="98"/>
      <c r="I744" s="98"/>
      <c r="J744" s="98"/>
      <c r="K744" s="98"/>
      <c r="L744" s="98"/>
      <c r="M744" s="98"/>
      <c r="N744" s="98"/>
      <c r="O744" s="98"/>
      <c r="P744" s="98"/>
      <c r="Q744" s="98"/>
      <c r="R744" s="98"/>
      <c r="S744" s="98"/>
      <c r="T744" s="98"/>
      <c r="U744" s="98"/>
      <c r="V744" s="98"/>
      <c r="W744" s="98"/>
      <c r="X744" s="98"/>
      <c r="Y744" s="98"/>
      <c r="Z744" s="98"/>
      <c r="AA744" s="98"/>
      <c r="AB744" s="98"/>
    </row>
    <row r="745" spans="1:28" x14ac:dyDescent="0.4">
      <c r="A745" s="98"/>
      <c r="B745" s="98"/>
      <c r="C745" s="98"/>
      <c r="D745" s="98"/>
      <c r="E745" s="98"/>
      <c r="F745" s="98"/>
      <c r="G745" s="98"/>
      <c r="H745" s="98"/>
      <c r="I745" s="98"/>
      <c r="J745" s="98"/>
      <c r="K745" s="98"/>
      <c r="L745" s="98"/>
      <c r="M745" s="98"/>
      <c r="N745" s="98"/>
      <c r="O745" s="98"/>
      <c r="P745" s="98"/>
      <c r="Q745" s="98"/>
      <c r="R745" s="98"/>
      <c r="S745" s="98"/>
      <c r="T745" s="98"/>
      <c r="U745" s="98"/>
      <c r="V745" s="98"/>
      <c r="W745" s="98"/>
      <c r="X745" s="98"/>
      <c r="Y745" s="98"/>
      <c r="Z745" s="98"/>
      <c r="AA745" s="98"/>
      <c r="AB745" s="98"/>
    </row>
    <row r="746" spans="1:28" x14ac:dyDescent="0.4">
      <c r="A746" s="98"/>
      <c r="B746" s="98"/>
      <c r="C746" s="98"/>
      <c r="D746" s="98"/>
      <c r="E746" s="98"/>
      <c r="F746" s="98"/>
      <c r="G746" s="98"/>
      <c r="H746" s="98"/>
      <c r="I746" s="98"/>
      <c r="J746" s="98"/>
      <c r="K746" s="98"/>
      <c r="L746" s="98"/>
      <c r="M746" s="98"/>
      <c r="N746" s="98"/>
      <c r="O746" s="98"/>
      <c r="P746" s="98"/>
      <c r="Q746" s="98"/>
      <c r="R746" s="98"/>
      <c r="S746" s="98"/>
      <c r="T746" s="98"/>
      <c r="U746" s="98"/>
      <c r="V746" s="98"/>
      <c r="W746" s="98"/>
      <c r="X746" s="98"/>
      <c r="Y746" s="98"/>
      <c r="Z746" s="98"/>
      <c r="AA746" s="98"/>
      <c r="AB746" s="98"/>
    </row>
    <row r="747" spans="1:28" x14ac:dyDescent="0.4">
      <c r="A747" s="98"/>
      <c r="B747" s="98"/>
      <c r="C747" s="98"/>
      <c r="D747" s="98"/>
      <c r="E747" s="98"/>
      <c r="F747" s="98"/>
      <c r="G747" s="98"/>
      <c r="H747" s="98"/>
      <c r="I747" s="98"/>
      <c r="J747" s="98"/>
      <c r="K747" s="98"/>
      <c r="L747" s="98"/>
      <c r="M747" s="98"/>
      <c r="N747" s="98"/>
      <c r="O747" s="98"/>
      <c r="P747" s="98"/>
      <c r="Q747" s="98"/>
      <c r="R747" s="98"/>
      <c r="S747" s="98"/>
      <c r="T747" s="98"/>
      <c r="U747" s="98"/>
      <c r="V747" s="98"/>
      <c r="W747" s="98"/>
      <c r="X747" s="98"/>
      <c r="Y747" s="98"/>
      <c r="Z747" s="98"/>
      <c r="AA747" s="98"/>
      <c r="AB747" s="98"/>
    </row>
    <row r="748" spans="1:28" x14ac:dyDescent="0.4">
      <c r="A748" s="98"/>
      <c r="B748" s="98"/>
      <c r="C748" s="98"/>
      <c r="D748" s="98"/>
      <c r="E748" s="98"/>
      <c r="F748" s="98"/>
      <c r="G748" s="98"/>
      <c r="H748" s="98"/>
      <c r="I748" s="98"/>
      <c r="J748" s="98"/>
      <c r="K748" s="98"/>
      <c r="L748" s="98"/>
      <c r="M748" s="98"/>
      <c r="N748" s="98"/>
      <c r="O748" s="98"/>
      <c r="P748" s="98"/>
      <c r="Q748" s="98"/>
      <c r="R748" s="98"/>
      <c r="S748" s="98"/>
      <c r="T748" s="98"/>
      <c r="U748" s="98"/>
      <c r="V748" s="98"/>
      <c r="W748" s="98"/>
      <c r="X748" s="98"/>
      <c r="Y748" s="98"/>
      <c r="Z748" s="98"/>
      <c r="AA748" s="98"/>
      <c r="AB748" s="98"/>
    </row>
    <row r="749" spans="1:28" x14ac:dyDescent="0.4">
      <c r="A749" s="98"/>
      <c r="B749" s="98"/>
      <c r="C749" s="98"/>
      <c r="D749" s="98"/>
      <c r="E749" s="98"/>
      <c r="F749" s="98"/>
      <c r="G749" s="98"/>
      <c r="H749" s="98"/>
      <c r="I749" s="98"/>
      <c r="J749" s="98"/>
      <c r="K749" s="98"/>
      <c r="L749" s="98"/>
      <c r="M749" s="98"/>
      <c r="N749" s="98"/>
      <c r="O749" s="98"/>
      <c r="P749" s="98"/>
      <c r="Q749" s="98"/>
      <c r="R749" s="98"/>
      <c r="S749" s="98"/>
      <c r="T749" s="98"/>
      <c r="U749" s="98"/>
      <c r="V749" s="98"/>
      <c r="W749" s="98"/>
      <c r="X749" s="98"/>
      <c r="Y749" s="98"/>
      <c r="Z749" s="98"/>
      <c r="AA749" s="98"/>
      <c r="AB749" s="98"/>
    </row>
    <row r="750" spans="1:28" x14ac:dyDescent="0.4">
      <c r="A750" s="98"/>
      <c r="B750" s="98"/>
      <c r="C750" s="98"/>
      <c r="D750" s="98"/>
      <c r="E750" s="98"/>
      <c r="F750" s="98"/>
      <c r="G750" s="98"/>
      <c r="H750" s="98"/>
      <c r="I750" s="98"/>
      <c r="J750" s="98"/>
      <c r="K750" s="98"/>
      <c r="L750" s="98"/>
      <c r="M750" s="98"/>
      <c r="N750" s="98"/>
      <c r="O750" s="98"/>
      <c r="P750" s="98"/>
      <c r="Q750" s="98"/>
      <c r="R750" s="98"/>
      <c r="S750" s="98"/>
      <c r="T750" s="98"/>
      <c r="U750" s="98"/>
      <c r="V750" s="98"/>
      <c r="W750" s="98"/>
      <c r="X750" s="98"/>
      <c r="Y750" s="98"/>
      <c r="Z750" s="98"/>
      <c r="AA750" s="98"/>
      <c r="AB750" s="98"/>
    </row>
    <row r="751" spans="1:28" x14ac:dyDescent="0.4">
      <c r="A751" s="98"/>
      <c r="B751" s="98"/>
      <c r="C751" s="98"/>
      <c r="D751" s="98"/>
      <c r="E751" s="98"/>
      <c r="F751" s="98"/>
      <c r="G751" s="98"/>
      <c r="H751" s="98"/>
      <c r="I751" s="98"/>
      <c r="J751" s="98"/>
      <c r="K751" s="98"/>
      <c r="L751" s="98"/>
      <c r="M751" s="98"/>
      <c r="N751" s="98"/>
      <c r="O751" s="98"/>
      <c r="P751" s="98"/>
      <c r="Q751" s="98"/>
      <c r="R751" s="98"/>
      <c r="S751" s="98"/>
      <c r="T751" s="98"/>
      <c r="U751" s="98"/>
      <c r="V751" s="98"/>
      <c r="W751" s="98"/>
      <c r="X751" s="98"/>
      <c r="Y751" s="98"/>
      <c r="Z751" s="98"/>
      <c r="AA751" s="98"/>
      <c r="AB751" s="98"/>
    </row>
    <row r="752" spans="1:28" x14ac:dyDescent="0.4">
      <c r="A752" s="98"/>
      <c r="B752" s="98"/>
      <c r="C752" s="98"/>
      <c r="D752" s="98"/>
      <c r="E752" s="98"/>
      <c r="F752" s="98"/>
      <c r="G752" s="98"/>
      <c r="H752" s="98"/>
      <c r="I752" s="98"/>
      <c r="J752" s="98"/>
      <c r="K752" s="98"/>
      <c r="L752" s="98"/>
      <c r="M752" s="98"/>
      <c r="N752" s="98"/>
      <c r="O752" s="98"/>
      <c r="P752" s="98"/>
      <c r="Q752" s="98"/>
      <c r="R752" s="98"/>
      <c r="S752" s="98"/>
      <c r="T752" s="98"/>
      <c r="U752" s="98"/>
      <c r="V752" s="98"/>
      <c r="W752" s="98"/>
      <c r="X752" s="98"/>
      <c r="Y752" s="98"/>
      <c r="Z752" s="98"/>
      <c r="AA752" s="98"/>
      <c r="AB752" s="98"/>
    </row>
    <row r="753" spans="1:28" x14ac:dyDescent="0.4">
      <c r="A753" s="98"/>
      <c r="B753" s="98"/>
      <c r="C753" s="98"/>
      <c r="D753" s="98"/>
      <c r="E753" s="98"/>
      <c r="F753" s="98"/>
      <c r="G753" s="98"/>
      <c r="H753" s="98"/>
      <c r="I753" s="98"/>
      <c r="J753" s="98"/>
      <c r="K753" s="98"/>
      <c r="L753" s="98"/>
      <c r="M753" s="98"/>
      <c r="N753" s="98"/>
      <c r="O753" s="98"/>
      <c r="P753" s="98"/>
      <c r="Q753" s="98"/>
      <c r="R753" s="98"/>
      <c r="S753" s="98"/>
      <c r="T753" s="98"/>
      <c r="U753" s="98"/>
      <c r="V753" s="98"/>
      <c r="W753" s="98"/>
      <c r="X753" s="98"/>
      <c r="Y753" s="98"/>
      <c r="Z753" s="98"/>
      <c r="AA753" s="98"/>
      <c r="AB753" s="98"/>
    </row>
    <row r="754" spans="1:28" x14ac:dyDescent="0.4">
      <c r="A754" s="98"/>
      <c r="B754" s="98"/>
      <c r="C754" s="98"/>
      <c r="D754" s="98"/>
      <c r="E754" s="98"/>
      <c r="F754" s="98"/>
      <c r="G754" s="98"/>
      <c r="H754" s="98"/>
      <c r="I754" s="98"/>
      <c r="J754" s="98"/>
      <c r="K754" s="98"/>
      <c r="L754" s="98"/>
      <c r="M754" s="98"/>
      <c r="N754" s="98"/>
      <c r="O754" s="98"/>
      <c r="P754" s="98"/>
      <c r="Q754" s="98"/>
      <c r="R754" s="98"/>
      <c r="S754" s="98"/>
      <c r="T754" s="98"/>
      <c r="U754" s="98"/>
      <c r="V754" s="98"/>
      <c r="W754" s="98"/>
      <c r="X754" s="98"/>
      <c r="Y754" s="98"/>
      <c r="Z754" s="98"/>
      <c r="AA754" s="98"/>
      <c r="AB754" s="98"/>
    </row>
    <row r="755" spans="1:28" x14ac:dyDescent="0.4">
      <c r="A755" s="98"/>
      <c r="B755" s="98"/>
      <c r="C755" s="98"/>
      <c r="D755" s="98"/>
      <c r="E755" s="98"/>
      <c r="F755" s="98"/>
      <c r="G755" s="98"/>
      <c r="H755" s="98"/>
      <c r="I755" s="98"/>
      <c r="J755" s="98"/>
      <c r="K755" s="98"/>
      <c r="L755" s="98"/>
      <c r="M755" s="98"/>
      <c r="N755" s="98"/>
      <c r="O755" s="98"/>
      <c r="P755" s="98"/>
      <c r="Q755" s="98"/>
      <c r="R755" s="98"/>
      <c r="S755" s="98"/>
      <c r="T755" s="98"/>
      <c r="U755" s="98"/>
      <c r="V755" s="98"/>
      <c r="W755" s="98"/>
      <c r="X755" s="98"/>
      <c r="Y755" s="98"/>
      <c r="Z755" s="98"/>
      <c r="AA755" s="98"/>
      <c r="AB755" s="98"/>
    </row>
    <row r="756" spans="1:28" x14ac:dyDescent="0.4">
      <c r="A756" s="98"/>
      <c r="B756" s="98"/>
      <c r="C756" s="98"/>
      <c r="D756" s="98"/>
      <c r="E756" s="98"/>
      <c r="F756" s="98"/>
      <c r="G756" s="98"/>
      <c r="H756" s="98"/>
      <c r="I756" s="98"/>
      <c r="J756" s="98"/>
      <c r="K756" s="98"/>
      <c r="L756" s="98"/>
      <c r="M756" s="98"/>
      <c r="N756" s="98"/>
      <c r="O756" s="98"/>
      <c r="P756" s="98"/>
      <c r="Q756" s="98"/>
      <c r="R756" s="98"/>
      <c r="S756" s="98"/>
      <c r="T756" s="98"/>
      <c r="U756" s="98"/>
      <c r="V756" s="98"/>
      <c r="W756" s="98"/>
      <c r="X756" s="98"/>
      <c r="Y756" s="98"/>
      <c r="Z756" s="98"/>
      <c r="AA756" s="98"/>
      <c r="AB756" s="98"/>
    </row>
    <row r="757" spans="1:28" x14ac:dyDescent="0.4">
      <c r="A757" s="98"/>
      <c r="B757" s="98"/>
      <c r="C757" s="98"/>
      <c r="D757" s="98"/>
      <c r="E757" s="98"/>
      <c r="F757" s="98"/>
      <c r="G757" s="98"/>
      <c r="H757" s="98"/>
      <c r="I757" s="98"/>
      <c r="J757" s="98"/>
      <c r="K757" s="98"/>
      <c r="L757" s="98"/>
      <c r="M757" s="98"/>
      <c r="N757" s="98"/>
      <c r="O757" s="98"/>
      <c r="P757" s="98"/>
      <c r="Q757" s="98"/>
      <c r="R757" s="98"/>
      <c r="S757" s="98"/>
      <c r="T757" s="98"/>
      <c r="U757" s="98"/>
      <c r="V757" s="98"/>
      <c r="W757" s="98"/>
      <c r="X757" s="98"/>
      <c r="Y757" s="98"/>
      <c r="Z757" s="98"/>
      <c r="AA757" s="98"/>
      <c r="AB757" s="98"/>
    </row>
    <row r="758" spans="1:28" x14ac:dyDescent="0.4">
      <c r="A758" s="98"/>
      <c r="B758" s="98"/>
      <c r="C758" s="98"/>
      <c r="D758" s="98"/>
      <c r="E758" s="98"/>
      <c r="F758" s="98"/>
      <c r="G758" s="98"/>
      <c r="H758" s="98"/>
      <c r="I758" s="98"/>
      <c r="J758" s="98"/>
      <c r="K758" s="98"/>
      <c r="L758" s="98"/>
      <c r="M758" s="98"/>
      <c r="N758" s="98"/>
      <c r="O758" s="98"/>
      <c r="P758" s="98"/>
      <c r="Q758" s="98"/>
      <c r="R758" s="98"/>
      <c r="S758" s="98"/>
      <c r="T758" s="98"/>
      <c r="U758" s="98"/>
      <c r="V758" s="98"/>
      <c r="W758" s="98"/>
      <c r="X758" s="98"/>
      <c r="Y758" s="98"/>
      <c r="Z758" s="98"/>
      <c r="AA758" s="98"/>
      <c r="AB758" s="98"/>
    </row>
    <row r="759" spans="1:28" x14ac:dyDescent="0.4">
      <c r="A759" s="98"/>
      <c r="B759" s="98"/>
      <c r="C759" s="98"/>
      <c r="D759" s="98"/>
      <c r="E759" s="98"/>
      <c r="F759" s="98"/>
      <c r="G759" s="98"/>
      <c r="H759" s="98"/>
      <c r="I759" s="98"/>
      <c r="J759" s="98"/>
      <c r="K759" s="98"/>
      <c r="L759" s="98"/>
      <c r="M759" s="98"/>
      <c r="N759" s="98"/>
      <c r="O759" s="98"/>
      <c r="P759" s="98"/>
      <c r="Q759" s="98"/>
      <c r="R759" s="98"/>
      <c r="S759" s="98"/>
      <c r="T759" s="98"/>
      <c r="U759" s="98"/>
      <c r="V759" s="98"/>
      <c r="W759" s="98"/>
      <c r="X759" s="98"/>
      <c r="Y759" s="98"/>
      <c r="Z759" s="98"/>
      <c r="AA759" s="98"/>
      <c r="AB759" s="98"/>
    </row>
    <row r="760" spans="1:28" x14ac:dyDescent="0.4">
      <c r="A760" s="98"/>
      <c r="B760" s="98"/>
      <c r="C760" s="98"/>
      <c r="D760" s="98"/>
      <c r="E760" s="98"/>
      <c r="F760" s="98"/>
      <c r="G760" s="98"/>
      <c r="H760" s="98"/>
      <c r="I760" s="98"/>
      <c r="J760" s="98"/>
      <c r="K760" s="98"/>
      <c r="L760" s="98"/>
      <c r="M760" s="98"/>
      <c r="N760" s="98"/>
      <c r="O760" s="98"/>
      <c r="P760" s="98"/>
      <c r="Q760" s="98"/>
      <c r="R760" s="98"/>
      <c r="S760" s="98"/>
      <c r="T760" s="98"/>
      <c r="U760" s="98"/>
      <c r="V760" s="98"/>
      <c r="W760" s="98"/>
      <c r="X760" s="98"/>
      <c r="Y760" s="98"/>
      <c r="Z760" s="98"/>
      <c r="AA760" s="98"/>
      <c r="AB760" s="98"/>
    </row>
    <row r="761" spans="1:28" x14ac:dyDescent="0.4">
      <c r="A761" s="98"/>
      <c r="B761" s="98"/>
      <c r="C761" s="98"/>
      <c r="D761" s="98"/>
      <c r="E761" s="98"/>
      <c r="F761" s="98"/>
      <c r="G761" s="98"/>
      <c r="H761" s="98"/>
      <c r="I761" s="98"/>
      <c r="J761" s="98"/>
      <c r="K761" s="98"/>
      <c r="L761" s="98"/>
      <c r="M761" s="98"/>
      <c r="N761" s="98"/>
      <c r="O761" s="98"/>
      <c r="P761" s="98"/>
      <c r="Q761" s="98"/>
      <c r="R761" s="98"/>
      <c r="S761" s="98"/>
      <c r="T761" s="98"/>
      <c r="U761" s="98"/>
      <c r="V761" s="98"/>
      <c r="W761" s="98"/>
      <c r="X761" s="98"/>
      <c r="Y761" s="98"/>
      <c r="Z761" s="98"/>
      <c r="AA761" s="98"/>
      <c r="AB761" s="98"/>
    </row>
    <row r="762" spans="1:28" x14ac:dyDescent="0.4">
      <c r="A762" s="98"/>
      <c r="B762" s="98"/>
      <c r="C762" s="98"/>
      <c r="D762" s="98"/>
      <c r="E762" s="98"/>
      <c r="F762" s="98"/>
      <c r="G762" s="98"/>
      <c r="H762" s="98"/>
      <c r="I762" s="98"/>
      <c r="J762" s="98"/>
      <c r="K762" s="98"/>
      <c r="L762" s="98"/>
      <c r="M762" s="98"/>
      <c r="N762" s="98"/>
      <c r="O762" s="98"/>
      <c r="P762" s="98"/>
      <c r="Q762" s="98"/>
      <c r="R762" s="98"/>
      <c r="S762" s="98"/>
      <c r="T762" s="98"/>
      <c r="U762" s="98"/>
      <c r="V762" s="98"/>
      <c r="W762" s="98"/>
      <c r="X762" s="98"/>
      <c r="Y762" s="98"/>
      <c r="Z762" s="98"/>
      <c r="AA762" s="98"/>
      <c r="AB762" s="98"/>
    </row>
    <row r="763" spans="1:28" x14ac:dyDescent="0.4">
      <c r="A763" s="98"/>
      <c r="B763" s="98"/>
      <c r="C763" s="98"/>
      <c r="D763" s="98"/>
      <c r="E763" s="98"/>
      <c r="F763" s="98"/>
      <c r="G763" s="98"/>
      <c r="H763" s="98"/>
      <c r="I763" s="98"/>
      <c r="J763" s="98"/>
      <c r="K763" s="98"/>
      <c r="L763" s="98"/>
      <c r="M763" s="98"/>
      <c r="N763" s="98"/>
      <c r="O763" s="98"/>
      <c r="P763" s="98"/>
      <c r="Q763" s="98"/>
      <c r="R763" s="98"/>
      <c r="S763" s="98"/>
      <c r="T763" s="98"/>
      <c r="U763" s="98"/>
      <c r="V763" s="98"/>
      <c r="W763" s="98"/>
      <c r="X763" s="98"/>
      <c r="Y763" s="98"/>
      <c r="Z763" s="98"/>
      <c r="AA763" s="98"/>
      <c r="AB763" s="98"/>
    </row>
    <row r="764" spans="1:28" x14ac:dyDescent="0.4">
      <c r="A764" s="98"/>
      <c r="B764" s="98"/>
      <c r="C764" s="98"/>
      <c r="D764" s="98"/>
      <c r="E764" s="98"/>
      <c r="F764" s="98"/>
      <c r="G764" s="98"/>
      <c r="H764" s="98"/>
      <c r="I764" s="98"/>
      <c r="J764" s="98"/>
      <c r="K764" s="98"/>
      <c r="L764" s="98"/>
      <c r="M764" s="98"/>
      <c r="N764" s="98"/>
      <c r="O764" s="98"/>
      <c r="P764" s="98"/>
      <c r="Q764" s="98"/>
      <c r="R764" s="98"/>
      <c r="S764" s="98"/>
      <c r="T764" s="98"/>
      <c r="U764" s="98"/>
      <c r="V764" s="98"/>
      <c r="W764" s="98"/>
      <c r="X764" s="98"/>
      <c r="Y764" s="98"/>
      <c r="Z764" s="98"/>
      <c r="AA764" s="98"/>
      <c r="AB764" s="98"/>
    </row>
    <row r="765" spans="1:28" x14ac:dyDescent="0.4">
      <c r="A765" s="98"/>
      <c r="B765" s="98"/>
      <c r="C765" s="98"/>
      <c r="D765" s="98"/>
      <c r="E765" s="98"/>
      <c r="F765" s="98"/>
      <c r="G765" s="98"/>
      <c r="H765" s="98"/>
      <c r="I765" s="98"/>
      <c r="J765" s="98"/>
      <c r="K765" s="98"/>
      <c r="L765" s="98"/>
      <c r="M765" s="98"/>
      <c r="N765" s="98"/>
      <c r="O765" s="98"/>
      <c r="P765" s="98"/>
      <c r="Q765" s="98"/>
      <c r="R765" s="98"/>
      <c r="S765" s="98"/>
      <c r="T765" s="98"/>
      <c r="U765" s="98"/>
      <c r="V765" s="98"/>
      <c r="W765" s="98"/>
      <c r="X765" s="98"/>
      <c r="Y765" s="98"/>
      <c r="Z765" s="98"/>
      <c r="AA765" s="98"/>
      <c r="AB765" s="98"/>
    </row>
    <row r="766" spans="1:28" x14ac:dyDescent="0.4">
      <c r="A766" s="98"/>
      <c r="B766" s="98"/>
      <c r="C766" s="98"/>
      <c r="D766" s="98"/>
      <c r="E766" s="98"/>
      <c r="F766" s="98"/>
      <c r="G766" s="98"/>
      <c r="H766" s="98"/>
      <c r="I766" s="98"/>
      <c r="J766" s="98"/>
      <c r="K766" s="98"/>
      <c r="L766" s="98"/>
      <c r="M766" s="98"/>
      <c r="N766" s="98"/>
      <c r="O766" s="98"/>
      <c r="P766" s="98"/>
      <c r="Q766" s="98"/>
      <c r="R766" s="98"/>
      <c r="S766" s="98"/>
      <c r="T766" s="98"/>
      <c r="U766" s="98"/>
      <c r="V766" s="98"/>
      <c r="W766" s="98"/>
      <c r="X766" s="98"/>
      <c r="Y766" s="98"/>
      <c r="Z766" s="98"/>
      <c r="AA766" s="98"/>
      <c r="AB766" s="98"/>
    </row>
    <row r="767" spans="1:28" x14ac:dyDescent="0.4">
      <c r="A767" s="98"/>
      <c r="B767" s="98"/>
      <c r="C767" s="98"/>
      <c r="D767" s="98"/>
      <c r="E767" s="98"/>
      <c r="F767" s="98"/>
      <c r="G767" s="98"/>
      <c r="H767" s="98"/>
      <c r="I767" s="98"/>
      <c r="J767" s="98"/>
      <c r="K767" s="98"/>
      <c r="L767" s="98"/>
      <c r="M767" s="98"/>
      <c r="N767" s="98"/>
      <c r="O767" s="98"/>
      <c r="P767" s="98"/>
      <c r="Q767" s="98"/>
      <c r="R767" s="98"/>
      <c r="S767" s="98"/>
      <c r="T767" s="98"/>
      <c r="U767" s="98"/>
      <c r="V767" s="98"/>
      <c r="W767" s="98"/>
      <c r="X767" s="98"/>
      <c r="Y767" s="98"/>
      <c r="Z767" s="98"/>
      <c r="AA767" s="98"/>
      <c r="AB767" s="98"/>
    </row>
    <row r="768" spans="1:28" x14ac:dyDescent="0.4">
      <c r="A768" s="98"/>
      <c r="B768" s="98"/>
      <c r="C768" s="98"/>
      <c r="D768" s="98"/>
      <c r="E768" s="98"/>
      <c r="F768" s="98"/>
      <c r="G768" s="98"/>
      <c r="H768" s="98"/>
      <c r="I768" s="98"/>
      <c r="J768" s="98"/>
      <c r="K768" s="98"/>
      <c r="L768" s="98"/>
      <c r="M768" s="98"/>
      <c r="N768" s="98"/>
      <c r="O768" s="98"/>
      <c r="P768" s="98"/>
      <c r="Q768" s="98"/>
      <c r="R768" s="98"/>
      <c r="S768" s="98"/>
      <c r="T768" s="98"/>
      <c r="U768" s="98"/>
      <c r="V768" s="98"/>
      <c r="W768" s="98"/>
      <c r="X768" s="98"/>
      <c r="Y768" s="98"/>
      <c r="Z768" s="98"/>
      <c r="AA768" s="98"/>
      <c r="AB768" s="98"/>
    </row>
    <row r="769" spans="1:28" x14ac:dyDescent="0.4">
      <c r="A769" s="98"/>
      <c r="B769" s="98"/>
      <c r="C769" s="98"/>
      <c r="D769" s="98"/>
      <c r="E769" s="98"/>
      <c r="F769" s="98"/>
      <c r="G769" s="98"/>
      <c r="H769" s="98"/>
      <c r="I769" s="98"/>
      <c r="J769" s="98"/>
      <c r="K769" s="98"/>
      <c r="L769" s="98"/>
      <c r="M769" s="98"/>
      <c r="N769" s="98"/>
      <c r="O769" s="98"/>
      <c r="P769" s="98"/>
      <c r="Q769" s="98"/>
      <c r="R769" s="98"/>
      <c r="S769" s="98"/>
      <c r="T769" s="98"/>
      <c r="U769" s="98"/>
      <c r="V769" s="98"/>
      <c r="W769" s="98"/>
      <c r="X769" s="98"/>
      <c r="Y769" s="98"/>
      <c r="Z769" s="98"/>
      <c r="AA769" s="98"/>
      <c r="AB769" s="98"/>
    </row>
    <row r="770" spans="1:28" x14ac:dyDescent="0.4">
      <c r="A770" s="98"/>
      <c r="B770" s="98"/>
      <c r="C770" s="98"/>
      <c r="D770" s="98"/>
      <c r="E770" s="98"/>
      <c r="F770" s="98"/>
      <c r="G770" s="98"/>
      <c r="H770" s="98"/>
      <c r="I770" s="98"/>
      <c r="J770" s="98"/>
      <c r="K770" s="98"/>
      <c r="L770" s="98"/>
      <c r="M770" s="98"/>
      <c r="N770" s="98"/>
      <c r="O770" s="98"/>
      <c r="P770" s="98"/>
      <c r="Q770" s="98"/>
      <c r="R770" s="98"/>
      <c r="S770" s="98"/>
      <c r="T770" s="98"/>
      <c r="U770" s="98"/>
      <c r="V770" s="98"/>
      <c r="W770" s="98"/>
      <c r="X770" s="98"/>
      <c r="Y770" s="98"/>
      <c r="Z770" s="98"/>
      <c r="AA770" s="98"/>
      <c r="AB770" s="98"/>
    </row>
    <row r="771" spans="1:28" x14ac:dyDescent="0.4">
      <c r="A771" s="98"/>
      <c r="B771" s="98"/>
      <c r="C771" s="98"/>
      <c r="D771" s="98"/>
      <c r="E771" s="98"/>
      <c r="F771" s="98"/>
      <c r="G771" s="98"/>
      <c r="H771" s="98"/>
      <c r="I771" s="98"/>
      <c r="J771" s="98"/>
      <c r="K771" s="98"/>
      <c r="L771" s="98"/>
      <c r="M771" s="98"/>
      <c r="N771" s="98"/>
      <c r="O771" s="98"/>
      <c r="P771" s="98"/>
      <c r="Q771" s="98"/>
      <c r="R771" s="98"/>
      <c r="S771" s="98"/>
      <c r="T771" s="98"/>
      <c r="U771" s="98"/>
      <c r="V771" s="98"/>
      <c r="W771" s="98"/>
      <c r="X771" s="98"/>
      <c r="Y771" s="98"/>
      <c r="Z771" s="98"/>
      <c r="AA771" s="98"/>
      <c r="AB771" s="98"/>
    </row>
    <row r="772" spans="1:28" x14ac:dyDescent="0.4">
      <c r="A772" s="98"/>
      <c r="B772" s="98"/>
      <c r="C772" s="98"/>
      <c r="D772" s="98"/>
      <c r="E772" s="98"/>
      <c r="F772" s="98"/>
      <c r="G772" s="98"/>
      <c r="H772" s="98"/>
      <c r="I772" s="98"/>
      <c r="J772" s="98"/>
      <c r="K772" s="98"/>
      <c r="L772" s="98"/>
      <c r="M772" s="98"/>
      <c r="N772" s="98"/>
      <c r="O772" s="98"/>
      <c r="P772" s="98"/>
      <c r="Q772" s="98"/>
      <c r="R772" s="98"/>
      <c r="S772" s="98"/>
      <c r="T772" s="98"/>
      <c r="U772" s="98"/>
      <c r="V772" s="98"/>
      <c r="W772" s="98"/>
      <c r="X772" s="98"/>
      <c r="Y772" s="98"/>
      <c r="Z772" s="98"/>
      <c r="AA772" s="98"/>
      <c r="AB772" s="98"/>
    </row>
    <row r="773" spans="1:28" x14ac:dyDescent="0.4">
      <c r="A773" s="98"/>
      <c r="B773" s="98"/>
      <c r="C773" s="98"/>
      <c r="D773" s="98"/>
      <c r="E773" s="98"/>
      <c r="F773" s="98"/>
      <c r="G773" s="98"/>
      <c r="H773" s="98"/>
      <c r="I773" s="98"/>
      <c r="J773" s="98"/>
      <c r="K773" s="98"/>
      <c r="L773" s="98"/>
      <c r="M773" s="98"/>
      <c r="N773" s="98"/>
      <c r="O773" s="98"/>
      <c r="P773" s="98"/>
      <c r="Q773" s="98"/>
      <c r="R773" s="98"/>
      <c r="S773" s="98"/>
      <c r="T773" s="98"/>
      <c r="U773" s="98"/>
      <c r="V773" s="98"/>
      <c r="W773" s="98"/>
      <c r="X773" s="98"/>
      <c r="Y773" s="98"/>
      <c r="Z773" s="98"/>
      <c r="AA773" s="98"/>
      <c r="AB773" s="98"/>
    </row>
    <row r="774" spans="1:28" x14ac:dyDescent="0.4">
      <c r="A774" s="98"/>
      <c r="B774" s="98"/>
      <c r="C774" s="98"/>
      <c r="D774" s="98"/>
      <c r="E774" s="98"/>
      <c r="F774" s="98"/>
      <c r="G774" s="98"/>
      <c r="H774" s="98"/>
      <c r="I774" s="98"/>
      <c r="J774" s="98"/>
      <c r="K774" s="98"/>
      <c r="L774" s="98"/>
      <c r="M774" s="98"/>
      <c r="N774" s="98"/>
      <c r="O774" s="98"/>
      <c r="P774" s="98"/>
      <c r="Q774" s="98"/>
      <c r="R774" s="98"/>
      <c r="S774" s="98"/>
      <c r="T774" s="98"/>
      <c r="U774" s="98"/>
      <c r="V774" s="98"/>
      <c r="W774" s="98"/>
      <c r="X774" s="98"/>
      <c r="Y774" s="98"/>
      <c r="Z774" s="98"/>
      <c r="AA774" s="98"/>
      <c r="AB774" s="98"/>
    </row>
    <row r="775" spans="1:28" x14ac:dyDescent="0.4">
      <c r="A775" s="98"/>
      <c r="B775" s="98"/>
      <c r="C775" s="98"/>
      <c r="D775" s="98"/>
      <c r="E775" s="98"/>
      <c r="F775" s="98"/>
      <c r="G775" s="98"/>
      <c r="H775" s="98"/>
      <c r="I775" s="98"/>
      <c r="J775" s="98"/>
      <c r="K775" s="98"/>
      <c r="L775" s="98"/>
      <c r="M775" s="98"/>
      <c r="N775" s="98"/>
      <c r="O775" s="98"/>
      <c r="P775" s="98"/>
      <c r="Q775" s="98"/>
      <c r="R775" s="98"/>
      <c r="S775" s="98"/>
      <c r="T775" s="98"/>
      <c r="U775" s="98"/>
      <c r="V775" s="98"/>
      <c r="W775" s="98"/>
      <c r="X775" s="98"/>
      <c r="Y775" s="98"/>
      <c r="Z775" s="98"/>
      <c r="AA775" s="98"/>
      <c r="AB775" s="98"/>
    </row>
    <row r="776" spans="1:28" x14ac:dyDescent="0.4">
      <c r="A776" s="98"/>
      <c r="B776" s="98"/>
      <c r="C776" s="98"/>
      <c r="D776" s="98"/>
      <c r="E776" s="98"/>
      <c r="F776" s="98"/>
      <c r="G776" s="98"/>
      <c r="H776" s="98"/>
      <c r="I776" s="98"/>
      <c r="J776" s="98"/>
      <c r="K776" s="98"/>
      <c r="L776" s="98"/>
      <c r="M776" s="98"/>
      <c r="N776" s="98"/>
      <c r="O776" s="98"/>
      <c r="P776" s="98"/>
      <c r="Q776" s="98"/>
      <c r="R776" s="98"/>
      <c r="S776" s="98"/>
      <c r="T776" s="98"/>
      <c r="U776" s="98"/>
      <c r="V776" s="98"/>
      <c r="W776" s="98"/>
      <c r="X776" s="98"/>
      <c r="Y776" s="98"/>
      <c r="Z776" s="98"/>
      <c r="AA776" s="98"/>
      <c r="AB776" s="98"/>
    </row>
    <row r="777" spans="1:28" x14ac:dyDescent="0.4">
      <c r="A777" s="98"/>
      <c r="B777" s="98"/>
      <c r="C777" s="98"/>
      <c r="D777" s="98"/>
      <c r="E777" s="98"/>
      <c r="F777" s="98"/>
      <c r="G777" s="98"/>
      <c r="H777" s="98"/>
      <c r="I777" s="98"/>
      <c r="J777" s="98"/>
      <c r="K777" s="98"/>
      <c r="L777" s="98"/>
      <c r="M777" s="98"/>
      <c r="N777" s="98"/>
      <c r="O777" s="98"/>
      <c r="P777" s="98"/>
      <c r="Q777" s="98"/>
      <c r="R777" s="98"/>
      <c r="S777" s="98"/>
      <c r="T777" s="98"/>
      <c r="U777" s="98"/>
      <c r="V777" s="98"/>
      <c r="W777" s="98"/>
      <c r="X777" s="98"/>
      <c r="Y777" s="98"/>
      <c r="Z777" s="98"/>
      <c r="AA777" s="98"/>
      <c r="AB777" s="98"/>
    </row>
    <row r="778" spans="1:28" x14ac:dyDescent="0.4">
      <c r="A778" s="98"/>
      <c r="B778" s="98"/>
      <c r="C778" s="98"/>
      <c r="D778" s="98"/>
      <c r="E778" s="98"/>
      <c r="F778" s="98"/>
      <c r="G778" s="98"/>
      <c r="H778" s="98"/>
      <c r="I778" s="98"/>
      <c r="J778" s="98"/>
      <c r="K778" s="98"/>
      <c r="L778" s="98"/>
      <c r="M778" s="98"/>
      <c r="N778" s="98"/>
      <c r="O778" s="98"/>
      <c r="P778" s="98"/>
      <c r="Q778" s="98"/>
      <c r="R778" s="98"/>
      <c r="S778" s="98"/>
      <c r="T778" s="98"/>
      <c r="U778" s="98"/>
      <c r="V778" s="98"/>
      <c r="W778" s="98"/>
      <c r="X778" s="98"/>
      <c r="Y778" s="98"/>
      <c r="Z778" s="98"/>
      <c r="AA778" s="98"/>
      <c r="AB778" s="98"/>
    </row>
    <row r="779" spans="1:28" x14ac:dyDescent="0.4">
      <c r="A779" s="98"/>
      <c r="B779" s="98"/>
      <c r="C779" s="98"/>
      <c r="D779" s="98"/>
      <c r="E779" s="98"/>
      <c r="F779" s="98"/>
      <c r="G779" s="98"/>
      <c r="H779" s="98"/>
      <c r="I779" s="98"/>
      <c r="J779" s="98"/>
      <c r="K779" s="98"/>
      <c r="L779" s="98"/>
      <c r="M779" s="98"/>
      <c r="N779" s="98"/>
      <c r="O779" s="98"/>
      <c r="P779" s="98"/>
      <c r="Q779" s="98"/>
      <c r="R779" s="98"/>
      <c r="S779" s="98"/>
      <c r="T779" s="98"/>
      <c r="U779" s="98"/>
      <c r="V779" s="98"/>
      <c r="W779" s="98"/>
      <c r="X779" s="98"/>
      <c r="Y779" s="98"/>
      <c r="Z779" s="98"/>
      <c r="AA779" s="98"/>
      <c r="AB779" s="98"/>
    </row>
    <row r="780" spans="1:28" x14ac:dyDescent="0.4">
      <c r="A780" s="98"/>
      <c r="B780" s="98"/>
      <c r="C780" s="98"/>
      <c r="D780" s="98"/>
      <c r="E780" s="98"/>
      <c r="F780" s="98"/>
      <c r="G780" s="98"/>
      <c r="H780" s="98"/>
      <c r="I780" s="98"/>
      <c r="J780" s="98"/>
      <c r="K780" s="98"/>
      <c r="L780" s="98"/>
      <c r="M780" s="98"/>
      <c r="N780" s="98"/>
      <c r="O780" s="98"/>
      <c r="P780" s="98"/>
      <c r="Q780" s="98"/>
      <c r="R780" s="98"/>
      <c r="S780" s="98"/>
      <c r="T780" s="98"/>
      <c r="U780" s="98"/>
      <c r="V780" s="98"/>
      <c r="W780" s="98"/>
      <c r="X780" s="98"/>
      <c r="Y780" s="98"/>
      <c r="Z780" s="98"/>
      <c r="AA780" s="98"/>
      <c r="AB780" s="98"/>
    </row>
    <row r="781" spans="1:28" x14ac:dyDescent="0.4">
      <c r="A781" s="98"/>
      <c r="B781" s="98"/>
      <c r="C781" s="98"/>
      <c r="D781" s="98"/>
      <c r="E781" s="98"/>
      <c r="F781" s="98"/>
      <c r="G781" s="98"/>
      <c r="H781" s="98"/>
      <c r="I781" s="98"/>
      <c r="J781" s="98"/>
      <c r="K781" s="98"/>
      <c r="L781" s="98"/>
      <c r="M781" s="98"/>
      <c r="N781" s="98"/>
      <c r="O781" s="98"/>
      <c r="P781" s="98"/>
      <c r="Q781" s="98"/>
      <c r="R781" s="98"/>
      <c r="S781" s="98"/>
      <c r="T781" s="98"/>
      <c r="U781" s="98"/>
      <c r="V781" s="98"/>
      <c r="W781" s="98"/>
      <c r="X781" s="98"/>
      <c r="Y781" s="98"/>
      <c r="Z781" s="98"/>
      <c r="AA781" s="98"/>
      <c r="AB781" s="98"/>
    </row>
    <row r="782" spans="1:28" x14ac:dyDescent="0.4">
      <c r="A782" s="98"/>
      <c r="B782" s="98"/>
      <c r="C782" s="98"/>
      <c r="D782" s="98"/>
      <c r="E782" s="98"/>
      <c r="F782" s="98"/>
      <c r="G782" s="98"/>
      <c r="H782" s="98"/>
      <c r="I782" s="98"/>
      <c r="J782" s="98"/>
      <c r="K782" s="98"/>
      <c r="L782" s="98"/>
      <c r="M782" s="98"/>
      <c r="N782" s="98"/>
      <c r="O782" s="98"/>
      <c r="P782" s="98"/>
      <c r="Q782" s="98"/>
      <c r="R782" s="98"/>
      <c r="S782" s="98"/>
      <c r="T782" s="98"/>
      <c r="U782" s="98"/>
      <c r="V782" s="98"/>
      <c r="W782" s="98"/>
      <c r="X782" s="98"/>
      <c r="Y782" s="98"/>
      <c r="Z782" s="98"/>
      <c r="AA782" s="98"/>
      <c r="AB782" s="98"/>
    </row>
    <row r="783" spans="1:28" x14ac:dyDescent="0.4">
      <c r="A783" s="98"/>
      <c r="B783" s="98"/>
      <c r="C783" s="98"/>
      <c r="D783" s="98"/>
      <c r="E783" s="98"/>
      <c r="F783" s="98"/>
      <c r="G783" s="98"/>
      <c r="H783" s="98"/>
      <c r="I783" s="98"/>
      <c r="J783" s="98"/>
      <c r="K783" s="98"/>
      <c r="L783" s="98"/>
      <c r="M783" s="98"/>
      <c r="N783" s="98"/>
      <c r="O783" s="98"/>
      <c r="P783" s="98"/>
      <c r="Q783" s="98"/>
      <c r="R783" s="98"/>
      <c r="S783" s="98"/>
      <c r="T783" s="98"/>
      <c r="U783" s="98"/>
      <c r="V783" s="98"/>
      <c r="W783" s="98"/>
      <c r="X783" s="98"/>
      <c r="Y783" s="98"/>
      <c r="Z783" s="98"/>
      <c r="AA783" s="98"/>
      <c r="AB783" s="98"/>
    </row>
    <row r="784" spans="1:28" x14ac:dyDescent="0.4">
      <c r="A784" s="98"/>
      <c r="B784" s="98"/>
      <c r="C784" s="98"/>
      <c r="D784" s="98"/>
      <c r="E784" s="98"/>
      <c r="F784" s="98"/>
      <c r="G784" s="98"/>
      <c r="H784" s="98"/>
      <c r="I784" s="98"/>
      <c r="J784" s="98"/>
      <c r="K784" s="98"/>
      <c r="L784" s="98"/>
      <c r="M784" s="98"/>
      <c r="N784" s="98"/>
      <c r="O784" s="98"/>
      <c r="P784" s="98"/>
      <c r="Q784" s="98"/>
      <c r="R784" s="98"/>
      <c r="S784" s="98"/>
      <c r="T784" s="98"/>
      <c r="U784" s="98"/>
      <c r="V784" s="98"/>
      <c r="W784" s="98"/>
      <c r="X784" s="98"/>
      <c r="Y784" s="98"/>
      <c r="Z784" s="98"/>
      <c r="AA784" s="98"/>
      <c r="AB784" s="98"/>
    </row>
    <row r="785" spans="1:28" x14ac:dyDescent="0.4">
      <c r="A785" s="98"/>
      <c r="B785" s="98"/>
      <c r="C785" s="98"/>
      <c r="D785" s="98"/>
      <c r="E785" s="98"/>
      <c r="F785" s="98"/>
      <c r="G785" s="98"/>
      <c r="H785" s="98"/>
      <c r="I785" s="98"/>
      <c r="J785" s="98"/>
      <c r="K785" s="98"/>
      <c r="L785" s="98"/>
      <c r="M785" s="98"/>
      <c r="N785" s="98"/>
      <c r="O785" s="98"/>
      <c r="P785" s="98"/>
      <c r="Q785" s="98"/>
      <c r="R785" s="98"/>
      <c r="S785" s="98"/>
      <c r="T785" s="98"/>
      <c r="U785" s="98"/>
      <c r="V785" s="98"/>
      <c r="W785" s="98"/>
      <c r="X785" s="98"/>
      <c r="Y785" s="98"/>
      <c r="Z785" s="98"/>
      <c r="AA785" s="98"/>
      <c r="AB785" s="98"/>
    </row>
    <row r="786" spans="1:28" x14ac:dyDescent="0.4">
      <c r="A786" s="98"/>
      <c r="B786" s="98"/>
      <c r="C786" s="98"/>
      <c r="D786" s="98"/>
      <c r="E786" s="98"/>
      <c r="F786" s="98"/>
      <c r="G786" s="98"/>
      <c r="H786" s="98"/>
      <c r="I786" s="98"/>
      <c r="J786" s="98"/>
      <c r="K786" s="98"/>
      <c r="L786" s="98"/>
      <c r="M786" s="98"/>
      <c r="N786" s="98"/>
      <c r="O786" s="98"/>
      <c r="P786" s="98"/>
      <c r="Q786" s="98"/>
      <c r="R786" s="98"/>
      <c r="S786" s="98"/>
      <c r="T786" s="98"/>
      <c r="U786" s="98"/>
      <c r="V786" s="98"/>
      <c r="W786" s="98"/>
      <c r="X786" s="98"/>
      <c r="Y786" s="98"/>
      <c r="Z786" s="98"/>
      <c r="AA786" s="98"/>
      <c r="AB786" s="98"/>
    </row>
    <row r="787" spans="1:28" x14ac:dyDescent="0.4">
      <c r="A787" s="98"/>
      <c r="B787" s="98"/>
      <c r="C787" s="98"/>
      <c r="D787" s="98"/>
      <c r="E787" s="98"/>
      <c r="F787" s="98"/>
      <c r="G787" s="98"/>
      <c r="H787" s="98"/>
      <c r="I787" s="98"/>
      <c r="J787" s="98"/>
      <c r="K787" s="98"/>
      <c r="L787" s="98"/>
      <c r="M787" s="98"/>
      <c r="N787" s="98"/>
      <c r="O787" s="98"/>
      <c r="P787" s="98"/>
      <c r="Q787" s="98"/>
      <c r="R787" s="98"/>
      <c r="S787" s="98"/>
      <c r="T787" s="98"/>
      <c r="U787" s="98"/>
      <c r="V787" s="98"/>
      <c r="W787" s="98"/>
      <c r="X787" s="98"/>
      <c r="Y787" s="98"/>
      <c r="Z787" s="98"/>
      <c r="AA787" s="98"/>
      <c r="AB787" s="98"/>
    </row>
    <row r="788" spans="1:28" x14ac:dyDescent="0.4">
      <c r="A788" s="98"/>
      <c r="B788" s="98"/>
      <c r="C788" s="98"/>
      <c r="D788" s="98"/>
      <c r="E788" s="98"/>
      <c r="F788" s="98"/>
      <c r="G788" s="98"/>
      <c r="H788" s="98"/>
      <c r="I788" s="98"/>
      <c r="J788" s="98"/>
      <c r="K788" s="98"/>
      <c r="L788" s="98"/>
      <c r="M788" s="98"/>
      <c r="N788" s="98"/>
      <c r="O788" s="98"/>
      <c r="P788" s="98"/>
      <c r="Q788" s="98"/>
      <c r="R788" s="98"/>
      <c r="S788" s="98"/>
      <c r="T788" s="98"/>
      <c r="U788" s="98"/>
      <c r="V788" s="98"/>
      <c r="W788" s="98"/>
      <c r="X788" s="98"/>
      <c r="Y788" s="98"/>
      <c r="Z788" s="98"/>
      <c r="AA788" s="98"/>
      <c r="AB788" s="98"/>
    </row>
    <row r="789" spans="1:28" x14ac:dyDescent="0.4">
      <c r="A789" s="98"/>
      <c r="B789" s="98"/>
      <c r="C789" s="98"/>
      <c r="D789" s="98"/>
      <c r="E789" s="98"/>
      <c r="F789" s="98"/>
      <c r="G789" s="98"/>
      <c r="H789" s="98"/>
      <c r="I789" s="98"/>
      <c r="J789" s="98"/>
      <c r="K789" s="98"/>
      <c r="L789" s="98"/>
      <c r="M789" s="98"/>
      <c r="N789" s="98"/>
      <c r="O789" s="98"/>
      <c r="P789" s="98"/>
      <c r="Q789" s="98"/>
      <c r="R789" s="98"/>
      <c r="S789" s="98"/>
      <c r="T789" s="98"/>
      <c r="U789" s="98"/>
      <c r="V789" s="98"/>
      <c r="W789" s="98"/>
      <c r="X789" s="98"/>
      <c r="Y789" s="98"/>
      <c r="Z789" s="98"/>
      <c r="AA789" s="98"/>
      <c r="AB789" s="98"/>
    </row>
    <row r="790" spans="1:28" x14ac:dyDescent="0.4">
      <c r="A790" s="98"/>
      <c r="B790" s="98"/>
      <c r="C790" s="98"/>
      <c r="D790" s="98"/>
      <c r="E790" s="98"/>
      <c r="F790" s="98"/>
      <c r="G790" s="98"/>
      <c r="H790" s="98"/>
      <c r="I790" s="98"/>
      <c r="J790" s="98"/>
      <c r="K790" s="98"/>
      <c r="L790" s="98"/>
      <c r="M790" s="98"/>
      <c r="N790" s="98"/>
      <c r="O790" s="98"/>
      <c r="P790" s="98"/>
      <c r="Q790" s="98"/>
      <c r="R790" s="98"/>
      <c r="S790" s="98"/>
      <c r="T790" s="98"/>
      <c r="U790" s="98"/>
      <c r="V790" s="98"/>
      <c r="W790" s="98"/>
      <c r="X790" s="98"/>
      <c r="Y790" s="98"/>
      <c r="Z790" s="98"/>
      <c r="AA790" s="98"/>
      <c r="AB790" s="98"/>
    </row>
    <row r="791" spans="1:28" x14ac:dyDescent="0.4">
      <c r="A791" s="98"/>
      <c r="B791" s="98"/>
      <c r="C791" s="98"/>
      <c r="D791" s="98"/>
      <c r="E791" s="98"/>
      <c r="F791" s="98"/>
      <c r="G791" s="98"/>
      <c r="H791" s="98"/>
      <c r="I791" s="98"/>
      <c r="J791" s="98"/>
      <c r="K791" s="98"/>
      <c r="L791" s="98"/>
      <c r="M791" s="98"/>
      <c r="N791" s="98"/>
      <c r="O791" s="98"/>
      <c r="P791" s="98"/>
      <c r="Q791" s="98"/>
      <c r="R791" s="98"/>
      <c r="S791" s="98"/>
      <c r="T791" s="98"/>
      <c r="U791" s="98"/>
      <c r="V791" s="98"/>
      <c r="W791" s="98"/>
      <c r="X791" s="98"/>
      <c r="Y791" s="98"/>
      <c r="Z791" s="98"/>
      <c r="AA791" s="98"/>
      <c r="AB791" s="98"/>
    </row>
    <row r="792" spans="1:28" x14ac:dyDescent="0.4">
      <c r="A792" s="98"/>
      <c r="B792" s="98"/>
      <c r="C792" s="98"/>
      <c r="D792" s="98"/>
      <c r="E792" s="98"/>
      <c r="F792" s="98"/>
      <c r="G792" s="98"/>
      <c r="H792" s="98"/>
      <c r="I792" s="98"/>
      <c r="J792" s="98"/>
      <c r="K792" s="98"/>
      <c r="L792" s="98"/>
      <c r="M792" s="98"/>
      <c r="N792" s="98"/>
      <c r="O792" s="98"/>
      <c r="P792" s="98"/>
      <c r="Q792" s="98"/>
      <c r="R792" s="98"/>
      <c r="S792" s="98"/>
      <c r="T792" s="98"/>
      <c r="U792" s="98"/>
      <c r="V792" s="98"/>
      <c r="W792" s="98"/>
      <c r="X792" s="98"/>
      <c r="Y792" s="98"/>
      <c r="Z792" s="98"/>
      <c r="AA792" s="98"/>
      <c r="AB792" s="98"/>
    </row>
    <row r="793" spans="1:28" x14ac:dyDescent="0.4">
      <c r="A793" s="98"/>
      <c r="B793" s="98"/>
      <c r="C793" s="98"/>
      <c r="D793" s="98"/>
      <c r="E793" s="98"/>
      <c r="F793" s="98"/>
      <c r="G793" s="98"/>
      <c r="H793" s="98"/>
      <c r="I793" s="98"/>
      <c r="J793" s="98"/>
      <c r="K793" s="98"/>
      <c r="L793" s="98"/>
      <c r="M793" s="98"/>
      <c r="N793" s="98"/>
      <c r="O793" s="98"/>
      <c r="P793" s="98"/>
      <c r="Q793" s="98"/>
      <c r="R793" s="98"/>
      <c r="S793" s="98"/>
      <c r="T793" s="98"/>
      <c r="U793" s="98"/>
      <c r="V793" s="98"/>
      <c r="W793" s="98"/>
      <c r="X793" s="98"/>
      <c r="Y793" s="98"/>
      <c r="Z793" s="98"/>
      <c r="AA793" s="98"/>
      <c r="AB793" s="98"/>
    </row>
    <row r="794" spans="1:28" x14ac:dyDescent="0.4">
      <c r="A794" s="98"/>
      <c r="B794" s="98"/>
      <c r="C794" s="98"/>
      <c r="D794" s="98"/>
      <c r="E794" s="98"/>
      <c r="F794" s="98"/>
      <c r="G794" s="98"/>
      <c r="H794" s="98"/>
      <c r="I794" s="98"/>
      <c r="J794" s="98"/>
      <c r="K794" s="98"/>
      <c r="L794" s="98"/>
      <c r="M794" s="98"/>
      <c r="N794" s="98"/>
      <c r="O794" s="98"/>
      <c r="P794" s="98"/>
      <c r="Q794" s="98"/>
      <c r="R794" s="98"/>
      <c r="S794" s="98"/>
      <c r="T794" s="98"/>
      <c r="U794" s="98"/>
      <c r="V794" s="98"/>
      <c r="W794" s="98"/>
      <c r="X794" s="98"/>
      <c r="Y794" s="98"/>
      <c r="Z794" s="98"/>
      <c r="AA794" s="98"/>
      <c r="AB794" s="98"/>
    </row>
    <row r="795" spans="1:28" x14ac:dyDescent="0.4">
      <c r="A795" s="98"/>
      <c r="B795" s="98"/>
      <c r="C795" s="98"/>
      <c r="D795" s="98"/>
      <c r="E795" s="98"/>
      <c r="F795" s="98"/>
      <c r="G795" s="98"/>
      <c r="H795" s="98"/>
      <c r="I795" s="98"/>
      <c r="J795" s="98"/>
      <c r="K795" s="98"/>
      <c r="L795" s="98"/>
      <c r="M795" s="98"/>
      <c r="N795" s="98"/>
      <c r="O795" s="98"/>
      <c r="P795" s="98"/>
      <c r="Q795" s="98"/>
      <c r="R795" s="98"/>
      <c r="S795" s="98"/>
      <c r="T795" s="98"/>
      <c r="U795" s="98"/>
      <c r="V795" s="98"/>
      <c r="W795" s="98"/>
      <c r="X795" s="98"/>
      <c r="Y795" s="98"/>
      <c r="Z795" s="98"/>
      <c r="AA795" s="98"/>
      <c r="AB795" s="98"/>
    </row>
    <row r="796" spans="1:28" x14ac:dyDescent="0.4">
      <c r="A796" s="98"/>
      <c r="B796" s="98"/>
      <c r="C796" s="98"/>
      <c r="D796" s="98"/>
      <c r="E796" s="98"/>
      <c r="F796" s="98"/>
      <c r="G796" s="98"/>
      <c r="H796" s="98"/>
      <c r="I796" s="98"/>
      <c r="J796" s="98"/>
      <c r="K796" s="98"/>
      <c r="L796" s="98"/>
      <c r="M796" s="98"/>
      <c r="N796" s="98"/>
      <c r="O796" s="98"/>
      <c r="P796" s="98"/>
      <c r="Q796" s="98"/>
      <c r="R796" s="98"/>
      <c r="S796" s="98"/>
      <c r="T796" s="98"/>
      <c r="U796" s="98"/>
      <c r="V796" s="98"/>
      <c r="W796" s="98"/>
      <c r="X796" s="98"/>
      <c r="Y796" s="98"/>
      <c r="Z796" s="98"/>
      <c r="AA796" s="98"/>
      <c r="AB796" s="98"/>
    </row>
    <row r="797" spans="1:28" x14ac:dyDescent="0.4">
      <c r="A797" s="98"/>
      <c r="B797" s="98"/>
      <c r="C797" s="98"/>
      <c r="D797" s="98"/>
      <c r="E797" s="98"/>
      <c r="F797" s="98"/>
      <c r="G797" s="98"/>
      <c r="H797" s="98"/>
      <c r="I797" s="98"/>
      <c r="J797" s="98"/>
      <c r="K797" s="98"/>
      <c r="L797" s="98"/>
      <c r="M797" s="98"/>
      <c r="N797" s="98"/>
      <c r="O797" s="98"/>
      <c r="P797" s="98"/>
      <c r="Q797" s="98"/>
      <c r="R797" s="98"/>
      <c r="S797" s="98"/>
      <c r="T797" s="98"/>
      <c r="U797" s="98"/>
      <c r="V797" s="98"/>
      <c r="W797" s="98"/>
      <c r="X797" s="98"/>
      <c r="Y797" s="98"/>
      <c r="Z797" s="98"/>
      <c r="AA797" s="98"/>
      <c r="AB797" s="98"/>
    </row>
    <row r="798" spans="1:28" x14ac:dyDescent="0.4">
      <c r="A798" s="98"/>
      <c r="B798" s="98"/>
      <c r="C798" s="98"/>
      <c r="D798" s="98"/>
      <c r="E798" s="98"/>
      <c r="F798" s="98"/>
      <c r="G798" s="98"/>
      <c r="H798" s="98"/>
      <c r="I798" s="98"/>
      <c r="J798" s="98"/>
      <c r="K798" s="98"/>
      <c r="L798" s="98"/>
      <c r="M798" s="98"/>
      <c r="N798" s="98"/>
      <c r="O798" s="98"/>
      <c r="P798" s="98"/>
      <c r="Q798" s="98"/>
      <c r="R798" s="98"/>
      <c r="S798" s="98"/>
      <c r="T798" s="98"/>
      <c r="U798" s="98"/>
      <c r="V798" s="98"/>
      <c r="W798" s="98"/>
      <c r="X798" s="98"/>
      <c r="Y798" s="98"/>
      <c r="Z798" s="98"/>
      <c r="AA798" s="98"/>
      <c r="AB798" s="98"/>
    </row>
    <row r="799" spans="1:28" x14ac:dyDescent="0.4">
      <c r="A799" s="98"/>
      <c r="B799" s="98"/>
      <c r="C799" s="98"/>
      <c r="D799" s="98"/>
      <c r="E799" s="98"/>
      <c r="F799" s="98"/>
      <c r="G799" s="98"/>
      <c r="H799" s="98"/>
      <c r="I799" s="98"/>
      <c r="J799" s="98"/>
      <c r="K799" s="98"/>
      <c r="L799" s="98"/>
      <c r="M799" s="98"/>
      <c r="N799" s="98"/>
      <c r="O799" s="98"/>
      <c r="P799" s="98"/>
      <c r="Q799" s="98"/>
      <c r="R799" s="98"/>
      <c r="S799" s="98"/>
      <c r="T799" s="98"/>
      <c r="U799" s="98"/>
      <c r="V799" s="98"/>
      <c r="W799" s="98"/>
      <c r="X799" s="98"/>
      <c r="Y799" s="98"/>
      <c r="Z799" s="98"/>
      <c r="AA799" s="98"/>
      <c r="AB799" s="98"/>
    </row>
    <row r="800" spans="1:28" x14ac:dyDescent="0.4">
      <c r="A800" s="98"/>
      <c r="B800" s="98"/>
      <c r="C800" s="98"/>
      <c r="D800" s="98"/>
      <c r="E800" s="98"/>
      <c r="F800" s="98"/>
      <c r="G800" s="98"/>
      <c r="H800" s="98"/>
      <c r="I800" s="98"/>
      <c r="J800" s="98"/>
      <c r="K800" s="98"/>
      <c r="L800" s="98"/>
      <c r="M800" s="98"/>
      <c r="N800" s="98"/>
      <c r="O800" s="98"/>
      <c r="P800" s="98"/>
      <c r="Q800" s="98"/>
      <c r="R800" s="98"/>
      <c r="S800" s="98"/>
      <c r="T800" s="98"/>
      <c r="U800" s="98"/>
      <c r="V800" s="98"/>
      <c r="W800" s="98"/>
      <c r="X800" s="98"/>
      <c r="Y800" s="98"/>
      <c r="Z800" s="98"/>
      <c r="AA800" s="98"/>
      <c r="AB800" s="98"/>
    </row>
    <row r="801" spans="1:28" x14ac:dyDescent="0.4">
      <c r="A801" s="98"/>
      <c r="B801" s="98"/>
      <c r="C801" s="98"/>
      <c r="D801" s="98"/>
      <c r="E801" s="98"/>
      <c r="F801" s="98"/>
      <c r="G801" s="98"/>
      <c r="H801" s="98"/>
      <c r="I801" s="98"/>
      <c r="J801" s="98"/>
      <c r="K801" s="98"/>
      <c r="L801" s="98"/>
      <c r="M801" s="98"/>
      <c r="N801" s="98"/>
      <c r="O801" s="98"/>
      <c r="P801" s="98"/>
      <c r="Q801" s="98"/>
      <c r="R801" s="98"/>
      <c r="S801" s="98"/>
      <c r="T801" s="98"/>
      <c r="U801" s="98"/>
      <c r="V801" s="98"/>
      <c r="W801" s="98"/>
      <c r="X801" s="98"/>
      <c r="Y801" s="98"/>
      <c r="Z801" s="98"/>
      <c r="AA801" s="98"/>
      <c r="AB801" s="98"/>
    </row>
    <row r="802" spans="1:28" x14ac:dyDescent="0.4">
      <c r="A802" s="98"/>
      <c r="B802" s="98"/>
      <c r="C802" s="98"/>
      <c r="D802" s="98"/>
      <c r="E802" s="98"/>
      <c r="F802" s="98"/>
      <c r="G802" s="98"/>
      <c r="H802" s="98"/>
      <c r="I802" s="98"/>
      <c r="J802" s="98"/>
      <c r="K802" s="98"/>
      <c r="L802" s="98"/>
      <c r="M802" s="98"/>
      <c r="N802" s="98"/>
      <c r="O802" s="98"/>
      <c r="P802" s="98"/>
      <c r="Q802" s="98"/>
      <c r="R802" s="98"/>
      <c r="S802" s="98"/>
      <c r="T802" s="98"/>
      <c r="U802" s="98"/>
      <c r="V802" s="98"/>
      <c r="W802" s="98"/>
      <c r="X802" s="98"/>
      <c r="Y802" s="98"/>
      <c r="Z802" s="98"/>
      <c r="AA802" s="98"/>
      <c r="AB802" s="98"/>
    </row>
    <row r="803" spans="1:28" x14ac:dyDescent="0.4">
      <c r="A803" s="98"/>
      <c r="B803" s="98"/>
      <c r="C803" s="98"/>
      <c r="D803" s="98"/>
      <c r="E803" s="98"/>
      <c r="F803" s="98"/>
      <c r="G803" s="98"/>
      <c r="H803" s="98"/>
      <c r="I803" s="98"/>
      <c r="J803" s="98"/>
      <c r="K803" s="98"/>
      <c r="L803" s="98"/>
      <c r="M803" s="98"/>
      <c r="N803" s="98"/>
      <c r="O803" s="98"/>
      <c r="P803" s="98"/>
      <c r="Q803" s="98"/>
      <c r="R803" s="98"/>
      <c r="S803" s="98"/>
      <c r="T803" s="98"/>
      <c r="U803" s="98"/>
      <c r="V803" s="98"/>
      <c r="W803" s="98"/>
      <c r="X803" s="98"/>
      <c r="Y803" s="98"/>
      <c r="Z803" s="98"/>
      <c r="AA803" s="98"/>
      <c r="AB803" s="98"/>
    </row>
    <row r="804" spans="1:28" x14ac:dyDescent="0.4">
      <c r="A804" s="98"/>
      <c r="B804" s="98"/>
      <c r="C804" s="98"/>
      <c r="D804" s="98"/>
      <c r="E804" s="98"/>
      <c r="F804" s="98"/>
      <c r="G804" s="98"/>
      <c r="H804" s="98"/>
      <c r="I804" s="98"/>
      <c r="J804" s="98"/>
      <c r="K804" s="98"/>
      <c r="L804" s="98"/>
      <c r="M804" s="98"/>
      <c r="N804" s="98"/>
      <c r="O804" s="98"/>
      <c r="P804" s="98"/>
      <c r="Q804" s="98"/>
      <c r="R804" s="98"/>
      <c r="S804" s="98"/>
      <c r="T804" s="98"/>
      <c r="U804" s="98"/>
      <c r="V804" s="98"/>
      <c r="W804" s="98"/>
      <c r="X804" s="98"/>
      <c r="Y804" s="98"/>
      <c r="Z804" s="98"/>
      <c r="AA804" s="98"/>
      <c r="AB804" s="98"/>
    </row>
    <row r="805" spans="1:28" x14ac:dyDescent="0.4">
      <c r="A805" s="98"/>
      <c r="B805" s="98"/>
      <c r="C805" s="98"/>
      <c r="D805" s="98"/>
      <c r="E805" s="98"/>
      <c r="F805" s="98"/>
      <c r="G805" s="98"/>
      <c r="H805" s="98"/>
      <c r="I805" s="98"/>
      <c r="J805" s="98"/>
      <c r="K805" s="98"/>
      <c r="L805" s="98"/>
      <c r="M805" s="98"/>
      <c r="N805" s="98"/>
      <c r="O805" s="98"/>
      <c r="P805" s="98"/>
      <c r="Q805" s="98"/>
      <c r="R805" s="98"/>
      <c r="S805" s="98"/>
      <c r="T805" s="98"/>
      <c r="U805" s="98"/>
      <c r="V805" s="98"/>
      <c r="W805" s="98"/>
      <c r="X805" s="98"/>
      <c r="Y805" s="98"/>
      <c r="Z805" s="98"/>
      <c r="AA805" s="98"/>
      <c r="AB805" s="98"/>
    </row>
    <row r="806" spans="1:28" x14ac:dyDescent="0.4">
      <c r="A806" s="98"/>
      <c r="B806" s="98"/>
      <c r="C806" s="98"/>
      <c r="D806" s="98"/>
      <c r="E806" s="98"/>
      <c r="F806" s="98"/>
      <c r="G806" s="98"/>
      <c r="H806" s="98"/>
      <c r="I806" s="98"/>
      <c r="J806" s="98"/>
      <c r="K806" s="98"/>
      <c r="L806" s="98"/>
      <c r="M806" s="98"/>
      <c r="N806" s="98"/>
      <c r="O806" s="98"/>
      <c r="P806" s="98"/>
      <c r="Q806" s="98"/>
      <c r="R806" s="98"/>
      <c r="S806" s="98"/>
      <c r="T806" s="98"/>
      <c r="U806" s="98"/>
      <c r="V806" s="98"/>
      <c r="W806" s="98"/>
      <c r="X806" s="98"/>
      <c r="Y806" s="98"/>
      <c r="Z806" s="98"/>
      <c r="AA806" s="98"/>
      <c r="AB806" s="98"/>
    </row>
    <row r="807" spans="1:28" x14ac:dyDescent="0.4">
      <c r="A807" s="98"/>
      <c r="B807" s="98"/>
      <c r="C807" s="98"/>
      <c r="D807" s="98"/>
      <c r="E807" s="98"/>
      <c r="F807" s="98"/>
      <c r="G807" s="98"/>
      <c r="H807" s="98"/>
      <c r="I807" s="98"/>
      <c r="J807" s="98"/>
      <c r="K807" s="98"/>
      <c r="L807" s="98"/>
      <c r="M807" s="98"/>
      <c r="N807" s="98"/>
      <c r="O807" s="98"/>
      <c r="P807" s="98"/>
      <c r="Q807" s="98"/>
      <c r="R807" s="98"/>
      <c r="S807" s="98"/>
      <c r="T807" s="98"/>
      <c r="U807" s="98"/>
      <c r="V807" s="98"/>
      <c r="W807" s="98"/>
      <c r="X807" s="98"/>
      <c r="Y807" s="98"/>
      <c r="Z807" s="98"/>
      <c r="AA807" s="98"/>
      <c r="AB807" s="98"/>
    </row>
    <row r="808" spans="1:28" x14ac:dyDescent="0.4">
      <c r="A808" s="98"/>
      <c r="B808" s="98"/>
      <c r="C808" s="98"/>
      <c r="D808" s="98"/>
      <c r="E808" s="98"/>
      <c r="F808" s="98"/>
      <c r="G808" s="98"/>
      <c r="H808" s="98"/>
      <c r="I808" s="98"/>
      <c r="J808" s="98"/>
      <c r="K808" s="98"/>
      <c r="L808" s="98"/>
      <c r="M808" s="98"/>
      <c r="N808" s="98"/>
      <c r="O808" s="98"/>
      <c r="P808" s="98"/>
      <c r="Q808" s="98"/>
      <c r="R808" s="98"/>
      <c r="S808" s="98"/>
      <c r="T808" s="98"/>
      <c r="U808" s="98"/>
      <c r="V808" s="98"/>
      <c r="W808" s="98"/>
      <c r="X808" s="98"/>
      <c r="Y808" s="98"/>
      <c r="Z808" s="98"/>
      <c r="AA808" s="98"/>
      <c r="AB808" s="98"/>
    </row>
    <row r="809" spans="1:28" x14ac:dyDescent="0.4">
      <c r="A809" s="98"/>
      <c r="B809" s="98"/>
      <c r="C809" s="98"/>
      <c r="D809" s="98"/>
      <c r="E809" s="98"/>
      <c r="F809" s="98"/>
      <c r="G809" s="98"/>
      <c r="H809" s="98"/>
      <c r="I809" s="98"/>
      <c r="J809" s="98"/>
      <c r="K809" s="98"/>
      <c r="L809" s="98"/>
      <c r="M809" s="98"/>
      <c r="N809" s="98"/>
      <c r="O809" s="98"/>
      <c r="P809" s="98"/>
      <c r="Q809" s="98"/>
      <c r="R809" s="98"/>
      <c r="S809" s="98"/>
      <c r="T809" s="98"/>
      <c r="U809" s="98"/>
      <c r="V809" s="98"/>
      <c r="W809" s="98"/>
      <c r="X809" s="98"/>
      <c r="Y809" s="98"/>
      <c r="Z809" s="98"/>
      <c r="AA809" s="98"/>
      <c r="AB809" s="98"/>
    </row>
    <row r="810" spans="1:28" x14ac:dyDescent="0.4">
      <c r="A810" s="98"/>
      <c r="B810" s="98"/>
      <c r="C810" s="98"/>
      <c r="D810" s="98"/>
      <c r="E810" s="98"/>
      <c r="F810" s="98"/>
      <c r="G810" s="98"/>
      <c r="H810" s="98"/>
      <c r="I810" s="98"/>
      <c r="J810" s="98"/>
      <c r="K810" s="98"/>
      <c r="L810" s="98"/>
      <c r="M810" s="98"/>
      <c r="N810" s="98"/>
      <c r="O810" s="98"/>
      <c r="P810" s="98"/>
      <c r="Q810" s="98"/>
      <c r="R810" s="98"/>
      <c r="S810" s="98"/>
      <c r="T810" s="98"/>
      <c r="U810" s="98"/>
      <c r="V810" s="98"/>
      <c r="W810" s="98"/>
      <c r="X810" s="98"/>
      <c r="Y810" s="98"/>
      <c r="Z810" s="98"/>
      <c r="AA810" s="98"/>
      <c r="AB810" s="98"/>
    </row>
    <row r="811" spans="1:28" x14ac:dyDescent="0.4">
      <c r="A811" s="98"/>
      <c r="B811" s="98"/>
      <c r="C811" s="98"/>
      <c r="D811" s="98"/>
      <c r="E811" s="98"/>
      <c r="F811" s="98"/>
      <c r="G811" s="98"/>
      <c r="H811" s="98"/>
      <c r="I811" s="98"/>
      <c r="J811" s="98"/>
      <c r="K811" s="98"/>
      <c r="L811" s="98"/>
      <c r="M811" s="98"/>
      <c r="N811" s="98"/>
      <c r="O811" s="98"/>
      <c r="P811" s="98"/>
      <c r="Q811" s="98"/>
      <c r="R811" s="98"/>
      <c r="S811" s="98"/>
      <c r="T811" s="98"/>
      <c r="U811" s="98"/>
      <c r="V811" s="98"/>
      <c r="W811" s="98"/>
      <c r="X811" s="98"/>
      <c r="Y811" s="98"/>
      <c r="Z811" s="98"/>
      <c r="AA811" s="98"/>
      <c r="AB811" s="98"/>
    </row>
    <row r="812" spans="1:28" x14ac:dyDescent="0.4">
      <c r="A812" s="98"/>
      <c r="B812" s="98"/>
      <c r="C812" s="98"/>
      <c r="D812" s="98"/>
      <c r="E812" s="98"/>
      <c r="F812" s="98"/>
      <c r="G812" s="98"/>
      <c r="H812" s="98"/>
      <c r="I812" s="98"/>
      <c r="J812" s="98"/>
      <c r="K812" s="98"/>
      <c r="L812" s="98"/>
      <c r="M812" s="98"/>
      <c r="N812" s="98"/>
      <c r="O812" s="98"/>
      <c r="P812" s="98"/>
      <c r="Q812" s="98"/>
      <c r="R812" s="98"/>
      <c r="S812" s="98"/>
      <c r="T812" s="98"/>
      <c r="U812" s="98"/>
      <c r="V812" s="98"/>
      <c r="W812" s="98"/>
      <c r="X812" s="98"/>
      <c r="Y812" s="98"/>
      <c r="Z812" s="98"/>
      <c r="AA812" s="98"/>
      <c r="AB812" s="98"/>
    </row>
    <row r="813" spans="1:28" x14ac:dyDescent="0.4">
      <c r="A813" s="98"/>
      <c r="B813" s="98"/>
      <c r="C813" s="98"/>
      <c r="D813" s="98"/>
      <c r="E813" s="98"/>
      <c r="F813" s="98"/>
      <c r="G813" s="98"/>
      <c r="H813" s="98"/>
      <c r="I813" s="98"/>
      <c r="J813" s="98"/>
      <c r="K813" s="98"/>
      <c r="L813" s="98"/>
      <c r="M813" s="98"/>
      <c r="N813" s="98"/>
      <c r="O813" s="98"/>
      <c r="P813" s="98"/>
      <c r="Q813" s="98"/>
      <c r="R813" s="98"/>
      <c r="S813" s="98"/>
      <c r="T813" s="98"/>
      <c r="U813" s="98"/>
      <c r="V813" s="98"/>
      <c r="W813" s="98"/>
      <c r="X813" s="98"/>
      <c r="Y813" s="98"/>
      <c r="Z813" s="98"/>
      <c r="AA813" s="98"/>
      <c r="AB813" s="98"/>
    </row>
    <row r="814" spans="1:28" x14ac:dyDescent="0.4">
      <c r="A814" s="98"/>
      <c r="B814" s="98"/>
      <c r="C814" s="98"/>
      <c r="D814" s="98"/>
      <c r="E814" s="98"/>
      <c r="F814" s="98"/>
      <c r="G814" s="98"/>
      <c r="H814" s="98"/>
      <c r="I814" s="98"/>
      <c r="J814" s="98"/>
      <c r="K814" s="98"/>
      <c r="L814" s="98"/>
      <c r="M814" s="98"/>
      <c r="N814" s="98"/>
      <c r="O814" s="98"/>
      <c r="P814" s="98"/>
      <c r="Q814" s="98"/>
      <c r="R814" s="98"/>
      <c r="S814" s="98"/>
      <c r="T814" s="98"/>
      <c r="U814" s="98"/>
      <c r="V814" s="98"/>
      <c r="W814" s="98"/>
      <c r="X814" s="98"/>
      <c r="Y814" s="98"/>
      <c r="Z814" s="98"/>
      <c r="AA814" s="98"/>
      <c r="AB814" s="98"/>
    </row>
    <row r="815" spans="1:28" x14ac:dyDescent="0.4">
      <c r="A815" s="98"/>
      <c r="B815" s="98"/>
      <c r="C815" s="98"/>
      <c r="D815" s="98"/>
      <c r="E815" s="98"/>
      <c r="F815" s="98"/>
      <c r="G815" s="98"/>
      <c r="H815" s="98"/>
      <c r="I815" s="98"/>
      <c r="J815" s="98"/>
      <c r="K815" s="98"/>
      <c r="L815" s="98"/>
      <c r="M815" s="98"/>
      <c r="N815" s="98"/>
      <c r="O815" s="98"/>
      <c r="P815" s="98"/>
      <c r="Q815" s="98"/>
      <c r="R815" s="98"/>
      <c r="S815" s="98"/>
      <c r="T815" s="98"/>
      <c r="U815" s="98"/>
      <c r="V815" s="98"/>
      <c r="W815" s="98"/>
      <c r="X815" s="98"/>
      <c r="Y815" s="98"/>
      <c r="Z815" s="98"/>
      <c r="AA815" s="98"/>
      <c r="AB815" s="98"/>
    </row>
    <row r="816" spans="1:28" x14ac:dyDescent="0.4">
      <c r="A816" s="98"/>
      <c r="B816" s="98"/>
      <c r="C816" s="98"/>
      <c r="D816" s="98"/>
      <c r="E816" s="98"/>
      <c r="F816" s="98"/>
      <c r="G816" s="98"/>
      <c r="H816" s="98"/>
      <c r="I816" s="98"/>
      <c r="J816" s="98"/>
      <c r="K816" s="98"/>
      <c r="L816" s="98"/>
      <c r="M816" s="98"/>
      <c r="N816" s="98"/>
      <c r="O816" s="98"/>
      <c r="P816" s="98"/>
      <c r="Q816" s="98"/>
      <c r="R816" s="98"/>
      <c r="S816" s="98"/>
      <c r="T816" s="98"/>
      <c r="U816" s="98"/>
      <c r="V816" s="98"/>
      <c r="W816" s="98"/>
      <c r="X816" s="98"/>
      <c r="Y816" s="98"/>
      <c r="Z816" s="98"/>
      <c r="AA816" s="98"/>
      <c r="AB816" s="98"/>
    </row>
    <row r="817" spans="1:28" x14ac:dyDescent="0.4">
      <c r="A817" s="98"/>
      <c r="B817" s="98"/>
      <c r="C817" s="98"/>
      <c r="D817" s="98"/>
      <c r="E817" s="98"/>
      <c r="F817" s="98"/>
      <c r="G817" s="98"/>
      <c r="H817" s="98"/>
      <c r="I817" s="98"/>
      <c r="J817" s="98"/>
      <c r="K817" s="98"/>
      <c r="L817" s="98"/>
      <c r="M817" s="98"/>
      <c r="N817" s="98"/>
      <c r="O817" s="98"/>
      <c r="P817" s="98"/>
      <c r="Q817" s="98"/>
      <c r="R817" s="98"/>
      <c r="S817" s="98"/>
      <c r="T817" s="98"/>
      <c r="U817" s="98"/>
      <c r="V817" s="98"/>
      <c r="W817" s="98"/>
      <c r="X817" s="98"/>
      <c r="Y817" s="98"/>
      <c r="Z817" s="98"/>
      <c r="AA817" s="98"/>
      <c r="AB817" s="98"/>
    </row>
    <row r="818" spans="1:28" x14ac:dyDescent="0.4">
      <c r="A818" s="98"/>
      <c r="B818" s="98"/>
      <c r="C818" s="98"/>
      <c r="D818" s="98"/>
      <c r="E818" s="98"/>
      <c r="F818" s="98"/>
      <c r="G818" s="98"/>
      <c r="H818" s="98"/>
      <c r="I818" s="98"/>
      <c r="J818" s="98"/>
      <c r="K818" s="98"/>
      <c r="L818" s="98"/>
      <c r="M818" s="98"/>
      <c r="N818" s="98"/>
      <c r="O818" s="98"/>
      <c r="P818" s="98"/>
      <c r="Q818" s="98"/>
      <c r="R818" s="98"/>
      <c r="S818" s="98"/>
      <c r="T818" s="98"/>
      <c r="U818" s="98"/>
      <c r="V818" s="98"/>
      <c r="W818" s="98"/>
      <c r="X818" s="98"/>
      <c r="Y818" s="98"/>
      <c r="Z818" s="98"/>
      <c r="AA818" s="98"/>
      <c r="AB818" s="98"/>
    </row>
    <row r="819" spans="1:28" x14ac:dyDescent="0.4">
      <c r="A819" s="98"/>
      <c r="B819" s="98"/>
      <c r="C819" s="98"/>
      <c r="D819" s="98"/>
      <c r="E819" s="98"/>
      <c r="F819" s="98"/>
      <c r="G819" s="98"/>
      <c r="H819" s="98"/>
      <c r="I819" s="98"/>
      <c r="J819" s="98"/>
      <c r="K819" s="98"/>
      <c r="L819" s="98"/>
      <c r="M819" s="98"/>
      <c r="N819" s="98"/>
      <c r="O819" s="98"/>
      <c r="P819" s="98"/>
      <c r="Q819" s="98"/>
      <c r="R819" s="98"/>
      <c r="S819" s="98"/>
      <c r="T819" s="98"/>
      <c r="U819" s="98"/>
      <c r="V819" s="98"/>
      <c r="W819" s="98"/>
      <c r="X819" s="98"/>
      <c r="Y819" s="98"/>
      <c r="Z819" s="98"/>
      <c r="AA819" s="98"/>
      <c r="AB819" s="98"/>
    </row>
    <row r="820" spans="1:28" x14ac:dyDescent="0.4">
      <c r="A820" s="98"/>
      <c r="B820" s="98"/>
      <c r="C820" s="98"/>
      <c r="D820" s="98"/>
      <c r="E820" s="98"/>
      <c r="F820" s="98"/>
      <c r="G820" s="98"/>
      <c r="H820" s="98"/>
      <c r="I820" s="98"/>
      <c r="J820" s="98"/>
      <c r="K820" s="98"/>
      <c r="L820" s="98"/>
      <c r="M820" s="98"/>
      <c r="N820" s="98"/>
      <c r="O820" s="98"/>
      <c r="P820" s="98"/>
      <c r="Q820" s="98"/>
      <c r="R820" s="98"/>
      <c r="S820" s="98"/>
      <c r="T820" s="98"/>
      <c r="U820" s="98"/>
      <c r="V820" s="98"/>
      <c r="W820" s="98"/>
      <c r="X820" s="98"/>
      <c r="Y820" s="98"/>
      <c r="Z820" s="98"/>
      <c r="AA820" s="98"/>
      <c r="AB820" s="98"/>
    </row>
    <row r="821" spans="1:28" x14ac:dyDescent="0.4">
      <c r="A821" s="98"/>
      <c r="B821" s="98"/>
      <c r="C821" s="98"/>
      <c r="D821" s="98"/>
      <c r="E821" s="98"/>
      <c r="F821" s="98"/>
      <c r="G821" s="98"/>
      <c r="H821" s="98"/>
      <c r="I821" s="98"/>
      <c r="J821" s="98"/>
      <c r="K821" s="98"/>
      <c r="L821" s="98"/>
      <c r="M821" s="98"/>
      <c r="N821" s="98"/>
      <c r="O821" s="98"/>
      <c r="P821" s="98"/>
      <c r="Q821" s="98"/>
      <c r="R821" s="98"/>
      <c r="S821" s="98"/>
      <c r="T821" s="98"/>
      <c r="U821" s="98"/>
      <c r="V821" s="98"/>
      <c r="W821" s="98"/>
      <c r="X821" s="98"/>
      <c r="Y821" s="98"/>
      <c r="Z821" s="98"/>
      <c r="AA821" s="98"/>
      <c r="AB821" s="98"/>
    </row>
    <row r="822" spans="1:28" x14ac:dyDescent="0.4">
      <c r="A822" s="98"/>
      <c r="B822" s="98"/>
      <c r="C822" s="98"/>
      <c r="D822" s="98"/>
      <c r="E822" s="98"/>
      <c r="F822" s="98"/>
      <c r="G822" s="98"/>
      <c r="H822" s="98"/>
      <c r="I822" s="98"/>
      <c r="J822" s="98"/>
      <c r="K822" s="98"/>
      <c r="L822" s="98"/>
      <c r="M822" s="98"/>
      <c r="N822" s="98"/>
      <c r="O822" s="98"/>
      <c r="P822" s="98"/>
      <c r="Q822" s="98"/>
      <c r="R822" s="98"/>
      <c r="S822" s="98"/>
      <c r="T822" s="98"/>
      <c r="U822" s="98"/>
      <c r="V822" s="98"/>
      <c r="W822" s="98"/>
      <c r="X822" s="98"/>
      <c r="Y822" s="98"/>
      <c r="Z822" s="98"/>
      <c r="AA822" s="98"/>
      <c r="AB822" s="98"/>
    </row>
    <row r="823" spans="1:28" x14ac:dyDescent="0.4">
      <c r="A823" s="98"/>
      <c r="B823" s="98"/>
      <c r="C823" s="98"/>
      <c r="D823" s="98"/>
      <c r="E823" s="98"/>
      <c r="F823" s="98"/>
      <c r="G823" s="98"/>
      <c r="H823" s="98"/>
      <c r="I823" s="98"/>
      <c r="J823" s="98"/>
      <c r="K823" s="98"/>
      <c r="L823" s="98"/>
      <c r="M823" s="98"/>
      <c r="N823" s="98"/>
      <c r="O823" s="98"/>
      <c r="P823" s="98"/>
      <c r="Q823" s="98"/>
      <c r="R823" s="98"/>
      <c r="S823" s="98"/>
      <c r="T823" s="98"/>
      <c r="U823" s="98"/>
      <c r="V823" s="98"/>
      <c r="W823" s="98"/>
      <c r="X823" s="98"/>
      <c r="Y823" s="98"/>
      <c r="Z823" s="98"/>
      <c r="AA823" s="98"/>
      <c r="AB823" s="98"/>
    </row>
    <row r="824" spans="1:28" x14ac:dyDescent="0.4">
      <c r="A824" s="98"/>
      <c r="B824" s="98"/>
      <c r="C824" s="98"/>
      <c r="D824" s="98"/>
      <c r="E824" s="98"/>
      <c r="F824" s="98"/>
      <c r="G824" s="98"/>
      <c r="H824" s="98"/>
      <c r="I824" s="98"/>
      <c r="J824" s="98"/>
      <c r="K824" s="98"/>
      <c r="L824" s="98"/>
      <c r="M824" s="98"/>
      <c r="N824" s="98"/>
      <c r="O824" s="98"/>
      <c r="P824" s="98"/>
      <c r="Q824" s="98"/>
      <c r="R824" s="98"/>
      <c r="S824" s="98"/>
      <c r="T824" s="98"/>
      <c r="U824" s="98"/>
      <c r="V824" s="98"/>
      <c r="W824" s="98"/>
      <c r="X824" s="98"/>
      <c r="Y824" s="98"/>
      <c r="Z824" s="98"/>
      <c r="AA824" s="98"/>
      <c r="AB824" s="98"/>
    </row>
    <row r="825" spans="1:28" x14ac:dyDescent="0.4">
      <c r="A825" s="98"/>
      <c r="B825" s="98"/>
      <c r="C825" s="98"/>
      <c r="D825" s="98"/>
      <c r="E825" s="98"/>
      <c r="F825" s="98"/>
      <c r="G825" s="98"/>
      <c r="H825" s="98"/>
      <c r="I825" s="98"/>
      <c r="J825" s="98"/>
      <c r="K825" s="98"/>
      <c r="L825" s="98"/>
      <c r="M825" s="98"/>
      <c r="N825" s="98"/>
      <c r="O825" s="98"/>
      <c r="P825" s="98"/>
      <c r="Q825" s="98"/>
      <c r="R825" s="98"/>
      <c r="S825" s="98"/>
      <c r="T825" s="98"/>
      <c r="U825" s="98"/>
      <c r="V825" s="98"/>
      <c r="W825" s="98"/>
      <c r="X825" s="98"/>
      <c r="Y825" s="98"/>
      <c r="Z825" s="98"/>
      <c r="AA825" s="98"/>
      <c r="AB825" s="98"/>
    </row>
    <row r="826" spans="1:28" x14ac:dyDescent="0.4">
      <c r="A826" s="98"/>
      <c r="B826" s="98"/>
      <c r="C826" s="98"/>
      <c r="D826" s="98"/>
      <c r="E826" s="98"/>
      <c r="F826" s="98"/>
      <c r="G826" s="98"/>
      <c r="H826" s="98"/>
      <c r="I826" s="98"/>
      <c r="J826" s="98"/>
      <c r="K826" s="98"/>
      <c r="L826" s="98"/>
      <c r="M826" s="98"/>
      <c r="N826" s="98"/>
      <c r="O826" s="98"/>
      <c r="P826" s="98"/>
      <c r="Q826" s="98"/>
      <c r="R826" s="98"/>
      <c r="S826" s="98"/>
      <c r="T826" s="98"/>
      <c r="U826" s="98"/>
      <c r="V826" s="98"/>
      <c r="W826" s="98"/>
      <c r="X826" s="98"/>
      <c r="Y826" s="98"/>
      <c r="Z826" s="98"/>
      <c r="AA826" s="98"/>
      <c r="AB826" s="98"/>
    </row>
    <row r="827" spans="1:28" x14ac:dyDescent="0.4">
      <c r="A827" s="98"/>
      <c r="B827" s="98"/>
      <c r="C827" s="98"/>
      <c r="D827" s="98"/>
      <c r="E827" s="98"/>
      <c r="F827" s="98"/>
      <c r="G827" s="98"/>
      <c r="H827" s="98"/>
      <c r="I827" s="98"/>
      <c r="J827" s="98"/>
      <c r="K827" s="98"/>
      <c r="L827" s="98"/>
      <c r="M827" s="98"/>
      <c r="N827" s="98"/>
      <c r="O827" s="98"/>
      <c r="P827" s="98"/>
      <c r="Q827" s="98"/>
      <c r="R827" s="98"/>
      <c r="S827" s="98"/>
      <c r="T827" s="98"/>
      <c r="U827" s="98"/>
      <c r="V827" s="98"/>
      <c r="W827" s="98"/>
      <c r="X827" s="98"/>
      <c r="Y827" s="98"/>
      <c r="Z827" s="98"/>
      <c r="AA827" s="98"/>
      <c r="AB827" s="98"/>
    </row>
    <row r="828" spans="1:28" x14ac:dyDescent="0.4">
      <c r="A828" s="98"/>
      <c r="B828" s="98"/>
      <c r="C828" s="98"/>
      <c r="D828" s="98"/>
      <c r="E828" s="98"/>
      <c r="F828" s="98"/>
      <c r="G828" s="98"/>
      <c r="H828" s="98"/>
      <c r="I828" s="98"/>
      <c r="J828" s="98"/>
      <c r="K828" s="98"/>
      <c r="L828" s="98"/>
      <c r="M828" s="98"/>
      <c r="N828" s="98"/>
      <c r="O828" s="98"/>
      <c r="P828" s="98"/>
      <c r="Q828" s="98"/>
      <c r="R828" s="98"/>
      <c r="S828" s="98"/>
      <c r="T828" s="98"/>
      <c r="U828" s="98"/>
      <c r="V828" s="98"/>
      <c r="W828" s="98"/>
      <c r="X828" s="98"/>
      <c r="Y828" s="98"/>
      <c r="Z828" s="98"/>
      <c r="AA828" s="98"/>
      <c r="AB828" s="98"/>
    </row>
    <row r="829" spans="1:28" x14ac:dyDescent="0.4">
      <c r="A829" s="98"/>
      <c r="B829" s="98"/>
      <c r="C829" s="98"/>
      <c r="D829" s="98"/>
      <c r="E829" s="98"/>
      <c r="F829" s="98"/>
      <c r="G829" s="98"/>
      <c r="H829" s="98"/>
      <c r="I829" s="98"/>
      <c r="J829" s="98"/>
      <c r="K829" s="98"/>
      <c r="L829" s="98"/>
      <c r="M829" s="98"/>
      <c r="N829" s="98"/>
      <c r="O829" s="98"/>
      <c r="P829" s="98"/>
      <c r="Q829" s="98"/>
      <c r="R829" s="98"/>
      <c r="S829" s="98"/>
      <c r="T829" s="98"/>
      <c r="U829" s="98"/>
      <c r="V829" s="98"/>
      <c r="W829" s="98"/>
      <c r="X829" s="98"/>
      <c r="Y829" s="98"/>
      <c r="Z829" s="98"/>
      <c r="AA829" s="98"/>
      <c r="AB829" s="98"/>
    </row>
    <row r="830" spans="1:28" x14ac:dyDescent="0.4">
      <c r="A830" s="98"/>
      <c r="B830" s="98"/>
      <c r="C830" s="98"/>
      <c r="D830" s="98"/>
      <c r="E830" s="98"/>
      <c r="F830" s="98"/>
      <c r="G830" s="98"/>
      <c r="H830" s="98"/>
      <c r="I830" s="98"/>
      <c r="J830" s="98"/>
      <c r="K830" s="98"/>
      <c r="L830" s="98"/>
      <c r="M830" s="98"/>
      <c r="N830" s="98"/>
      <c r="O830" s="98"/>
      <c r="P830" s="98"/>
      <c r="Q830" s="98"/>
      <c r="R830" s="98"/>
      <c r="S830" s="98"/>
      <c r="T830" s="98"/>
      <c r="U830" s="98"/>
      <c r="V830" s="98"/>
      <c r="W830" s="98"/>
      <c r="X830" s="98"/>
      <c r="Y830" s="98"/>
      <c r="Z830" s="98"/>
      <c r="AA830" s="98"/>
      <c r="AB830" s="98"/>
    </row>
    <row r="831" spans="1:28" x14ac:dyDescent="0.4">
      <c r="A831" s="98"/>
      <c r="B831" s="98"/>
      <c r="C831" s="98"/>
      <c r="D831" s="98"/>
      <c r="E831" s="98"/>
      <c r="F831" s="98"/>
      <c r="G831" s="98"/>
      <c r="H831" s="98"/>
      <c r="I831" s="98"/>
      <c r="J831" s="98"/>
      <c r="K831" s="98"/>
      <c r="L831" s="98"/>
      <c r="M831" s="98"/>
      <c r="N831" s="98"/>
      <c r="O831" s="98"/>
      <c r="P831" s="98"/>
      <c r="Q831" s="98"/>
      <c r="R831" s="98"/>
      <c r="S831" s="98"/>
      <c r="T831" s="98"/>
      <c r="U831" s="98"/>
      <c r="V831" s="98"/>
      <c r="W831" s="98"/>
      <c r="X831" s="98"/>
      <c r="Y831" s="98"/>
      <c r="Z831" s="98"/>
      <c r="AA831" s="98"/>
      <c r="AB831" s="98"/>
    </row>
    <row r="832" spans="1:28" x14ac:dyDescent="0.4">
      <c r="A832" s="98"/>
      <c r="B832" s="98"/>
      <c r="C832" s="98"/>
      <c r="D832" s="98"/>
      <c r="E832" s="98"/>
      <c r="F832" s="98"/>
      <c r="G832" s="98"/>
      <c r="H832" s="98"/>
      <c r="I832" s="98"/>
      <c r="J832" s="98"/>
      <c r="K832" s="98"/>
      <c r="L832" s="98"/>
      <c r="M832" s="98"/>
      <c r="N832" s="98"/>
      <c r="O832" s="98"/>
      <c r="P832" s="98"/>
      <c r="Q832" s="98"/>
      <c r="R832" s="98"/>
      <c r="S832" s="98"/>
      <c r="T832" s="98"/>
      <c r="U832" s="98"/>
      <c r="V832" s="98"/>
      <c r="W832" s="98"/>
      <c r="X832" s="98"/>
      <c r="Y832" s="98"/>
      <c r="Z832" s="98"/>
      <c r="AA832" s="98"/>
      <c r="AB832" s="98"/>
    </row>
    <row r="833" spans="1:28" x14ac:dyDescent="0.4">
      <c r="A833" s="98"/>
      <c r="B833" s="98"/>
      <c r="C833" s="98"/>
      <c r="D833" s="98"/>
      <c r="E833" s="98"/>
      <c r="F833" s="98"/>
      <c r="G833" s="98"/>
      <c r="H833" s="98"/>
      <c r="I833" s="98"/>
      <c r="J833" s="98"/>
      <c r="K833" s="98"/>
      <c r="L833" s="98"/>
      <c r="M833" s="98"/>
      <c r="N833" s="98"/>
      <c r="O833" s="98"/>
      <c r="P833" s="98"/>
      <c r="Q833" s="98"/>
      <c r="R833" s="98"/>
      <c r="S833" s="98"/>
      <c r="T833" s="98"/>
      <c r="U833" s="98"/>
      <c r="V833" s="98"/>
      <c r="W833" s="98"/>
      <c r="X833" s="98"/>
      <c r="Y833" s="98"/>
      <c r="Z833" s="98"/>
      <c r="AA833" s="98"/>
      <c r="AB833" s="98"/>
    </row>
    <row r="834" spans="1:28" x14ac:dyDescent="0.4">
      <c r="A834" s="98"/>
      <c r="B834" s="98"/>
      <c r="C834" s="98"/>
      <c r="D834" s="98"/>
      <c r="E834" s="98"/>
      <c r="F834" s="98"/>
      <c r="G834" s="98"/>
      <c r="H834" s="98"/>
      <c r="I834" s="98"/>
      <c r="J834" s="98"/>
      <c r="K834" s="98"/>
      <c r="L834" s="98"/>
      <c r="M834" s="98"/>
      <c r="N834" s="98"/>
      <c r="O834" s="98"/>
      <c r="P834" s="98"/>
      <c r="Q834" s="98"/>
      <c r="R834" s="98"/>
      <c r="S834" s="98"/>
      <c r="T834" s="98"/>
      <c r="U834" s="98"/>
      <c r="V834" s="98"/>
      <c r="W834" s="98"/>
      <c r="X834" s="98"/>
      <c r="Y834" s="98"/>
      <c r="Z834" s="98"/>
      <c r="AA834" s="98"/>
      <c r="AB834" s="98"/>
    </row>
    <row r="835" spans="1:28" x14ac:dyDescent="0.4">
      <c r="A835" s="98"/>
      <c r="B835" s="98"/>
      <c r="C835" s="98"/>
      <c r="D835" s="98"/>
      <c r="E835" s="98"/>
      <c r="F835" s="98"/>
      <c r="G835" s="98"/>
      <c r="H835" s="98"/>
      <c r="I835" s="98"/>
      <c r="J835" s="98"/>
      <c r="K835" s="98"/>
      <c r="L835" s="98"/>
      <c r="M835" s="98"/>
      <c r="N835" s="98"/>
      <c r="O835" s="98"/>
      <c r="P835" s="98"/>
      <c r="Q835" s="98"/>
      <c r="R835" s="98"/>
      <c r="S835" s="98"/>
      <c r="T835" s="98"/>
      <c r="U835" s="98"/>
      <c r="V835" s="98"/>
      <c r="W835" s="98"/>
      <c r="X835" s="98"/>
      <c r="Y835" s="98"/>
      <c r="Z835" s="98"/>
      <c r="AA835" s="98"/>
      <c r="AB835" s="98"/>
    </row>
    <row r="836" spans="1:28" x14ac:dyDescent="0.4">
      <c r="A836" s="98"/>
      <c r="B836" s="98"/>
      <c r="C836" s="98"/>
      <c r="D836" s="98"/>
      <c r="E836" s="98"/>
      <c r="F836" s="98"/>
      <c r="G836" s="98"/>
      <c r="H836" s="98"/>
      <c r="I836" s="98"/>
      <c r="J836" s="98"/>
      <c r="K836" s="98"/>
      <c r="L836" s="98"/>
      <c r="M836" s="98"/>
      <c r="N836" s="98"/>
      <c r="O836" s="98"/>
      <c r="P836" s="98"/>
      <c r="Q836" s="98"/>
      <c r="R836" s="98"/>
      <c r="S836" s="98"/>
      <c r="T836" s="98"/>
      <c r="U836" s="98"/>
      <c r="V836" s="98"/>
      <c r="W836" s="98"/>
      <c r="X836" s="98"/>
      <c r="Y836" s="98"/>
      <c r="Z836" s="98"/>
      <c r="AA836" s="98"/>
      <c r="AB836" s="98"/>
    </row>
    <row r="837" spans="1:28" x14ac:dyDescent="0.4">
      <c r="A837" s="98"/>
      <c r="B837" s="98"/>
      <c r="C837" s="98"/>
      <c r="D837" s="98"/>
      <c r="E837" s="98"/>
      <c r="F837" s="98"/>
      <c r="G837" s="98"/>
      <c r="H837" s="98"/>
      <c r="I837" s="98"/>
      <c r="J837" s="98"/>
      <c r="K837" s="98"/>
      <c r="L837" s="98"/>
      <c r="M837" s="98"/>
      <c r="N837" s="98"/>
      <c r="O837" s="98"/>
      <c r="P837" s="98"/>
      <c r="Q837" s="98"/>
      <c r="R837" s="98"/>
      <c r="S837" s="98"/>
      <c r="T837" s="98"/>
      <c r="U837" s="98"/>
      <c r="V837" s="98"/>
      <c r="W837" s="98"/>
      <c r="X837" s="98"/>
      <c r="Y837" s="98"/>
      <c r="Z837" s="98"/>
      <c r="AA837" s="98"/>
      <c r="AB837" s="98"/>
    </row>
    <row r="838" spans="1:28" x14ac:dyDescent="0.4">
      <c r="A838" s="98"/>
      <c r="B838" s="98"/>
      <c r="C838" s="98"/>
      <c r="D838" s="98"/>
      <c r="E838" s="98"/>
      <c r="F838" s="98"/>
      <c r="G838" s="98"/>
      <c r="H838" s="98"/>
      <c r="I838" s="98"/>
      <c r="J838" s="98"/>
      <c r="K838" s="98"/>
      <c r="L838" s="98"/>
      <c r="M838" s="98"/>
      <c r="N838" s="98"/>
      <c r="O838" s="98"/>
      <c r="P838" s="98"/>
      <c r="Q838" s="98"/>
      <c r="R838" s="98"/>
      <c r="S838" s="98"/>
      <c r="T838" s="98"/>
      <c r="U838" s="98"/>
      <c r="V838" s="98"/>
      <c r="W838" s="98"/>
      <c r="X838" s="98"/>
      <c r="Y838" s="98"/>
      <c r="Z838" s="98"/>
      <c r="AA838" s="98"/>
      <c r="AB838" s="98"/>
    </row>
    <row r="839" spans="1:28" x14ac:dyDescent="0.4">
      <c r="A839" s="98"/>
      <c r="B839" s="98"/>
      <c r="C839" s="98"/>
      <c r="D839" s="98"/>
      <c r="E839" s="98"/>
      <c r="F839" s="98"/>
      <c r="G839" s="98"/>
      <c r="H839" s="98"/>
      <c r="I839" s="98"/>
      <c r="J839" s="98"/>
      <c r="K839" s="98"/>
      <c r="L839" s="98"/>
      <c r="M839" s="98"/>
      <c r="N839" s="98"/>
      <c r="O839" s="98"/>
      <c r="P839" s="98"/>
      <c r="Q839" s="98"/>
      <c r="R839" s="98"/>
      <c r="S839" s="98"/>
      <c r="T839" s="98"/>
      <c r="U839" s="98"/>
      <c r="V839" s="98"/>
      <c r="W839" s="98"/>
      <c r="X839" s="98"/>
      <c r="Y839" s="98"/>
      <c r="Z839" s="98"/>
      <c r="AA839" s="98"/>
      <c r="AB839" s="98"/>
    </row>
    <row r="840" spans="1:28" x14ac:dyDescent="0.4">
      <c r="A840" s="98"/>
      <c r="B840" s="98"/>
      <c r="C840" s="98"/>
      <c r="D840" s="98"/>
      <c r="E840" s="98"/>
      <c r="F840" s="98"/>
      <c r="G840" s="98"/>
      <c r="H840" s="98"/>
      <c r="I840" s="98"/>
      <c r="J840" s="98"/>
      <c r="K840" s="98"/>
      <c r="L840" s="98"/>
      <c r="M840" s="98"/>
      <c r="N840" s="98"/>
      <c r="O840" s="98"/>
      <c r="P840" s="98"/>
      <c r="Q840" s="98"/>
      <c r="R840" s="98"/>
      <c r="S840" s="98"/>
      <c r="T840" s="98"/>
      <c r="U840" s="98"/>
      <c r="V840" s="98"/>
      <c r="W840" s="98"/>
      <c r="X840" s="98"/>
      <c r="Y840" s="98"/>
      <c r="Z840" s="98"/>
      <c r="AA840" s="98"/>
      <c r="AB840" s="98"/>
    </row>
    <row r="841" spans="1:28" x14ac:dyDescent="0.4">
      <c r="A841" s="98"/>
      <c r="B841" s="98"/>
      <c r="C841" s="98"/>
      <c r="D841" s="98"/>
      <c r="E841" s="98"/>
      <c r="F841" s="98"/>
      <c r="G841" s="98"/>
      <c r="H841" s="98"/>
      <c r="I841" s="98"/>
      <c r="J841" s="98"/>
      <c r="K841" s="98"/>
      <c r="L841" s="98"/>
      <c r="M841" s="98"/>
      <c r="N841" s="98"/>
      <c r="O841" s="98"/>
      <c r="P841" s="98"/>
      <c r="Q841" s="98"/>
      <c r="R841" s="98"/>
      <c r="S841" s="98"/>
      <c r="T841" s="98"/>
      <c r="U841" s="98"/>
      <c r="V841" s="98"/>
      <c r="W841" s="98"/>
      <c r="X841" s="98"/>
      <c r="Y841" s="98"/>
      <c r="Z841" s="98"/>
      <c r="AA841" s="98"/>
      <c r="AB841" s="98"/>
    </row>
    <row r="842" spans="1:28" x14ac:dyDescent="0.4">
      <c r="A842" s="98"/>
      <c r="B842" s="98"/>
      <c r="C842" s="98"/>
      <c r="D842" s="98"/>
      <c r="E842" s="98"/>
      <c r="F842" s="98"/>
      <c r="G842" s="98"/>
      <c r="H842" s="98"/>
      <c r="I842" s="98"/>
      <c r="J842" s="98"/>
      <c r="K842" s="98"/>
      <c r="L842" s="98"/>
      <c r="M842" s="98"/>
      <c r="N842" s="98"/>
      <c r="O842" s="98"/>
      <c r="P842" s="98"/>
      <c r="Q842" s="98"/>
      <c r="R842" s="98"/>
      <c r="S842" s="98"/>
      <c r="T842" s="98"/>
      <c r="U842" s="98"/>
      <c r="V842" s="98"/>
      <c r="W842" s="98"/>
      <c r="X842" s="98"/>
      <c r="Y842" s="98"/>
      <c r="Z842" s="98"/>
      <c r="AA842" s="98"/>
      <c r="AB842" s="98"/>
    </row>
    <row r="843" spans="1:28" x14ac:dyDescent="0.4">
      <c r="A843" s="98"/>
      <c r="B843" s="98"/>
      <c r="C843" s="98"/>
      <c r="D843" s="98"/>
      <c r="E843" s="98"/>
      <c r="F843" s="98"/>
      <c r="G843" s="98"/>
      <c r="H843" s="98"/>
      <c r="I843" s="98"/>
      <c r="J843" s="98"/>
      <c r="K843" s="98"/>
      <c r="L843" s="98"/>
      <c r="M843" s="98"/>
      <c r="N843" s="98"/>
      <c r="O843" s="98"/>
      <c r="P843" s="98"/>
      <c r="Q843" s="98"/>
      <c r="R843" s="98"/>
      <c r="S843" s="98"/>
      <c r="T843" s="98"/>
      <c r="U843" s="98"/>
      <c r="V843" s="98"/>
      <c r="W843" s="98"/>
      <c r="X843" s="98"/>
      <c r="Y843" s="98"/>
      <c r="Z843" s="98"/>
      <c r="AA843" s="98"/>
      <c r="AB843" s="98"/>
    </row>
    <row r="844" spans="1:28" x14ac:dyDescent="0.4">
      <c r="A844" s="98"/>
      <c r="B844" s="98"/>
      <c r="C844" s="98"/>
      <c r="D844" s="98"/>
      <c r="E844" s="98"/>
      <c r="F844" s="98"/>
      <c r="G844" s="98"/>
      <c r="H844" s="98"/>
      <c r="I844" s="98"/>
      <c r="J844" s="98"/>
      <c r="K844" s="98"/>
      <c r="L844" s="98"/>
      <c r="M844" s="98"/>
      <c r="N844" s="98"/>
      <c r="O844" s="98"/>
      <c r="P844" s="98"/>
      <c r="Q844" s="98"/>
      <c r="R844" s="98"/>
      <c r="S844" s="98"/>
      <c r="T844" s="98"/>
      <c r="U844" s="98"/>
      <c r="V844" s="98"/>
      <c r="W844" s="98"/>
      <c r="X844" s="98"/>
      <c r="Y844" s="98"/>
      <c r="Z844" s="98"/>
      <c r="AA844" s="98"/>
      <c r="AB844" s="98"/>
    </row>
    <row r="845" spans="1:28" x14ac:dyDescent="0.4">
      <c r="A845" s="98"/>
      <c r="B845" s="98"/>
      <c r="C845" s="98"/>
      <c r="D845" s="98"/>
      <c r="E845" s="98"/>
      <c r="F845" s="98"/>
      <c r="G845" s="98"/>
      <c r="H845" s="98"/>
      <c r="I845" s="98"/>
      <c r="J845" s="98"/>
      <c r="K845" s="98"/>
      <c r="L845" s="98"/>
      <c r="M845" s="98"/>
      <c r="N845" s="98"/>
      <c r="O845" s="98"/>
      <c r="P845" s="98"/>
      <c r="Q845" s="98"/>
      <c r="R845" s="98"/>
      <c r="S845" s="98"/>
      <c r="T845" s="98"/>
      <c r="U845" s="98"/>
      <c r="V845" s="98"/>
      <c r="W845" s="98"/>
      <c r="X845" s="98"/>
      <c r="Y845" s="98"/>
      <c r="Z845" s="98"/>
      <c r="AA845" s="98"/>
      <c r="AB845" s="98"/>
    </row>
    <row r="846" spans="1:28" x14ac:dyDescent="0.4">
      <c r="A846" s="98"/>
      <c r="B846" s="98"/>
      <c r="C846" s="98"/>
      <c r="D846" s="98"/>
      <c r="E846" s="98"/>
      <c r="F846" s="98"/>
      <c r="G846" s="98"/>
      <c r="H846" s="98"/>
      <c r="I846" s="98"/>
      <c r="J846" s="98"/>
      <c r="K846" s="98"/>
      <c r="L846" s="98"/>
      <c r="M846" s="98"/>
      <c r="N846" s="98"/>
      <c r="O846" s="98"/>
      <c r="P846" s="98"/>
      <c r="Q846" s="98"/>
      <c r="R846" s="98"/>
      <c r="S846" s="98"/>
      <c r="T846" s="98"/>
      <c r="U846" s="98"/>
      <c r="V846" s="98"/>
      <c r="W846" s="98"/>
      <c r="X846" s="98"/>
      <c r="Y846" s="98"/>
      <c r="Z846" s="98"/>
      <c r="AA846" s="98"/>
      <c r="AB846" s="98"/>
    </row>
    <row r="847" spans="1:28" x14ac:dyDescent="0.4">
      <c r="A847" s="98"/>
      <c r="B847" s="98"/>
      <c r="C847" s="98"/>
      <c r="D847" s="98"/>
      <c r="E847" s="98"/>
      <c r="F847" s="98"/>
      <c r="G847" s="98"/>
      <c r="H847" s="98"/>
      <c r="I847" s="98"/>
      <c r="J847" s="98"/>
      <c r="K847" s="98"/>
      <c r="L847" s="98"/>
      <c r="M847" s="98"/>
      <c r="N847" s="98"/>
      <c r="O847" s="98"/>
      <c r="P847" s="98"/>
      <c r="Q847" s="98"/>
      <c r="R847" s="98"/>
      <c r="S847" s="98"/>
      <c r="T847" s="98"/>
      <c r="U847" s="98"/>
      <c r="V847" s="98"/>
      <c r="W847" s="98"/>
      <c r="X847" s="98"/>
      <c r="Y847" s="98"/>
      <c r="Z847" s="98"/>
      <c r="AA847" s="98"/>
      <c r="AB847" s="98"/>
    </row>
    <row r="848" spans="1:28" x14ac:dyDescent="0.4">
      <c r="A848" s="98"/>
      <c r="B848" s="98"/>
      <c r="C848" s="98"/>
      <c r="D848" s="98"/>
      <c r="E848" s="98"/>
      <c r="F848" s="98"/>
      <c r="G848" s="98"/>
      <c r="H848" s="98"/>
      <c r="I848" s="98"/>
      <c r="J848" s="98"/>
      <c r="K848" s="98"/>
      <c r="L848" s="98"/>
      <c r="M848" s="98"/>
      <c r="N848" s="98"/>
      <c r="O848" s="98"/>
      <c r="P848" s="98"/>
      <c r="Q848" s="98"/>
      <c r="R848" s="98"/>
      <c r="S848" s="98"/>
      <c r="T848" s="98"/>
      <c r="U848" s="98"/>
      <c r="V848" s="98"/>
      <c r="W848" s="98"/>
      <c r="X848" s="98"/>
      <c r="Y848" s="98"/>
      <c r="Z848" s="98"/>
      <c r="AA848" s="98"/>
      <c r="AB848" s="98"/>
    </row>
    <row r="849" spans="1:28" x14ac:dyDescent="0.4">
      <c r="A849" s="98"/>
      <c r="B849" s="98"/>
      <c r="C849" s="98"/>
      <c r="D849" s="98"/>
      <c r="E849" s="98"/>
      <c r="F849" s="98"/>
      <c r="G849" s="98"/>
      <c r="H849" s="98"/>
      <c r="I849" s="98"/>
      <c r="J849" s="98"/>
      <c r="K849" s="98"/>
      <c r="L849" s="98"/>
      <c r="M849" s="98"/>
      <c r="N849" s="98"/>
      <c r="O849" s="98"/>
      <c r="P849" s="98"/>
      <c r="Q849" s="98"/>
      <c r="R849" s="98"/>
      <c r="S849" s="98"/>
      <c r="T849" s="98"/>
      <c r="U849" s="98"/>
      <c r="V849" s="98"/>
      <c r="W849" s="98"/>
      <c r="X849" s="98"/>
      <c r="Y849" s="98"/>
      <c r="Z849" s="98"/>
      <c r="AA849" s="98"/>
      <c r="AB849" s="98"/>
    </row>
    <row r="850" spans="1:28" x14ac:dyDescent="0.4">
      <c r="A850" s="98"/>
      <c r="B850" s="98"/>
      <c r="C850" s="98"/>
      <c r="D850" s="98"/>
      <c r="E850" s="98"/>
      <c r="F850" s="98"/>
      <c r="G850" s="98"/>
      <c r="H850" s="98"/>
      <c r="I850" s="98"/>
      <c r="J850" s="98"/>
      <c r="K850" s="98"/>
      <c r="L850" s="98"/>
      <c r="M850" s="98"/>
      <c r="N850" s="98"/>
      <c r="O850" s="98"/>
      <c r="P850" s="98"/>
      <c r="Q850" s="98"/>
      <c r="R850" s="98"/>
      <c r="S850" s="98"/>
      <c r="T850" s="98"/>
      <c r="U850" s="98"/>
      <c r="V850" s="98"/>
      <c r="W850" s="98"/>
      <c r="X850" s="98"/>
      <c r="Y850" s="98"/>
      <c r="Z850" s="98"/>
      <c r="AA850" s="98"/>
      <c r="AB850" s="98"/>
    </row>
    <row r="851" spans="1:28" x14ac:dyDescent="0.4">
      <c r="A851" s="98"/>
      <c r="B851" s="98"/>
      <c r="C851" s="98"/>
      <c r="D851" s="98"/>
      <c r="E851" s="98"/>
      <c r="F851" s="98"/>
      <c r="G851" s="98"/>
      <c r="H851" s="98"/>
      <c r="I851" s="98"/>
      <c r="J851" s="98"/>
      <c r="K851" s="98"/>
      <c r="L851" s="98"/>
      <c r="M851" s="98"/>
      <c r="N851" s="98"/>
      <c r="O851" s="98"/>
      <c r="P851" s="98"/>
      <c r="Q851" s="98"/>
      <c r="R851" s="98"/>
      <c r="S851" s="98"/>
      <c r="T851" s="98"/>
      <c r="U851" s="98"/>
      <c r="V851" s="98"/>
      <c r="W851" s="98"/>
      <c r="X851" s="98"/>
      <c r="Y851" s="98"/>
      <c r="Z851" s="98"/>
      <c r="AA851" s="98"/>
      <c r="AB851" s="98"/>
    </row>
    <row r="852" spans="1:28" x14ac:dyDescent="0.4">
      <c r="A852" s="98"/>
      <c r="B852" s="98"/>
      <c r="C852" s="98"/>
      <c r="D852" s="98"/>
      <c r="E852" s="98"/>
      <c r="F852" s="98"/>
      <c r="G852" s="98"/>
      <c r="H852" s="98"/>
      <c r="I852" s="98"/>
      <c r="J852" s="98"/>
      <c r="K852" s="98"/>
      <c r="L852" s="98"/>
      <c r="M852" s="98"/>
      <c r="N852" s="98"/>
      <c r="O852" s="98"/>
      <c r="P852" s="98"/>
      <c r="Q852" s="98"/>
      <c r="R852" s="98"/>
      <c r="S852" s="98"/>
      <c r="T852" s="98"/>
      <c r="U852" s="98"/>
      <c r="V852" s="98"/>
      <c r="W852" s="98"/>
      <c r="X852" s="98"/>
      <c r="Y852" s="98"/>
      <c r="Z852" s="98"/>
      <c r="AA852" s="98"/>
      <c r="AB852" s="98"/>
    </row>
    <row r="853" spans="1:28" x14ac:dyDescent="0.4">
      <c r="A853" s="98"/>
      <c r="B853" s="98"/>
      <c r="C853" s="98"/>
      <c r="D853" s="98"/>
      <c r="E853" s="98"/>
      <c r="F853" s="98"/>
      <c r="G853" s="98"/>
      <c r="H853" s="98"/>
      <c r="I853" s="98"/>
      <c r="J853" s="98"/>
      <c r="K853" s="98"/>
      <c r="L853" s="98"/>
      <c r="M853" s="98"/>
      <c r="N853" s="98"/>
      <c r="O853" s="98"/>
      <c r="P853" s="98"/>
      <c r="Q853" s="98"/>
      <c r="R853" s="98"/>
      <c r="S853" s="98"/>
      <c r="T853" s="98"/>
      <c r="U853" s="98"/>
      <c r="V853" s="98"/>
      <c r="W853" s="98"/>
      <c r="X853" s="98"/>
      <c r="Y853" s="98"/>
      <c r="Z853" s="98"/>
      <c r="AA853" s="98"/>
      <c r="AB853" s="98"/>
    </row>
    <row r="854" spans="1:28" x14ac:dyDescent="0.4">
      <c r="A854" s="98"/>
      <c r="B854" s="98"/>
      <c r="C854" s="98"/>
      <c r="D854" s="98"/>
      <c r="E854" s="98"/>
      <c r="F854" s="98"/>
      <c r="G854" s="98"/>
      <c r="H854" s="98"/>
      <c r="I854" s="98"/>
      <c r="J854" s="98"/>
      <c r="K854" s="98"/>
      <c r="L854" s="98"/>
      <c r="M854" s="98"/>
      <c r="N854" s="98"/>
      <c r="O854" s="98"/>
      <c r="P854" s="98"/>
      <c r="Q854" s="98"/>
      <c r="R854" s="98"/>
      <c r="S854" s="98"/>
      <c r="T854" s="98"/>
      <c r="U854" s="98"/>
      <c r="V854" s="98"/>
      <c r="W854" s="98"/>
      <c r="X854" s="98"/>
      <c r="Y854" s="98"/>
      <c r="Z854" s="98"/>
      <c r="AA854" s="98"/>
      <c r="AB854" s="98"/>
    </row>
    <row r="855" spans="1:28" x14ac:dyDescent="0.4">
      <c r="A855" s="98"/>
      <c r="B855" s="98"/>
      <c r="C855" s="98"/>
      <c r="D855" s="98"/>
      <c r="E855" s="98"/>
      <c r="F855" s="98"/>
      <c r="G855" s="98"/>
      <c r="H855" s="98"/>
      <c r="I855" s="98"/>
      <c r="J855" s="98"/>
      <c r="K855" s="98"/>
      <c r="L855" s="98"/>
      <c r="M855" s="98"/>
      <c r="N855" s="98"/>
      <c r="O855" s="98"/>
      <c r="P855" s="98"/>
      <c r="Q855" s="98"/>
      <c r="R855" s="98"/>
      <c r="S855" s="98"/>
      <c r="T855" s="98"/>
      <c r="U855" s="98"/>
      <c r="V855" s="98"/>
      <c r="W855" s="98"/>
      <c r="X855" s="98"/>
      <c r="Y855" s="98"/>
      <c r="Z855" s="98"/>
      <c r="AA855" s="98"/>
      <c r="AB855" s="98"/>
    </row>
    <row r="856" spans="1:28" x14ac:dyDescent="0.4">
      <c r="A856" s="98"/>
      <c r="B856" s="98"/>
      <c r="C856" s="98"/>
      <c r="D856" s="98"/>
      <c r="E856" s="98"/>
      <c r="F856" s="98"/>
      <c r="G856" s="98"/>
      <c r="H856" s="98"/>
      <c r="I856" s="98"/>
      <c r="J856" s="98"/>
      <c r="K856" s="98"/>
      <c r="L856" s="98"/>
      <c r="M856" s="98"/>
      <c r="N856" s="98"/>
      <c r="O856" s="98"/>
      <c r="P856" s="98"/>
      <c r="Q856" s="98"/>
      <c r="R856" s="98"/>
      <c r="S856" s="98"/>
      <c r="T856" s="98"/>
      <c r="U856" s="98"/>
      <c r="V856" s="98"/>
      <c r="W856" s="98"/>
      <c r="X856" s="98"/>
      <c r="Y856" s="98"/>
      <c r="Z856" s="98"/>
      <c r="AA856" s="98"/>
      <c r="AB856" s="98"/>
    </row>
    <row r="857" spans="1:28" x14ac:dyDescent="0.4">
      <c r="A857" s="98"/>
      <c r="B857" s="98"/>
      <c r="C857" s="98"/>
      <c r="D857" s="98"/>
      <c r="E857" s="98"/>
      <c r="F857" s="98"/>
      <c r="G857" s="98"/>
      <c r="H857" s="98"/>
      <c r="I857" s="98"/>
      <c r="J857" s="98"/>
      <c r="K857" s="98"/>
      <c r="L857" s="98"/>
      <c r="M857" s="98"/>
      <c r="N857" s="98"/>
      <c r="O857" s="98"/>
      <c r="P857" s="98"/>
      <c r="Q857" s="98"/>
      <c r="R857" s="98"/>
      <c r="S857" s="98"/>
      <c r="T857" s="98"/>
      <c r="U857" s="98"/>
      <c r="V857" s="98"/>
      <c r="W857" s="98"/>
      <c r="X857" s="98"/>
      <c r="Y857" s="98"/>
      <c r="Z857" s="98"/>
      <c r="AA857" s="98"/>
      <c r="AB857" s="98"/>
    </row>
    <row r="858" spans="1:28" x14ac:dyDescent="0.4">
      <c r="A858" s="98"/>
      <c r="B858" s="98"/>
      <c r="C858" s="98"/>
      <c r="D858" s="98"/>
      <c r="E858" s="98"/>
      <c r="F858" s="98"/>
      <c r="G858" s="98"/>
      <c r="H858" s="98"/>
      <c r="I858" s="98"/>
      <c r="J858" s="98"/>
      <c r="K858" s="98"/>
      <c r="L858" s="98"/>
      <c r="M858" s="98"/>
      <c r="N858" s="98"/>
      <c r="O858" s="98"/>
      <c r="P858" s="98"/>
      <c r="Q858" s="98"/>
      <c r="R858" s="98"/>
      <c r="S858" s="98"/>
      <c r="T858" s="98"/>
      <c r="U858" s="98"/>
      <c r="V858" s="98"/>
      <c r="W858" s="98"/>
      <c r="X858" s="98"/>
      <c r="Y858" s="98"/>
      <c r="Z858" s="98"/>
      <c r="AA858" s="98"/>
      <c r="AB858" s="98"/>
    </row>
    <row r="859" spans="1:28" x14ac:dyDescent="0.4">
      <c r="A859" s="98"/>
      <c r="B859" s="98"/>
      <c r="C859" s="98"/>
      <c r="D859" s="98"/>
      <c r="E859" s="98"/>
      <c r="F859" s="98"/>
      <c r="G859" s="98"/>
      <c r="H859" s="98"/>
      <c r="I859" s="98"/>
      <c r="J859" s="98"/>
      <c r="K859" s="98"/>
      <c r="L859" s="98"/>
      <c r="M859" s="98"/>
      <c r="N859" s="98"/>
      <c r="O859" s="98"/>
      <c r="P859" s="98"/>
      <c r="Q859" s="98"/>
      <c r="R859" s="98"/>
      <c r="S859" s="98"/>
      <c r="T859" s="98"/>
      <c r="U859" s="98"/>
      <c r="V859" s="98"/>
      <c r="W859" s="98"/>
      <c r="X859" s="98"/>
      <c r="Y859" s="98"/>
      <c r="Z859" s="98"/>
      <c r="AA859" s="98"/>
      <c r="AB859" s="98"/>
    </row>
    <row r="860" spans="1:28" x14ac:dyDescent="0.4">
      <c r="A860" s="98"/>
      <c r="B860" s="98"/>
      <c r="C860" s="98"/>
      <c r="D860" s="98"/>
      <c r="E860" s="98"/>
      <c r="F860" s="98"/>
      <c r="G860" s="98"/>
      <c r="H860" s="98"/>
      <c r="I860" s="98"/>
      <c r="J860" s="98"/>
      <c r="K860" s="98"/>
      <c r="L860" s="98"/>
      <c r="M860" s="98"/>
      <c r="N860" s="98"/>
      <c r="O860" s="98"/>
      <c r="P860" s="98"/>
      <c r="Q860" s="98"/>
      <c r="R860" s="98"/>
      <c r="S860" s="98"/>
      <c r="T860" s="98"/>
      <c r="U860" s="98"/>
      <c r="V860" s="98"/>
      <c r="W860" s="98"/>
      <c r="X860" s="98"/>
      <c r="Y860" s="98"/>
      <c r="Z860" s="98"/>
      <c r="AA860" s="98"/>
      <c r="AB860" s="98"/>
    </row>
    <row r="861" spans="1:28" x14ac:dyDescent="0.4">
      <c r="A861" s="98"/>
      <c r="B861" s="98"/>
      <c r="C861" s="98"/>
      <c r="D861" s="98"/>
      <c r="E861" s="98"/>
      <c r="F861" s="98"/>
      <c r="G861" s="98"/>
      <c r="H861" s="98"/>
      <c r="I861" s="98"/>
      <c r="J861" s="98"/>
      <c r="K861" s="98"/>
      <c r="L861" s="98"/>
      <c r="M861" s="98"/>
      <c r="N861" s="98"/>
      <c r="O861" s="98"/>
      <c r="P861" s="98"/>
      <c r="Q861" s="98"/>
      <c r="R861" s="98"/>
      <c r="S861" s="98"/>
      <c r="T861" s="98"/>
      <c r="U861" s="98"/>
      <c r="V861" s="98"/>
      <c r="W861" s="98"/>
      <c r="X861" s="98"/>
      <c r="Y861" s="98"/>
      <c r="Z861" s="98"/>
      <c r="AA861" s="98"/>
      <c r="AB861" s="98"/>
    </row>
    <row r="862" spans="1:28" x14ac:dyDescent="0.4">
      <c r="A862" s="98"/>
      <c r="B862" s="98"/>
      <c r="C862" s="98"/>
      <c r="D862" s="98"/>
      <c r="E862" s="98"/>
      <c r="F862" s="98"/>
      <c r="G862" s="98"/>
      <c r="H862" s="98"/>
      <c r="I862" s="98"/>
      <c r="J862" s="98"/>
      <c r="K862" s="98"/>
      <c r="L862" s="98"/>
      <c r="M862" s="98"/>
      <c r="N862" s="98"/>
      <c r="O862" s="98"/>
      <c r="P862" s="98"/>
      <c r="Q862" s="98"/>
      <c r="R862" s="98"/>
      <c r="S862" s="98"/>
      <c r="T862" s="98"/>
      <c r="U862" s="98"/>
      <c r="V862" s="98"/>
      <c r="W862" s="98"/>
      <c r="X862" s="98"/>
      <c r="Y862" s="98"/>
      <c r="Z862" s="98"/>
      <c r="AA862" s="98"/>
      <c r="AB862" s="98"/>
    </row>
    <row r="863" spans="1:28" x14ac:dyDescent="0.4">
      <c r="A863" s="98"/>
      <c r="B863" s="98"/>
      <c r="C863" s="98"/>
      <c r="D863" s="98"/>
      <c r="E863" s="98"/>
      <c r="F863" s="98"/>
      <c r="G863" s="98"/>
      <c r="H863" s="98"/>
      <c r="I863" s="98"/>
      <c r="J863" s="98"/>
      <c r="K863" s="98"/>
      <c r="L863" s="98"/>
      <c r="M863" s="98"/>
      <c r="N863" s="98"/>
      <c r="O863" s="98"/>
      <c r="P863" s="98"/>
      <c r="Q863" s="98"/>
      <c r="R863" s="98"/>
      <c r="S863" s="98"/>
      <c r="T863" s="98"/>
      <c r="U863" s="98"/>
      <c r="V863" s="98"/>
      <c r="W863" s="98"/>
      <c r="X863" s="98"/>
      <c r="Y863" s="98"/>
      <c r="Z863" s="98"/>
      <c r="AA863" s="98"/>
      <c r="AB863" s="98"/>
    </row>
    <row r="864" spans="1:28" x14ac:dyDescent="0.4">
      <c r="A864" s="98"/>
      <c r="B864" s="98"/>
      <c r="C864" s="98"/>
      <c r="D864" s="98"/>
      <c r="E864" s="98"/>
      <c r="F864" s="98"/>
      <c r="G864" s="98"/>
      <c r="H864" s="98"/>
      <c r="I864" s="98"/>
      <c r="J864" s="98"/>
      <c r="K864" s="98"/>
      <c r="L864" s="98"/>
      <c r="M864" s="98"/>
      <c r="N864" s="98"/>
      <c r="O864" s="98"/>
      <c r="P864" s="98"/>
      <c r="Q864" s="98"/>
      <c r="R864" s="98"/>
      <c r="S864" s="98"/>
      <c r="T864" s="98"/>
      <c r="U864" s="98"/>
      <c r="V864" s="98"/>
      <c r="W864" s="98"/>
      <c r="X864" s="98"/>
      <c r="Y864" s="98"/>
      <c r="Z864" s="98"/>
      <c r="AA864" s="98"/>
      <c r="AB864" s="98"/>
    </row>
    <row r="865" spans="1:28" x14ac:dyDescent="0.4">
      <c r="A865" s="98"/>
      <c r="B865" s="98"/>
      <c r="C865" s="98"/>
      <c r="D865" s="98"/>
      <c r="E865" s="98"/>
      <c r="F865" s="98"/>
      <c r="G865" s="98"/>
      <c r="H865" s="98"/>
      <c r="I865" s="98"/>
      <c r="J865" s="98"/>
      <c r="K865" s="98"/>
      <c r="L865" s="98"/>
      <c r="M865" s="98"/>
      <c r="N865" s="98"/>
      <c r="O865" s="98"/>
      <c r="P865" s="98"/>
      <c r="Q865" s="98"/>
      <c r="R865" s="98"/>
      <c r="S865" s="98"/>
      <c r="T865" s="98"/>
      <c r="U865" s="98"/>
      <c r="V865" s="98"/>
      <c r="W865" s="98"/>
      <c r="X865" s="98"/>
      <c r="Y865" s="98"/>
      <c r="Z865" s="98"/>
      <c r="AA865" s="98"/>
      <c r="AB865" s="98"/>
    </row>
    <row r="866" spans="1:28" x14ac:dyDescent="0.4">
      <c r="A866" s="98"/>
      <c r="B866" s="98"/>
      <c r="C866" s="98"/>
      <c r="D866" s="98"/>
      <c r="E866" s="98"/>
      <c r="F866" s="98"/>
      <c r="G866" s="98"/>
      <c r="H866" s="98"/>
      <c r="I866" s="98"/>
      <c r="J866" s="98"/>
      <c r="K866" s="98"/>
      <c r="L866" s="98"/>
      <c r="M866" s="98"/>
      <c r="N866" s="98"/>
      <c r="O866" s="98"/>
      <c r="P866" s="98"/>
      <c r="Q866" s="98"/>
      <c r="R866" s="98"/>
      <c r="S866" s="98"/>
      <c r="T866" s="98"/>
      <c r="U866" s="98"/>
      <c r="V866" s="98"/>
      <c r="W866" s="98"/>
      <c r="X866" s="98"/>
      <c r="Y866" s="98"/>
      <c r="Z866" s="98"/>
      <c r="AA866" s="98"/>
      <c r="AB866" s="98"/>
    </row>
    <row r="867" spans="1:28" x14ac:dyDescent="0.4">
      <c r="A867" s="98"/>
      <c r="B867" s="98"/>
      <c r="C867" s="98"/>
      <c r="D867" s="98"/>
      <c r="E867" s="98"/>
      <c r="F867" s="98"/>
      <c r="G867" s="98"/>
      <c r="H867" s="98"/>
      <c r="I867" s="98"/>
      <c r="J867" s="98"/>
      <c r="K867" s="98"/>
      <c r="L867" s="98"/>
      <c r="M867" s="98"/>
      <c r="N867" s="98"/>
      <c r="O867" s="98"/>
      <c r="P867" s="98"/>
      <c r="Q867" s="98"/>
      <c r="R867" s="98"/>
      <c r="S867" s="98"/>
      <c r="T867" s="98"/>
      <c r="U867" s="98"/>
      <c r="V867" s="98"/>
      <c r="W867" s="98"/>
      <c r="X867" s="98"/>
      <c r="Y867" s="98"/>
      <c r="Z867" s="98"/>
      <c r="AA867" s="98"/>
      <c r="AB867" s="98"/>
    </row>
    <row r="868" spans="1:28" x14ac:dyDescent="0.4">
      <c r="A868" s="98"/>
      <c r="B868" s="98"/>
      <c r="C868" s="98"/>
      <c r="D868" s="98"/>
      <c r="E868" s="98"/>
      <c r="F868" s="98"/>
      <c r="G868" s="98"/>
      <c r="H868" s="98"/>
      <c r="I868" s="98"/>
      <c r="J868" s="98"/>
      <c r="K868" s="98"/>
      <c r="L868" s="98"/>
      <c r="M868" s="98"/>
      <c r="N868" s="98"/>
      <c r="O868" s="98"/>
      <c r="P868" s="98"/>
      <c r="Q868" s="98"/>
      <c r="R868" s="98"/>
      <c r="S868" s="98"/>
      <c r="T868" s="98"/>
      <c r="U868" s="98"/>
      <c r="V868" s="98"/>
      <c r="W868" s="98"/>
      <c r="X868" s="98"/>
      <c r="Y868" s="98"/>
      <c r="Z868" s="98"/>
      <c r="AA868" s="98"/>
      <c r="AB868" s="98"/>
    </row>
    <row r="869" spans="1:28" x14ac:dyDescent="0.4">
      <c r="A869" s="98"/>
      <c r="B869" s="98"/>
      <c r="C869" s="98"/>
      <c r="D869" s="98"/>
      <c r="E869" s="98"/>
      <c r="F869" s="98"/>
      <c r="G869" s="98"/>
      <c r="H869" s="98"/>
      <c r="I869" s="98"/>
      <c r="J869" s="98"/>
      <c r="K869" s="98"/>
      <c r="L869" s="98"/>
      <c r="M869" s="98"/>
      <c r="N869" s="98"/>
      <c r="O869" s="98"/>
      <c r="P869" s="98"/>
      <c r="Q869" s="98"/>
      <c r="R869" s="98"/>
      <c r="S869" s="98"/>
      <c r="T869" s="98"/>
      <c r="U869" s="98"/>
      <c r="V869" s="98"/>
      <c r="W869" s="98"/>
      <c r="X869" s="98"/>
      <c r="Y869" s="98"/>
      <c r="Z869" s="98"/>
      <c r="AA869" s="98"/>
      <c r="AB869" s="98"/>
    </row>
    <row r="870" spans="1:28" x14ac:dyDescent="0.4">
      <c r="A870" s="98"/>
      <c r="B870" s="98"/>
      <c r="C870" s="98"/>
      <c r="D870" s="98"/>
      <c r="E870" s="98"/>
      <c r="F870" s="98"/>
      <c r="G870" s="98"/>
      <c r="H870" s="98"/>
      <c r="I870" s="98"/>
      <c r="J870" s="98"/>
      <c r="K870" s="98"/>
      <c r="L870" s="98"/>
      <c r="M870" s="98"/>
      <c r="N870" s="98"/>
      <c r="O870" s="98"/>
      <c r="P870" s="98"/>
      <c r="Q870" s="98"/>
      <c r="R870" s="98"/>
      <c r="S870" s="98"/>
      <c r="T870" s="98"/>
      <c r="U870" s="98"/>
      <c r="V870" s="98"/>
      <c r="W870" s="98"/>
      <c r="X870" s="98"/>
      <c r="Y870" s="98"/>
      <c r="Z870" s="98"/>
      <c r="AA870" s="98"/>
      <c r="AB870" s="98"/>
    </row>
    <row r="871" spans="1:28" x14ac:dyDescent="0.4">
      <c r="A871" s="98"/>
      <c r="B871" s="98"/>
      <c r="C871" s="98"/>
      <c r="D871" s="98"/>
      <c r="E871" s="98"/>
      <c r="F871" s="98"/>
      <c r="G871" s="98"/>
      <c r="H871" s="98"/>
      <c r="I871" s="98"/>
      <c r="J871" s="98"/>
      <c r="K871" s="98"/>
      <c r="L871" s="98"/>
      <c r="M871" s="98"/>
      <c r="N871" s="98"/>
      <c r="O871" s="98"/>
      <c r="P871" s="98"/>
      <c r="Q871" s="98"/>
      <c r="R871" s="98"/>
      <c r="S871" s="98"/>
      <c r="T871" s="98"/>
      <c r="U871" s="98"/>
      <c r="V871" s="98"/>
      <c r="W871" s="98"/>
      <c r="X871" s="98"/>
      <c r="Y871" s="98"/>
      <c r="Z871" s="98"/>
      <c r="AA871" s="98"/>
      <c r="AB871" s="98"/>
    </row>
    <row r="872" spans="1:28" x14ac:dyDescent="0.4">
      <c r="A872" s="98"/>
      <c r="B872" s="98"/>
      <c r="C872" s="98"/>
      <c r="D872" s="98"/>
      <c r="E872" s="98"/>
      <c r="F872" s="98"/>
      <c r="G872" s="98"/>
      <c r="H872" s="98"/>
      <c r="I872" s="98"/>
      <c r="J872" s="98"/>
      <c r="K872" s="98"/>
      <c r="L872" s="98"/>
      <c r="M872" s="98"/>
      <c r="N872" s="98"/>
      <c r="O872" s="98"/>
      <c r="P872" s="98"/>
      <c r="Q872" s="98"/>
      <c r="R872" s="98"/>
      <c r="S872" s="98"/>
      <c r="T872" s="98"/>
      <c r="U872" s="98"/>
      <c r="V872" s="98"/>
      <c r="W872" s="98"/>
      <c r="X872" s="98"/>
      <c r="Y872" s="98"/>
      <c r="Z872" s="98"/>
      <c r="AA872" s="98"/>
      <c r="AB872" s="98"/>
    </row>
    <row r="873" spans="1:28" x14ac:dyDescent="0.4">
      <c r="A873" s="98"/>
      <c r="B873" s="98"/>
      <c r="C873" s="98"/>
      <c r="D873" s="98"/>
      <c r="E873" s="98"/>
      <c r="F873" s="98"/>
      <c r="G873" s="98"/>
      <c r="H873" s="98"/>
      <c r="I873" s="98"/>
      <c r="J873" s="98"/>
      <c r="K873" s="98"/>
      <c r="L873" s="98"/>
      <c r="M873" s="98"/>
      <c r="N873" s="98"/>
      <c r="O873" s="98"/>
      <c r="P873" s="98"/>
      <c r="Q873" s="98"/>
      <c r="R873" s="98"/>
      <c r="S873" s="98"/>
      <c r="T873" s="98"/>
      <c r="U873" s="98"/>
      <c r="V873" s="98"/>
      <c r="W873" s="98"/>
      <c r="X873" s="98"/>
      <c r="Y873" s="98"/>
      <c r="Z873" s="98"/>
      <c r="AA873" s="98"/>
      <c r="AB873" s="98"/>
    </row>
    <row r="874" spans="1:28" x14ac:dyDescent="0.4">
      <c r="A874" s="98"/>
      <c r="B874" s="98"/>
      <c r="C874" s="98"/>
      <c r="D874" s="98"/>
      <c r="E874" s="98"/>
      <c r="F874" s="98"/>
      <c r="G874" s="98"/>
      <c r="H874" s="98"/>
      <c r="I874" s="98"/>
      <c r="J874" s="98"/>
      <c r="K874" s="98"/>
      <c r="L874" s="98"/>
      <c r="M874" s="98"/>
      <c r="N874" s="98"/>
      <c r="O874" s="98"/>
      <c r="P874" s="98"/>
      <c r="Q874" s="98"/>
      <c r="R874" s="98"/>
      <c r="S874" s="98"/>
      <c r="T874" s="98"/>
      <c r="U874" s="98"/>
      <c r="V874" s="98"/>
      <c r="W874" s="98"/>
      <c r="X874" s="98"/>
      <c r="Y874" s="98"/>
      <c r="Z874" s="98"/>
      <c r="AA874" s="98"/>
      <c r="AB874" s="98"/>
    </row>
    <row r="875" spans="1:28" x14ac:dyDescent="0.4">
      <c r="A875" s="98"/>
      <c r="B875" s="98"/>
      <c r="C875" s="98"/>
      <c r="D875" s="98"/>
      <c r="E875" s="98"/>
      <c r="F875" s="98"/>
      <c r="G875" s="98"/>
      <c r="H875" s="98"/>
      <c r="I875" s="98"/>
      <c r="J875" s="98"/>
      <c r="K875" s="98"/>
      <c r="L875" s="98"/>
      <c r="M875" s="98"/>
      <c r="N875" s="98"/>
      <c r="O875" s="98"/>
      <c r="P875" s="98"/>
      <c r="Q875" s="98"/>
      <c r="R875" s="98"/>
      <c r="S875" s="98"/>
      <c r="T875" s="98"/>
      <c r="U875" s="98"/>
      <c r="V875" s="98"/>
      <c r="W875" s="98"/>
      <c r="X875" s="98"/>
      <c r="Y875" s="98"/>
      <c r="Z875" s="98"/>
      <c r="AA875" s="98"/>
      <c r="AB875" s="98"/>
    </row>
    <row r="876" spans="1:28" x14ac:dyDescent="0.4">
      <c r="A876" s="98"/>
      <c r="B876" s="98"/>
      <c r="C876" s="98"/>
      <c r="D876" s="98"/>
      <c r="E876" s="98"/>
      <c r="F876" s="98"/>
      <c r="G876" s="98"/>
      <c r="H876" s="98"/>
      <c r="I876" s="98"/>
      <c r="J876" s="98"/>
      <c r="K876" s="98"/>
      <c r="L876" s="98"/>
      <c r="M876" s="98"/>
      <c r="N876" s="98"/>
      <c r="O876" s="98"/>
      <c r="P876" s="98"/>
      <c r="Q876" s="98"/>
      <c r="R876" s="98"/>
      <c r="S876" s="98"/>
      <c r="T876" s="98"/>
      <c r="U876" s="98"/>
      <c r="V876" s="98"/>
      <c r="W876" s="98"/>
      <c r="X876" s="98"/>
      <c r="Y876" s="98"/>
      <c r="Z876" s="98"/>
      <c r="AA876" s="98"/>
      <c r="AB876" s="98"/>
    </row>
    <row r="877" spans="1:28" x14ac:dyDescent="0.4">
      <c r="A877" s="98"/>
      <c r="B877" s="98"/>
      <c r="C877" s="98"/>
      <c r="D877" s="98"/>
      <c r="E877" s="98"/>
      <c r="F877" s="98"/>
      <c r="G877" s="98"/>
      <c r="H877" s="98"/>
      <c r="I877" s="98"/>
      <c r="J877" s="98"/>
      <c r="K877" s="98"/>
      <c r="L877" s="98"/>
      <c r="M877" s="98"/>
      <c r="N877" s="98"/>
      <c r="O877" s="98"/>
      <c r="P877" s="98"/>
      <c r="Q877" s="98"/>
      <c r="R877" s="98"/>
      <c r="S877" s="98"/>
      <c r="T877" s="98"/>
      <c r="U877" s="98"/>
      <c r="V877" s="98"/>
      <c r="W877" s="98"/>
      <c r="X877" s="98"/>
      <c r="Y877" s="98"/>
      <c r="Z877" s="98"/>
      <c r="AA877" s="98"/>
      <c r="AB877" s="98"/>
    </row>
    <row r="878" spans="1:28" x14ac:dyDescent="0.4">
      <c r="A878" s="98"/>
      <c r="B878" s="98"/>
      <c r="C878" s="98"/>
      <c r="D878" s="98"/>
      <c r="E878" s="98"/>
      <c r="F878" s="98"/>
      <c r="G878" s="98"/>
      <c r="H878" s="98"/>
      <c r="I878" s="98"/>
      <c r="J878" s="98"/>
      <c r="K878" s="98"/>
      <c r="L878" s="98"/>
      <c r="M878" s="98"/>
      <c r="N878" s="98"/>
      <c r="O878" s="98"/>
      <c r="P878" s="98"/>
      <c r="Q878" s="98"/>
      <c r="R878" s="98"/>
      <c r="S878" s="98"/>
      <c r="T878" s="98"/>
      <c r="U878" s="98"/>
      <c r="V878" s="98"/>
      <c r="W878" s="98"/>
      <c r="X878" s="98"/>
      <c r="Y878" s="98"/>
      <c r="Z878" s="98"/>
      <c r="AA878" s="98"/>
      <c r="AB878" s="98"/>
    </row>
    <row r="879" spans="1:28" x14ac:dyDescent="0.4">
      <c r="A879" s="98"/>
      <c r="B879" s="98"/>
      <c r="C879" s="98"/>
      <c r="D879" s="98"/>
      <c r="E879" s="98"/>
      <c r="F879" s="98"/>
      <c r="G879" s="98"/>
      <c r="H879" s="98"/>
      <c r="I879" s="98"/>
      <c r="J879" s="98"/>
      <c r="K879" s="98"/>
      <c r="L879" s="98"/>
      <c r="M879" s="98"/>
      <c r="N879" s="98"/>
      <c r="O879" s="98"/>
      <c r="P879" s="98"/>
      <c r="Q879" s="98"/>
      <c r="R879" s="98"/>
      <c r="S879" s="98"/>
      <c r="T879" s="98"/>
      <c r="U879" s="98"/>
      <c r="V879" s="98"/>
      <c r="W879" s="98"/>
      <c r="X879" s="98"/>
      <c r="Y879" s="98"/>
      <c r="Z879" s="98"/>
      <c r="AA879" s="98"/>
      <c r="AB879" s="98"/>
    </row>
    <row r="880" spans="1:28" x14ac:dyDescent="0.4">
      <c r="A880" s="98"/>
      <c r="B880" s="98"/>
      <c r="C880" s="98"/>
      <c r="D880" s="98"/>
      <c r="E880" s="98"/>
      <c r="F880" s="98"/>
      <c r="G880" s="98"/>
      <c r="H880" s="98"/>
      <c r="I880" s="98"/>
      <c r="J880" s="98"/>
      <c r="K880" s="98"/>
      <c r="L880" s="98"/>
      <c r="M880" s="98"/>
      <c r="N880" s="98"/>
      <c r="O880" s="98"/>
      <c r="P880" s="98"/>
      <c r="Q880" s="98"/>
      <c r="R880" s="98"/>
      <c r="S880" s="98"/>
      <c r="T880" s="98"/>
      <c r="U880" s="98"/>
      <c r="V880" s="98"/>
      <c r="W880" s="98"/>
      <c r="X880" s="98"/>
      <c r="Y880" s="98"/>
      <c r="Z880" s="98"/>
      <c r="AA880" s="98"/>
      <c r="AB880" s="98"/>
    </row>
    <row r="881" spans="1:28" x14ac:dyDescent="0.4">
      <c r="A881" s="98"/>
      <c r="B881" s="98"/>
      <c r="C881" s="98"/>
      <c r="D881" s="98"/>
      <c r="E881" s="98"/>
      <c r="F881" s="98"/>
      <c r="G881" s="98"/>
      <c r="H881" s="98"/>
      <c r="I881" s="98"/>
      <c r="J881" s="98"/>
      <c r="K881" s="98"/>
      <c r="L881" s="98"/>
      <c r="M881" s="98"/>
      <c r="N881" s="98"/>
      <c r="O881" s="98"/>
      <c r="P881" s="98"/>
      <c r="Q881" s="98"/>
      <c r="R881" s="98"/>
      <c r="S881" s="98"/>
      <c r="T881" s="98"/>
      <c r="U881" s="98"/>
      <c r="V881" s="98"/>
      <c r="W881" s="98"/>
      <c r="X881" s="98"/>
      <c r="Y881" s="98"/>
      <c r="Z881" s="98"/>
      <c r="AA881" s="98"/>
      <c r="AB881" s="98"/>
    </row>
    <row r="882" spans="1:28" x14ac:dyDescent="0.4">
      <c r="A882" s="98"/>
      <c r="B882" s="98"/>
      <c r="C882" s="98"/>
      <c r="D882" s="98"/>
      <c r="E882" s="98"/>
      <c r="F882" s="98"/>
      <c r="G882" s="98"/>
      <c r="H882" s="98"/>
      <c r="I882" s="98"/>
      <c r="J882" s="98"/>
      <c r="K882" s="98"/>
      <c r="L882" s="98"/>
      <c r="M882" s="98"/>
      <c r="N882" s="98"/>
      <c r="O882" s="98"/>
      <c r="P882" s="98"/>
      <c r="Q882" s="98"/>
      <c r="R882" s="98"/>
      <c r="S882" s="98"/>
      <c r="T882" s="98"/>
      <c r="U882" s="98"/>
      <c r="V882" s="98"/>
      <c r="W882" s="98"/>
      <c r="X882" s="98"/>
      <c r="Y882" s="98"/>
      <c r="Z882" s="98"/>
      <c r="AA882" s="98"/>
      <c r="AB882" s="98"/>
    </row>
    <row r="883" spans="1:28" x14ac:dyDescent="0.4">
      <c r="A883" s="98"/>
      <c r="B883" s="98"/>
      <c r="C883" s="98"/>
      <c r="D883" s="98"/>
      <c r="E883" s="98"/>
      <c r="F883" s="98"/>
      <c r="G883" s="98"/>
      <c r="H883" s="98"/>
      <c r="I883" s="98"/>
      <c r="J883" s="98"/>
      <c r="K883" s="98"/>
      <c r="L883" s="98"/>
      <c r="M883" s="98"/>
      <c r="N883" s="98"/>
      <c r="O883" s="98"/>
      <c r="P883" s="98"/>
      <c r="Q883" s="98"/>
      <c r="R883" s="98"/>
      <c r="S883" s="98"/>
      <c r="T883" s="98"/>
      <c r="U883" s="98"/>
      <c r="V883" s="98"/>
      <c r="W883" s="98"/>
      <c r="X883" s="98"/>
      <c r="Y883" s="98"/>
      <c r="Z883" s="98"/>
      <c r="AA883" s="98"/>
      <c r="AB883" s="98"/>
    </row>
    <row r="884" spans="1:28" x14ac:dyDescent="0.4">
      <c r="A884" s="98"/>
      <c r="B884" s="98"/>
      <c r="C884" s="98"/>
      <c r="D884" s="98"/>
      <c r="E884" s="98"/>
      <c r="F884" s="98"/>
      <c r="G884" s="98"/>
      <c r="H884" s="98"/>
      <c r="I884" s="98"/>
      <c r="J884" s="98"/>
      <c r="K884" s="98"/>
      <c r="L884" s="98"/>
      <c r="M884" s="98"/>
      <c r="N884" s="98"/>
      <c r="O884" s="98"/>
      <c r="P884" s="98"/>
      <c r="Q884" s="98"/>
      <c r="R884" s="98"/>
      <c r="S884" s="98"/>
      <c r="T884" s="98"/>
      <c r="U884" s="98"/>
      <c r="V884" s="98"/>
      <c r="W884" s="98"/>
      <c r="X884" s="98"/>
      <c r="Y884" s="98"/>
      <c r="Z884" s="98"/>
      <c r="AA884" s="98"/>
      <c r="AB884" s="98"/>
    </row>
    <row r="885" spans="1:28" x14ac:dyDescent="0.4">
      <c r="A885" s="98"/>
      <c r="B885" s="98"/>
      <c r="C885" s="98"/>
      <c r="D885" s="98"/>
      <c r="E885" s="98"/>
      <c r="F885" s="98"/>
      <c r="G885" s="98"/>
      <c r="H885" s="98"/>
      <c r="I885" s="98"/>
      <c r="J885" s="98"/>
      <c r="K885" s="98"/>
      <c r="L885" s="98"/>
      <c r="M885" s="98"/>
      <c r="N885" s="98"/>
      <c r="O885" s="98"/>
      <c r="P885" s="98"/>
      <c r="Q885" s="98"/>
      <c r="R885" s="98"/>
      <c r="S885" s="98"/>
      <c r="T885" s="98"/>
      <c r="U885" s="98"/>
      <c r="V885" s="98"/>
      <c r="W885" s="98"/>
      <c r="X885" s="98"/>
      <c r="Y885" s="98"/>
      <c r="Z885" s="98"/>
      <c r="AA885" s="98"/>
      <c r="AB885" s="98"/>
    </row>
    <row r="886" spans="1:28" x14ac:dyDescent="0.4">
      <c r="A886" s="98"/>
      <c r="B886" s="98"/>
      <c r="C886" s="98"/>
      <c r="D886" s="98"/>
      <c r="E886" s="98"/>
      <c r="F886" s="98"/>
      <c r="G886" s="98"/>
      <c r="H886" s="98"/>
      <c r="I886" s="98"/>
      <c r="J886" s="98"/>
      <c r="K886" s="98"/>
      <c r="L886" s="98"/>
      <c r="M886" s="98"/>
      <c r="N886" s="98"/>
      <c r="O886" s="98"/>
      <c r="P886" s="98"/>
      <c r="Q886" s="98"/>
      <c r="R886" s="98"/>
      <c r="S886" s="98"/>
      <c r="T886" s="98"/>
      <c r="U886" s="98"/>
      <c r="V886" s="98"/>
      <c r="W886" s="98"/>
      <c r="X886" s="98"/>
      <c r="Y886" s="98"/>
      <c r="Z886" s="98"/>
      <c r="AA886" s="98"/>
      <c r="AB886" s="98"/>
    </row>
    <row r="887" spans="1:28" x14ac:dyDescent="0.4">
      <c r="A887" s="98"/>
      <c r="B887" s="98"/>
      <c r="C887" s="98"/>
      <c r="D887" s="98"/>
      <c r="E887" s="98"/>
      <c r="F887" s="98"/>
      <c r="G887" s="98"/>
      <c r="H887" s="98"/>
      <c r="I887" s="98"/>
      <c r="J887" s="98"/>
      <c r="K887" s="98"/>
      <c r="L887" s="98"/>
      <c r="M887" s="98"/>
      <c r="N887" s="98"/>
      <c r="O887" s="98"/>
      <c r="P887" s="98"/>
      <c r="Q887" s="98"/>
      <c r="R887" s="98"/>
      <c r="S887" s="98"/>
      <c r="T887" s="98"/>
      <c r="U887" s="98"/>
      <c r="V887" s="98"/>
      <c r="W887" s="98"/>
      <c r="X887" s="98"/>
      <c r="Y887" s="98"/>
      <c r="Z887" s="98"/>
      <c r="AA887" s="98"/>
      <c r="AB887" s="98"/>
    </row>
    <row r="888" spans="1:28" x14ac:dyDescent="0.4">
      <c r="A888" s="98"/>
      <c r="B888" s="98"/>
      <c r="C888" s="98"/>
      <c r="D888" s="98"/>
      <c r="E888" s="98"/>
      <c r="F888" s="98"/>
      <c r="G888" s="98"/>
      <c r="H888" s="98"/>
      <c r="I888" s="98"/>
      <c r="J888" s="98"/>
      <c r="K888" s="98"/>
      <c r="L888" s="98"/>
      <c r="M888" s="98"/>
      <c r="N888" s="98"/>
      <c r="O888" s="98"/>
      <c r="P888" s="98"/>
      <c r="Q888" s="98"/>
      <c r="R888" s="98"/>
      <c r="S888" s="98"/>
      <c r="T888" s="98"/>
      <c r="U888" s="98"/>
      <c r="V888" s="98"/>
      <c r="W888" s="98"/>
      <c r="X888" s="98"/>
      <c r="Y888" s="98"/>
      <c r="Z888" s="98"/>
      <c r="AA888" s="98"/>
      <c r="AB888" s="98"/>
    </row>
    <row r="889" spans="1:28" x14ac:dyDescent="0.4">
      <c r="A889" s="98"/>
      <c r="B889" s="98"/>
      <c r="C889" s="98"/>
      <c r="D889" s="98"/>
      <c r="E889" s="98"/>
      <c r="F889" s="98"/>
      <c r="G889" s="98"/>
      <c r="H889" s="98"/>
      <c r="I889" s="98"/>
      <c r="J889" s="98"/>
      <c r="K889" s="98"/>
      <c r="L889" s="98"/>
      <c r="M889" s="98"/>
      <c r="N889" s="98"/>
      <c r="O889" s="98"/>
      <c r="P889" s="98"/>
      <c r="Q889" s="98"/>
      <c r="R889" s="98"/>
      <c r="S889" s="98"/>
      <c r="T889" s="98"/>
      <c r="U889" s="98"/>
      <c r="V889" s="98"/>
      <c r="W889" s="98"/>
      <c r="X889" s="98"/>
      <c r="Y889" s="98"/>
      <c r="Z889" s="98"/>
      <c r="AA889" s="98"/>
      <c r="AB889" s="98"/>
    </row>
    <row r="890" spans="1:28" x14ac:dyDescent="0.4">
      <c r="A890" s="98"/>
      <c r="B890" s="98"/>
      <c r="C890" s="98"/>
      <c r="D890" s="98"/>
      <c r="E890" s="98"/>
      <c r="F890" s="98"/>
      <c r="G890" s="98"/>
      <c r="H890" s="98"/>
      <c r="I890" s="98"/>
      <c r="J890" s="98"/>
      <c r="K890" s="98"/>
      <c r="L890" s="98"/>
      <c r="M890" s="98"/>
      <c r="N890" s="98"/>
      <c r="O890" s="98"/>
      <c r="P890" s="98"/>
      <c r="Q890" s="98"/>
      <c r="R890" s="98"/>
      <c r="S890" s="98"/>
      <c r="T890" s="98"/>
      <c r="U890" s="98"/>
      <c r="V890" s="98"/>
      <c r="W890" s="98"/>
      <c r="X890" s="98"/>
      <c r="Y890" s="98"/>
      <c r="Z890" s="98"/>
      <c r="AA890" s="98"/>
      <c r="AB890" s="98"/>
    </row>
    <row r="891" spans="1:28" x14ac:dyDescent="0.4">
      <c r="A891" s="98"/>
      <c r="B891" s="98"/>
      <c r="C891" s="98"/>
      <c r="D891" s="98"/>
      <c r="E891" s="98"/>
      <c r="F891" s="98"/>
      <c r="G891" s="98"/>
      <c r="H891" s="98"/>
      <c r="I891" s="98"/>
      <c r="J891" s="98"/>
      <c r="K891" s="98"/>
      <c r="L891" s="98"/>
      <c r="M891" s="98"/>
      <c r="N891" s="98"/>
      <c r="O891" s="98"/>
      <c r="P891" s="98"/>
      <c r="Q891" s="98"/>
      <c r="R891" s="98"/>
      <c r="S891" s="98"/>
      <c r="T891" s="98"/>
      <c r="U891" s="98"/>
      <c r="V891" s="98"/>
      <c r="W891" s="98"/>
      <c r="X891" s="98"/>
      <c r="Y891" s="98"/>
      <c r="Z891" s="98"/>
      <c r="AA891" s="98"/>
      <c r="AB891" s="98"/>
    </row>
    <row r="892" spans="1:28" x14ac:dyDescent="0.4">
      <c r="A892" s="98"/>
      <c r="B892" s="98"/>
      <c r="C892" s="98"/>
      <c r="D892" s="98"/>
      <c r="E892" s="98"/>
      <c r="F892" s="98"/>
      <c r="G892" s="98"/>
      <c r="H892" s="98"/>
      <c r="I892" s="98"/>
      <c r="J892" s="98"/>
      <c r="K892" s="98"/>
      <c r="L892" s="98"/>
      <c r="M892" s="98"/>
      <c r="N892" s="98"/>
      <c r="O892" s="98"/>
      <c r="P892" s="98"/>
      <c r="Q892" s="98"/>
      <c r="R892" s="98"/>
      <c r="S892" s="98"/>
      <c r="T892" s="98"/>
      <c r="U892" s="98"/>
      <c r="V892" s="98"/>
      <c r="W892" s="98"/>
      <c r="X892" s="98"/>
      <c r="Y892" s="98"/>
      <c r="Z892" s="98"/>
      <c r="AA892" s="98"/>
      <c r="AB892" s="98"/>
    </row>
    <row r="893" spans="1:28" x14ac:dyDescent="0.4">
      <c r="A893" s="98"/>
      <c r="B893" s="98"/>
      <c r="C893" s="98"/>
      <c r="D893" s="98"/>
      <c r="E893" s="98"/>
      <c r="F893" s="98"/>
      <c r="G893" s="98"/>
      <c r="H893" s="98"/>
      <c r="I893" s="98"/>
      <c r="J893" s="98"/>
      <c r="K893" s="98"/>
      <c r="L893" s="98"/>
      <c r="M893" s="98"/>
      <c r="N893" s="98"/>
      <c r="O893" s="98"/>
      <c r="P893" s="98"/>
      <c r="Q893" s="98"/>
      <c r="R893" s="98"/>
      <c r="S893" s="98"/>
      <c r="T893" s="98"/>
      <c r="U893" s="98"/>
      <c r="V893" s="98"/>
      <c r="W893" s="98"/>
      <c r="X893" s="98"/>
      <c r="Y893" s="98"/>
      <c r="Z893" s="98"/>
      <c r="AA893" s="98"/>
      <c r="AB893" s="98"/>
    </row>
    <row r="894" spans="1:28" x14ac:dyDescent="0.4">
      <c r="A894" s="98"/>
      <c r="B894" s="98"/>
      <c r="C894" s="98"/>
      <c r="D894" s="98"/>
      <c r="E894" s="98"/>
      <c r="F894" s="98"/>
      <c r="G894" s="98"/>
      <c r="H894" s="98"/>
      <c r="I894" s="98"/>
      <c r="J894" s="98"/>
      <c r="K894" s="98"/>
      <c r="L894" s="98"/>
      <c r="M894" s="98"/>
      <c r="N894" s="98"/>
      <c r="O894" s="98"/>
      <c r="P894" s="98"/>
      <c r="Q894" s="98"/>
      <c r="R894" s="98"/>
      <c r="S894" s="98"/>
      <c r="T894" s="98"/>
      <c r="U894" s="98"/>
      <c r="V894" s="98"/>
      <c r="W894" s="98"/>
      <c r="X894" s="98"/>
      <c r="Y894" s="98"/>
      <c r="Z894" s="98"/>
      <c r="AA894" s="98"/>
      <c r="AB894" s="98"/>
    </row>
    <row r="895" spans="1:28" x14ac:dyDescent="0.4">
      <c r="A895" s="98"/>
      <c r="B895" s="98"/>
      <c r="C895" s="98"/>
      <c r="D895" s="98"/>
      <c r="E895" s="98"/>
      <c r="F895" s="98"/>
      <c r="G895" s="98"/>
      <c r="H895" s="98"/>
      <c r="I895" s="98"/>
      <c r="J895" s="98"/>
      <c r="K895" s="98"/>
      <c r="L895" s="98"/>
      <c r="M895" s="98"/>
      <c r="N895" s="98"/>
      <c r="O895" s="98"/>
      <c r="P895" s="98"/>
      <c r="Q895" s="98"/>
      <c r="R895" s="98"/>
      <c r="S895" s="98"/>
      <c r="T895" s="98"/>
      <c r="U895" s="98"/>
      <c r="V895" s="98"/>
      <c r="W895" s="98"/>
      <c r="X895" s="98"/>
      <c r="Y895" s="98"/>
      <c r="Z895" s="98"/>
      <c r="AA895" s="98"/>
      <c r="AB895" s="98"/>
    </row>
    <row r="896" spans="1:28" x14ac:dyDescent="0.4">
      <c r="A896" s="98"/>
      <c r="B896" s="98"/>
      <c r="C896" s="98"/>
      <c r="D896" s="98"/>
      <c r="E896" s="98"/>
      <c r="F896" s="98"/>
      <c r="G896" s="98"/>
      <c r="H896" s="98"/>
      <c r="I896" s="98"/>
      <c r="J896" s="98"/>
      <c r="K896" s="98"/>
      <c r="L896" s="98"/>
      <c r="M896" s="98"/>
      <c r="N896" s="98"/>
      <c r="O896" s="98"/>
      <c r="P896" s="98"/>
      <c r="Q896" s="98"/>
      <c r="R896" s="98"/>
      <c r="S896" s="98"/>
      <c r="T896" s="98"/>
      <c r="U896" s="98"/>
      <c r="V896" s="98"/>
      <c r="W896" s="98"/>
      <c r="X896" s="98"/>
      <c r="Y896" s="98"/>
      <c r="Z896" s="98"/>
      <c r="AA896" s="98"/>
      <c r="AB896" s="98"/>
    </row>
    <row r="897" spans="1:28" x14ac:dyDescent="0.4">
      <c r="A897" s="98"/>
      <c r="B897" s="98"/>
      <c r="C897" s="98"/>
      <c r="D897" s="98"/>
      <c r="E897" s="98"/>
      <c r="F897" s="98"/>
      <c r="G897" s="98"/>
      <c r="H897" s="98"/>
      <c r="I897" s="98"/>
      <c r="J897" s="98"/>
      <c r="K897" s="98"/>
      <c r="L897" s="98"/>
      <c r="M897" s="98"/>
      <c r="N897" s="98"/>
      <c r="O897" s="98"/>
      <c r="P897" s="98"/>
      <c r="Q897" s="98"/>
      <c r="R897" s="98"/>
      <c r="S897" s="98"/>
      <c r="T897" s="98"/>
      <c r="U897" s="98"/>
      <c r="V897" s="98"/>
      <c r="W897" s="98"/>
      <c r="X897" s="98"/>
      <c r="Y897" s="98"/>
      <c r="Z897" s="98"/>
      <c r="AA897" s="98"/>
      <c r="AB897" s="98"/>
    </row>
    <row r="898" spans="1:28" x14ac:dyDescent="0.4">
      <c r="A898" s="98"/>
      <c r="B898" s="98"/>
      <c r="C898" s="98"/>
      <c r="D898" s="98"/>
      <c r="E898" s="98"/>
      <c r="F898" s="98"/>
      <c r="G898" s="98"/>
      <c r="H898" s="98"/>
      <c r="I898" s="98"/>
      <c r="J898" s="98"/>
      <c r="K898" s="98"/>
      <c r="L898" s="98"/>
      <c r="M898" s="98"/>
      <c r="N898" s="98"/>
      <c r="O898" s="98"/>
      <c r="P898" s="98"/>
      <c r="Q898" s="98"/>
      <c r="R898" s="98"/>
      <c r="S898" s="98"/>
      <c r="T898" s="98"/>
      <c r="U898" s="98"/>
      <c r="V898" s="98"/>
      <c r="W898" s="98"/>
      <c r="X898" s="98"/>
      <c r="Y898" s="98"/>
      <c r="Z898" s="98"/>
      <c r="AA898" s="98"/>
      <c r="AB898" s="98"/>
    </row>
    <row r="899" spans="1:28" x14ac:dyDescent="0.4">
      <c r="A899" s="98"/>
      <c r="B899" s="98"/>
      <c r="C899" s="98"/>
      <c r="D899" s="98"/>
      <c r="E899" s="98"/>
      <c r="F899" s="98"/>
      <c r="G899" s="98"/>
      <c r="H899" s="98"/>
      <c r="I899" s="98"/>
      <c r="J899" s="98"/>
      <c r="K899" s="98"/>
      <c r="L899" s="98"/>
      <c r="M899" s="98"/>
      <c r="N899" s="98"/>
      <c r="O899" s="98"/>
      <c r="P899" s="98"/>
      <c r="Q899" s="98"/>
      <c r="R899" s="98"/>
      <c r="S899" s="98"/>
      <c r="T899" s="98"/>
      <c r="U899" s="98"/>
      <c r="V899" s="98"/>
      <c r="W899" s="98"/>
      <c r="X899" s="98"/>
      <c r="Y899" s="98"/>
      <c r="Z899" s="98"/>
      <c r="AA899" s="98"/>
      <c r="AB899" s="98"/>
    </row>
    <row r="900" spans="1:28" x14ac:dyDescent="0.4">
      <c r="A900" s="98"/>
      <c r="B900" s="98"/>
      <c r="C900" s="98"/>
      <c r="D900" s="98"/>
      <c r="E900" s="98"/>
      <c r="F900" s="98"/>
      <c r="G900" s="98"/>
      <c r="H900" s="98"/>
      <c r="I900" s="98"/>
      <c r="J900" s="98"/>
      <c r="K900" s="98"/>
      <c r="L900" s="98"/>
      <c r="M900" s="98"/>
      <c r="N900" s="98"/>
      <c r="O900" s="98"/>
      <c r="P900" s="98"/>
      <c r="Q900" s="98"/>
      <c r="R900" s="98"/>
      <c r="S900" s="98"/>
      <c r="T900" s="98"/>
      <c r="U900" s="98"/>
      <c r="V900" s="98"/>
      <c r="W900" s="98"/>
      <c r="X900" s="98"/>
      <c r="Y900" s="98"/>
      <c r="Z900" s="98"/>
      <c r="AA900" s="98"/>
      <c r="AB900" s="98"/>
    </row>
    <row r="901" spans="1:28" x14ac:dyDescent="0.4">
      <c r="A901" s="98"/>
      <c r="B901" s="98"/>
      <c r="C901" s="98"/>
      <c r="D901" s="98"/>
      <c r="E901" s="98"/>
      <c r="F901" s="98"/>
      <c r="G901" s="98"/>
      <c r="H901" s="98"/>
      <c r="I901" s="98"/>
      <c r="J901" s="98"/>
      <c r="K901" s="98"/>
      <c r="L901" s="98"/>
      <c r="M901" s="98"/>
      <c r="N901" s="98"/>
      <c r="O901" s="98"/>
      <c r="P901" s="98"/>
      <c r="Q901" s="98"/>
      <c r="R901" s="98"/>
      <c r="S901" s="98"/>
      <c r="T901" s="98"/>
      <c r="U901" s="98"/>
      <c r="V901" s="98"/>
      <c r="W901" s="98"/>
      <c r="X901" s="98"/>
      <c r="Y901" s="98"/>
      <c r="Z901" s="98"/>
      <c r="AA901" s="98"/>
      <c r="AB901" s="98"/>
    </row>
    <row r="902" spans="1:28" x14ac:dyDescent="0.4">
      <c r="A902" s="98"/>
      <c r="B902" s="98"/>
      <c r="C902" s="98"/>
      <c r="D902" s="98"/>
      <c r="E902" s="98"/>
      <c r="F902" s="98"/>
      <c r="G902" s="98"/>
      <c r="H902" s="98"/>
      <c r="I902" s="98"/>
      <c r="J902" s="98"/>
      <c r="K902" s="98"/>
      <c r="L902" s="98"/>
      <c r="M902" s="98"/>
      <c r="N902" s="98"/>
      <c r="O902" s="98"/>
      <c r="P902" s="98"/>
      <c r="Q902" s="98"/>
      <c r="R902" s="98"/>
      <c r="S902" s="98"/>
      <c r="T902" s="98"/>
      <c r="U902" s="98"/>
      <c r="V902" s="98"/>
      <c r="W902" s="98"/>
      <c r="X902" s="98"/>
      <c r="Y902" s="98"/>
      <c r="Z902" s="98"/>
      <c r="AA902" s="98"/>
      <c r="AB902" s="98"/>
    </row>
    <row r="903" spans="1:28" x14ac:dyDescent="0.4">
      <c r="A903" s="98"/>
      <c r="B903" s="98"/>
      <c r="C903" s="98"/>
      <c r="D903" s="98"/>
      <c r="E903" s="98"/>
      <c r="F903" s="98"/>
      <c r="G903" s="98"/>
      <c r="H903" s="98"/>
      <c r="I903" s="98"/>
      <c r="J903" s="98"/>
      <c r="K903" s="98"/>
      <c r="L903" s="98"/>
      <c r="M903" s="98"/>
      <c r="N903" s="98"/>
      <c r="O903" s="98"/>
      <c r="P903" s="98"/>
      <c r="Q903" s="98"/>
      <c r="R903" s="98"/>
      <c r="S903" s="98"/>
      <c r="T903" s="98"/>
      <c r="U903" s="98"/>
      <c r="V903" s="98"/>
      <c r="W903" s="98"/>
      <c r="X903" s="98"/>
      <c r="Y903" s="98"/>
      <c r="Z903" s="98"/>
      <c r="AA903" s="98"/>
      <c r="AB903" s="98"/>
    </row>
    <row r="904" spans="1:28" x14ac:dyDescent="0.4">
      <c r="A904" s="98"/>
      <c r="B904" s="98"/>
      <c r="C904" s="98"/>
      <c r="D904" s="98"/>
      <c r="E904" s="98"/>
      <c r="F904" s="98"/>
      <c r="G904" s="98"/>
      <c r="H904" s="98"/>
      <c r="I904" s="98"/>
      <c r="J904" s="98"/>
      <c r="K904" s="98"/>
      <c r="L904" s="98"/>
      <c r="M904" s="98"/>
      <c r="N904" s="98"/>
      <c r="O904" s="98"/>
      <c r="P904" s="98"/>
      <c r="Q904" s="98"/>
      <c r="R904" s="98"/>
      <c r="S904" s="98"/>
      <c r="T904" s="98"/>
      <c r="U904" s="98"/>
      <c r="V904" s="98"/>
      <c r="W904" s="98"/>
      <c r="X904" s="98"/>
      <c r="Y904" s="98"/>
      <c r="Z904" s="98"/>
      <c r="AA904" s="98"/>
      <c r="AB904" s="98"/>
    </row>
    <row r="905" spans="1:28" x14ac:dyDescent="0.4">
      <c r="A905" s="98"/>
      <c r="B905" s="98"/>
      <c r="C905" s="98"/>
      <c r="D905" s="98"/>
      <c r="E905" s="98"/>
      <c r="F905" s="98"/>
      <c r="G905" s="98"/>
      <c r="H905" s="98"/>
      <c r="I905" s="98"/>
      <c r="J905" s="98"/>
      <c r="K905" s="98"/>
      <c r="L905" s="98"/>
      <c r="M905" s="98"/>
      <c r="N905" s="98"/>
      <c r="O905" s="98"/>
      <c r="P905" s="98"/>
      <c r="Q905" s="98"/>
      <c r="R905" s="98"/>
      <c r="S905" s="98"/>
      <c r="T905" s="98"/>
      <c r="U905" s="98"/>
      <c r="V905" s="98"/>
      <c r="W905" s="98"/>
      <c r="X905" s="98"/>
      <c r="Y905" s="98"/>
      <c r="Z905" s="98"/>
      <c r="AA905" s="98"/>
      <c r="AB905" s="98"/>
    </row>
    <row r="906" spans="1:28" x14ac:dyDescent="0.4">
      <c r="A906" s="98"/>
      <c r="B906" s="98"/>
      <c r="C906" s="98"/>
      <c r="D906" s="98"/>
      <c r="E906" s="98"/>
      <c r="F906" s="98"/>
      <c r="G906" s="98"/>
      <c r="H906" s="98"/>
      <c r="I906" s="98"/>
      <c r="J906" s="98"/>
      <c r="K906" s="98"/>
      <c r="L906" s="98"/>
      <c r="M906" s="98"/>
      <c r="N906" s="98"/>
      <c r="O906" s="98"/>
      <c r="P906" s="98"/>
      <c r="Q906" s="98"/>
      <c r="R906" s="98"/>
      <c r="S906" s="98"/>
      <c r="T906" s="98"/>
      <c r="U906" s="98"/>
      <c r="V906" s="98"/>
      <c r="W906" s="98"/>
      <c r="X906" s="98"/>
      <c r="Y906" s="98"/>
      <c r="Z906" s="98"/>
      <c r="AA906" s="98"/>
      <c r="AB906" s="98"/>
    </row>
    <row r="907" spans="1:28" x14ac:dyDescent="0.4">
      <c r="A907" s="98"/>
      <c r="B907" s="98"/>
      <c r="C907" s="98"/>
      <c r="D907" s="98"/>
      <c r="E907" s="98"/>
      <c r="F907" s="98"/>
      <c r="G907" s="98"/>
      <c r="H907" s="98"/>
      <c r="I907" s="98"/>
      <c r="J907" s="98"/>
      <c r="K907" s="98"/>
      <c r="L907" s="98"/>
      <c r="M907" s="98"/>
      <c r="N907" s="98"/>
      <c r="O907" s="98"/>
      <c r="P907" s="98"/>
      <c r="Q907" s="98"/>
      <c r="R907" s="98"/>
      <c r="S907" s="98"/>
      <c r="T907" s="98"/>
      <c r="U907" s="98"/>
      <c r="V907" s="98"/>
      <c r="W907" s="98"/>
      <c r="X907" s="98"/>
      <c r="Y907" s="98"/>
      <c r="Z907" s="98"/>
      <c r="AA907" s="98"/>
      <c r="AB907" s="98"/>
    </row>
    <row r="908" spans="1:28" x14ac:dyDescent="0.4">
      <c r="A908" s="98"/>
      <c r="B908" s="98"/>
      <c r="C908" s="98"/>
      <c r="D908" s="98"/>
      <c r="E908" s="98"/>
      <c r="F908" s="98"/>
      <c r="G908" s="98"/>
      <c r="H908" s="98"/>
      <c r="I908" s="98"/>
      <c r="J908" s="98"/>
      <c r="K908" s="98"/>
      <c r="L908" s="98"/>
      <c r="M908" s="98"/>
      <c r="N908" s="98"/>
      <c r="O908" s="98"/>
      <c r="P908" s="98"/>
      <c r="Q908" s="98"/>
      <c r="R908" s="98"/>
      <c r="S908" s="98"/>
      <c r="T908" s="98"/>
      <c r="U908" s="98"/>
      <c r="V908" s="98"/>
      <c r="W908" s="98"/>
      <c r="X908" s="98"/>
      <c r="Y908" s="98"/>
      <c r="Z908" s="98"/>
      <c r="AA908" s="98"/>
      <c r="AB908" s="98"/>
    </row>
    <row r="909" spans="1:28" x14ac:dyDescent="0.4">
      <c r="A909" s="98"/>
      <c r="B909" s="98"/>
      <c r="C909" s="98"/>
      <c r="D909" s="98"/>
      <c r="E909" s="98"/>
      <c r="F909" s="98"/>
      <c r="G909" s="98"/>
      <c r="H909" s="98"/>
      <c r="I909" s="98"/>
      <c r="J909" s="98"/>
      <c r="K909" s="98"/>
      <c r="L909" s="98"/>
      <c r="M909" s="98"/>
      <c r="N909" s="98"/>
      <c r="O909" s="98"/>
      <c r="P909" s="98"/>
      <c r="Q909" s="98"/>
      <c r="R909" s="98"/>
      <c r="S909" s="98"/>
      <c r="T909" s="98"/>
      <c r="U909" s="98"/>
      <c r="V909" s="98"/>
      <c r="W909" s="98"/>
      <c r="X909" s="98"/>
      <c r="Y909" s="98"/>
      <c r="Z909" s="98"/>
      <c r="AA909" s="98"/>
      <c r="AB909" s="98"/>
    </row>
    <row r="910" spans="1:28" x14ac:dyDescent="0.4">
      <c r="A910" s="98"/>
      <c r="B910" s="98"/>
      <c r="C910" s="98"/>
      <c r="D910" s="98"/>
      <c r="E910" s="98"/>
      <c r="F910" s="98"/>
      <c r="G910" s="98"/>
      <c r="H910" s="98"/>
      <c r="I910" s="98"/>
      <c r="J910" s="98"/>
      <c r="K910" s="98"/>
      <c r="L910" s="98"/>
      <c r="M910" s="98"/>
      <c r="N910" s="98"/>
      <c r="O910" s="98"/>
      <c r="P910" s="98"/>
      <c r="Q910" s="98"/>
      <c r="R910" s="98"/>
      <c r="S910" s="98"/>
      <c r="T910" s="98"/>
      <c r="U910" s="98"/>
      <c r="V910" s="98"/>
      <c r="W910" s="98"/>
      <c r="X910" s="98"/>
      <c r="Y910" s="98"/>
      <c r="Z910" s="98"/>
      <c r="AA910" s="98"/>
      <c r="AB910" s="98"/>
    </row>
    <row r="911" spans="1:28" x14ac:dyDescent="0.4">
      <c r="A911" s="98"/>
      <c r="B911" s="98"/>
      <c r="C911" s="98"/>
      <c r="D911" s="98"/>
      <c r="E911" s="98"/>
      <c r="F911" s="98"/>
      <c r="G911" s="98"/>
      <c r="H911" s="98"/>
      <c r="I911" s="98"/>
      <c r="J911" s="98"/>
      <c r="K911" s="98"/>
      <c r="L911" s="98"/>
      <c r="M911" s="98"/>
      <c r="N911" s="98"/>
      <c r="O911" s="98"/>
      <c r="P911" s="98"/>
      <c r="Q911" s="98"/>
      <c r="R911" s="98"/>
      <c r="S911" s="98"/>
      <c r="T911" s="98"/>
      <c r="U911" s="98"/>
      <c r="V911" s="98"/>
      <c r="W911" s="98"/>
      <c r="X911" s="98"/>
      <c r="Y911" s="98"/>
      <c r="Z911" s="98"/>
      <c r="AA911" s="98"/>
      <c r="AB911" s="98"/>
    </row>
    <row r="912" spans="1:28" x14ac:dyDescent="0.4">
      <c r="A912" s="98"/>
      <c r="B912" s="98"/>
      <c r="C912" s="98"/>
      <c r="D912" s="98"/>
      <c r="E912" s="98"/>
      <c r="F912" s="98"/>
      <c r="G912" s="98"/>
      <c r="H912" s="98"/>
      <c r="I912" s="98"/>
      <c r="J912" s="98"/>
      <c r="K912" s="98"/>
      <c r="L912" s="98"/>
      <c r="M912" s="98"/>
      <c r="N912" s="98"/>
      <c r="O912" s="98"/>
      <c r="P912" s="98"/>
      <c r="Q912" s="98"/>
      <c r="R912" s="98"/>
      <c r="S912" s="98"/>
      <c r="T912" s="98"/>
      <c r="U912" s="98"/>
      <c r="V912" s="98"/>
      <c r="W912" s="98"/>
      <c r="X912" s="98"/>
      <c r="Y912" s="98"/>
      <c r="Z912" s="98"/>
      <c r="AA912" s="98"/>
      <c r="AB912" s="98"/>
    </row>
    <row r="913" spans="1:28" x14ac:dyDescent="0.4">
      <c r="A913" s="98"/>
      <c r="B913" s="98"/>
      <c r="C913" s="98"/>
      <c r="D913" s="98"/>
      <c r="E913" s="98"/>
      <c r="F913" s="98"/>
      <c r="G913" s="98"/>
      <c r="H913" s="98"/>
      <c r="I913" s="98"/>
      <c r="J913" s="98"/>
      <c r="K913" s="98"/>
      <c r="L913" s="98"/>
      <c r="M913" s="98"/>
      <c r="N913" s="98"/>
      <c r="O913" s="98"/>
      <c r="P913" s="98"/>
      <c r="Q913" s="98"/>
      <c r="R913" s="98"/>
      <c r="S913" s="98"/>
      <c r="T913" s="98"/>
      <c r="U913" s="98"/>
      <c r="V913" s="98"/>
      <c r="W913" s="98"/>
      <c r="X913" s="98"/>
      <c r="Y913" s="98"/>
      <c r="Z913" s="98"/>
      <c r="AA913" s="98"/>
      <c r="AB913" s="98"/>
    </row>
    <row r="914" spans="1:28" x14ac:dyDescent="0.4">
      <c r="A914" s="98"/>
      <c r="B914" s="98"/>
      <c r="C914" s="98"/>
      <c r="D914" s="98"/>
      <c r="E914" s="98"/>
      <c r="F914" s="98"/>
      <c r="G914" s="98"/>
      <c r="H914" s="98"/>
      <c r="I914" s="98"/>
      <c r="J914" s="98"/>
      <c r="K914" s="98"/>
      <c r="L914" s="98"/>
      <c r="M914" s="98"/>
      <c r="N914" s="98"/>
      <c r="O914" s="98"/>
      <c r="P914" s="98"/>
      <c r="Q914" s="98"/>
      <c r="R914" s="98"/>
      <c r="S914" s="98"/>
      <c r="T914" s="98"/>
      <c r="U914" s="98"/>
      <c r="V914" s="98"/>
      <c r="W914" s="98"/>
      <c r="X914" s="98"/>
      <c r="Y914" s="98"/>
      <c r="Z914" s="98"/>
      <c r="AA914" s="98"/>
      <c r="AB914" s="98"/>
    </row>
    <row r="915" spans="1:28" x14ac:dyDescent="0.4">
      <c r="A915" s="98"/>
      <c r="B915" s="98"/>
      <c r="C915" s="98"/>
      <c r="D915" s="98"/>
      <c r="E915" s="98"/>
      <c r="F915" s="98"/>
      <c r="G915" s="98"/>
      <c r="H915" s="98"/>
      <c r="I915" s="98"/>
      <c r="J915" s="98"/>
      <c r="K915" s="98"/>
      <c r="L915" s="98"/>
      <c r="M915" s="98"/>
      <c r="N915" s="98"/>
      <c r="O915" s="98"/>
      <c r="P915" s="98"/>
      <c r="Q915" s="98"/>
      <c r="R915" s="98"/>
      <c r="S915" s="98"/>
      <c r="T915" s="98"/>
      <c r="U915" s="98"/>
      <c r="V915" s="98"/>
      <c r="W915" s="98"/>
      <c r="X915" s="98"/>
      <c r="Y915" s="98"/>
      <c r="Z915" s="98"/>
      <c r="AA915" s="98"/>
      <c r="AB915" s="98"/>
    </row>
    <row r="916" spans="1:28" x14ac:dyDescent="0.4">
      <c r="A916" s="98"/>
      <c r="B916" s="98"/>
      <c r="C916" s="98"/>
      <c r="D916" s="98"/>
      <c r="E916" s="98"/>
      <c r="F916" s="98"/>
      <c r="G916" s="98"/>
      <c r="H916" s="98"/>
      <c r="I916" s="98"/>
      <c r="J916" s="98"/>
      <c r="K916" s="98"/>
      <c r="L916" s="98"/>
      <c r="M916" s="98"/>
      <c r="N916" s="98"/>
      <c r="O916" s="98"/>
      <c r="P916" s="98"/>
      <c r="Q916" s="98"/>
      <c r="R916" s="98"/>
      <c r="S916" s="98"/>
      <c r="T916" s="98"/>
      <c r="U916" s="98"/>
      <c r="V916" s="98"/>
      <c r="W916" s="98"/>
      <c r="X916" s="98"/>
      <c r="Y916" s="98"/>
      <c r="Z916" s="98"/>
      <c r="AA916" s="98"/>
      <c r="AB916" s="98"/>
    </row>
    <row r="917" spans="1:28" x14ac:dyDescent="0.4">
      <c r="A917" s="98"/>
      <c r="B917" s="98"/>
      <c r="C917" s="98"/>
      <c r="D917" s="98"/>
      <c r="E917" s="98"/>
      <c r="F917" s="98"/>
      <c r="G917" s="98"/>
      <c r="H917" s="98"/>
      <c r="I917" s="98"/>
      <c r="J917" s="98"/>
      <c r="K917" s="98"/>
      <c r="L917" s="98"/>
      <c r="M917" s="98"/>
      <c r="N917" s="98"/>
      <c r="O917" s="98"/>
      <c r="P917" s="98"/>
      <c r="Q917" s="98"/>
      <c r="R917" s="98"/>
      <c r="S917" s="98"/>
      <c r="T917" s="98"/>
      <c r="U917" s="98"/>
      <c r="V917" s="98"/>
      <c r="W917" s="98"/>
      <c r="X917" s="98"/>
      <c r="Y917" s="98"/>
      <c r="Z917" s="98"/>
      <c r="AA917" s="98"/>
      <c r="AB917" s="98"/>
    </row>
    <row r="918" spans="1:28" x14ac:dyDescent="0.4">
      <c r="A918" s="98"/>
      <c r="B918" s="98"/>
      <c r="C918" s="98"/>
      <c r="D918" s="98"/>
      <c r="E918" s="98"/>
      <c r="F918" s="98"/>
      <c r="G918" s="98"/>
      <c r="H918" s="98"/>
      <c r="I918" s="98"/>
      <c r="J918" s="98"/>
      <c r="K918" s="98"/>
      <c r="L918" s="98"/>
      <c r="M918" s="98"/>
      <c r="N918" s="98"/>
      <c r="O918" s="98"/>
      <c r="P918" s="98"/>
      <c r="Q918" s="98"/>
      <c r="R918" s="98"/>
      <c r="S918" s="98"/>
      <c r="T918" s="98"/>
      <c r="U918" s="98"/>
      <c r="V918" s="98"/>
      <c r="W918" s="98"/>
      <c r="X918" s="98"/>
      <c r="Y918" s="98"/>
      <c r="Z918" s="98"/>
      <c r="AA918" s="98"/>
      <c r="AB918" s="98"/>
    </row>
    <row r="919" spans="1:28" x14ac:dyDescent="0.4">
      <c r="A919" s="98"/>
      <c r="B919" s="98"/>
      <c r="C919" s="98"/>
      <c r="D919" s="98"/>
      <c r="E919" s="98"/>
      <c r="F919" s="98"/>
      <c r="G919" s="98"/>
      <c r="H919" s="98"/>
      <c r="I919" s="98"/>
      <c r="J919" s="98"/>
      <c r="K919" s="98"/>
      <c r="L919" s="98"/>
      <c r="M919" s="98"/>
      <c r="N919" s="98"/>
      <c r="O919" s="98"/>
      <c r="P919" s="98"/>
      <c r="Q919" s="98"/>
      <c r="R919" s="98"/>
      <c r="S919" s="98"/>
      <c r="T919" s="98"/>
      <c r="U919" s="98"/>
      <c r="V919" s="98"/>
      <c r="W919" s="98"/>
      <c r="X919" s="98"/>
      <c r="Y919" s="98"/>
      <c r="Z919" s="98"/>
      <c r="AA919" s="98"/>
      <c r="AB919" s="98"/>
    </row>
    <row r="920" spans="1:28" x14ac:dyDescent="0.4">
      <c r="A920" s="98"/>
      <c r="B920" s="98"/>
      <c r="C920" s="98"/>
      <c r="D920" s="98"/>
      <c r="E920" s="98"/>
      <c r="F920" s="98"/>
      <c r="G920" s="98"/>
      <c r="H920" s="98"/>
      <c r="I920" s="98"/>
      <c r="J920" s="98"/>
      <c r="K920" s="98"/>
      <c r="L920" s="98"/>
      <c r="M920" s="98"/>
      <c r="N920" s="98"/>
      <c r="O920" s="98"/>
      <c r="P920" s="98"/>
      <c r="Q920" s="98"/>
      <c r="R920" s="98"/>
      <c r="S920" s="98"/>
      <c r="T920" s="98"/>
      <c r="U920" s="98"/>
      <c r="V920" s="98"/>
      <c r="W920" s="98"/>
      <c r="X920" s="98"/>
      <c r="Y920" s="98"/>
      <c r="Z920" s="98"/>
      <c r="AA920" s="98"/>
      <c r="AB920" s="98"/>
    </row>
    <row r="921" spans="1:28" x14ac:dyDescent="0.4">
      <c r="A921" s="98"/>
      <c r="B921" s="98"/>
      <c r="C921" s="98"/>
      <c r="D921" s="98"/>
      <c r="E921" s="98"/>
      <c r="F921" s="98"/>
      <c r="G921" s="98"/>
      <c r="H921" s="98"/>
      <c r="I921" s="98"/>
      <c r="J921" s="98"/>
      <c r="K921" s="98"/>
      <c r="L921" s="98"/>
      <c r="M921" s="98"/>
      <c r="N921" s="98"/>
      <c r="O921" s="98"/>
      <c r="P921" s="98"/>
      <c r="Q921" s="98"/>
      <c r="R921" s="98"/>
      <c r="S921" s="98"/>
      <c r="T921" s="98"/>
      <c r="U921" s="98"/>
      <c r="V921" s="98"/>
      <c r="W921" s="98"/>
      <c r="X921" s="98"/>
      <c r="Y921" s="98"/>
      <c r="Z921" s="98"/>
      <c r="AA921" s="98"/>
      <c r="AB921" s="98"/>
    </row>
    <row r="922" spans="1:28" x14ac:dyDescent="0.4">
      <c r="A922" s="98"/>
      <c r="B922" s="98"/>
      <c r="C922" s="98"/>
      <c r="D922" s="98"/>
      <c r="E922" s="98"/>
      <c r="F922" s="98"/>
      <c r="G922" s="98"/>
      <c r="H922" s="98"/>
      <c r="I922" s="98"/>
      <c r="J922" s="98"/>
      <c r="K922" s="98"/>
      <c r="L922" s="98"/>
      <c r="M922" s="98"/>
      <c r="N922" s="98"/>
      <c r="O922" s="98"/>
      <c r="P922" s="98"/>
      <c r="Q922" s="98"/>
      <c r="R922" s="98"/>
      <c r="S922" s="98"/>
      <c r="T922" s="98"/>
      <c r="U922" s="98"/>
      <c r="V922" s="98"/>
      <c r="W922" s="98"/>
      <c r="X922" s="98"/>
      <c r="Y922" s="98"/>
      <c r="Z922" s="98"/>
      <c r="AA922" s="98"/>
      <c r="AB922" s="98"/>
    </row>
    <row r="923" spans="1:28" x14ac:dyDescent="0.4">
      <c r="A923" s="98"/>
      <c r="B923" s="98"/>
      <c r="C923" s="98"/>
      <c r="D923" s="98"/>
      <c r="E923" s="98"/>
      <c r="F923" s="98"/>
      <c r="G923" s="98"/>
      <c r="H923" s="98"/>
      <c r="I923" s="98"/>
      <c r="J923" s="98"/>
      <c r="K923" s="98"/>
      <c r="L923" s="98"/>
      <c r="M923" s="98"/>
      <c r="N923" s="98"/>
      <c r="O923" s="98"/>
      <c r="P923" s="98"/>
      <c r="Q923" s="98"/>
      <c r="R923" s="98"/>
      <c r="S923" s="98"/>
      <c r="T923" s="98"/>
      <c r="U923" s="98"/>
      <c r="V923" s="98"/>
      <c r="W923" s="98"/>
      <c r="X923" s="98"/>
      <c r="Y923" s="98"/>
      <c r="Z923" s="98"/>
      <c r="AA923" s="98"/>
      <c r="AB923" s="98"/>
    </row>
    <row r="924" spans="1:28" x14ac:dyDescent="0.4">
      <c r="A924" s="98"/>
      <c r="B924" s="98"/>
      <c r="C924" s="98"/>
      <c r="D924" s="98"/>
      <c r="E924" s="98"/>
      <c r="F924" s="98"/>
      <c r="G924" s="98"/>
      <c r="H924" s="98"/>
      <c r="I924" s="98"/>
      <c r="J924" s="98"/>
      <c r="K924" s="98"/>
      <c r="L924" s="98"/>
      <c r="M924" s="98"/>
      <c r="N924" s="98"/>
      <c r="O924" s="98"/>
      <c r="P924" s="98"/>
      <c r="Q924" s="98"/>
      <c r="R924" s="98"/>
      <c r="S924" s="98"/>
      <c r="T924" s="98"/>
      <c r="U924" s="98"/>
      <c r="V924" s="98"/>
      <c r="W924" s="98"/>
      <c r="X924" s="98"/>
      <c r="Y924" s="98"/>
      <c r="Z924" s="98"/>
      <c r="AA924" s="98"/>
      <c r="AB924" s="98"/>
    </row>
    <row r="925" spans="1:28" x14ac:dyDescent="0.4">
      <c r="A925" s="98"/>
      <c r="B925" s="98"/>
      <c r="C925" s="98"/>
      <c r="D925" s="98"/>
      <c r="E925" s="98"/>
      <c r="F925" s="98"/>
      <c r="G925" s="98"/>
      <c r="H925" s="98"/>
      <c r="I925" s="98"/>
      <c r="J925" s="98"/>
      <c r="K925" s="98"/>
      <c r="L925" s="98"/>
      <c r="M925" s="98"/>
      <c r="N925" s="98"/>
      <c r="O925" s="98"/>
      <c r="P925" s="98"/>
      <c r="Q925" s="98"/>
      <c r="R925" s="98"/>
      <c r="S925" s="98"/>
      <c r="T925" s="98"/>
      <c r="U925" s="98"/>
      <c r="V925" s="98"/>
      <c r="W925" s="98"/>
      <c r="X925" s="98"/>
      <c r="Y925" s="98"/>
      <c r="Z925" s="98"/>
      <c r="AA925" s="98"/>
      <c r="AB925" s="98"/>
    </row>
    <row r="926" spans="1:28" x14ac:dyDescent="0.4">
      <c r="A926" s="98"/>
      <c r="B926" s="98"/>
      <c r="C926" s="98"/>
      <c r="D926" s="98"/>
      <c r="E926" s="98"/>
      <c r="F926" s="98"/>
      <c r="G926" s="98"/>
      <c r="H926" s="98"/>
      <c r="I926" s="98"/>
      <c r="J926" s="98"/>
      <c r="K926" s="98"/>
      <c r="L926" s="98"/>
      <c r="M926" s="98"/>
      <c r="N926" s="98"/>
      <c r="O926" s="98"/>
      <c r="P926" s="98"/>
      <c r="Q926" s="98"/>
      <c r="R926" s="98"/>
      <c r="S926" s="98"/>
      <c r="T926" s="98"/>
      <c r="U926" s="98"/>
      <c r="V926" s="98"/>
      <c r="W926" s="98"/>
      <c r="X926" s="98"/>
      <c r="Y926" s="98"/>
      <c r="Z926" s="98"/>
      <c r="AA926" s="98"/>
      <c r="AB926" s="98"/>
    </row>
    <row r="927" spans="1:28" x14ac:dyDescent="0.4">
      <c r="A927" s="98"/>
      <c r="B927" s="98"/>
      <c r="C927" s="98"/>
      <c r="D927" s="98"/>
      <c r="E927" s="98"/>
      <c r="F927" s="98"/>
      <c r="G927" s="98"/>
      <c r="H927" s="98"/>
      <c r="I927" s="98"/>
      <c r="J927" s="98"/>
      <c r="K927" s="98"/>
      <c r="L927" s="98"/>
      <c r="M927" s="98"/>
      <c r="N927" s="98"/>
      <c r="O927" s="98"/>
      <c r="P927" s="98"/>
      <c r="Q927" s="98"/>
      <c r="R927" s="98"/>
      <c r="S927" s="98"/>
      <c r="T927" s="98"/>
      <c r="U927" s="98"/>
      <c r="V927" s="98"/>
      <c r="W927" s="98"/>
      <c r="X927" s="98"/>
      <c r="Y927" s="98"/>
      <c r="Z927" s="98"/>
      <c r="AA927" s="98"/>
      <c r="AB927" s="98"/>
    </row>
    <row r="928" spans="1:28" x14ac:dyDescent="0.4">
      <c r="A928" s="98"/>
      <c r="B928" s="98"/>
      <c r="C928" s="98"/>
      <c r="D928" s="98"/>
      <c r="E928" s="98"/>
      <c r="F928" s="98"/>
      <c r="G928" s="98"/>
      <c r="H928" s="98"/>
      <c r="I928" s="98"/>
      <c r="J928" s="98"/>
      <c r="K928" s="98"/>
      <c r="L928" s="98"/>
      <c r="M928" s="98"/>
      <c r="N928" s="98"/>
      <c r="O928" s="98"/>
      <c r="P928" s="98"/>
      <c r="Q928" s="98"/>
      <c r="R928" s="98"/>
      <c r="S928" s="98"/>
      <c r="T928" s="98"/>
      <c r="U928" s="98"/>
      <c r="V928" s="98"/>
      <c r="W928" s="98"/>
      <c r="X928" s="98"/>
      <c r="Y928" s="98"/>
      <c r="Z928" s="98"/>
      <c r="AA928" s="98"/>
      <c r="AB928" s="98"/>
    </row>
    <row r="929" spans="1:28" x14ac:dyDescent="0.4">
      <c r="A929" s="98"/>
      <c r="B929" s="98"/>
      <c r="C929" s="98"/>
      <c r="D929" s="98"/>
      <c r="E929" s="98"/>
      <c r="F929" s="98"/>
      <c r="G929" s="98"/>
      <c r="H929" s="98"/>
      <c r="I929" s="98"/>
      <c r="J929" s="98"/>
      <c r="K929" s="98"/>
      <c r="L929" s="98"/>
      <c r="M929" s="98"/>
      <c r="N929" s="98"/>
      <c r="O929" s="98"/>
      <c r="P929" s="98"/>
      <c r="Q929" s="98"/>
      <c r="R929" s="98"/>
      <c r="S929" s="98"/>
      <c r="T929" s="98"/>
      <c r="U929" s="98"/>
      <c r="V929" s="98"/>
      <c r="W929" s="98"/>
      <c r="X929" s="98"/>
      <c r="Y929" s="98"/>
      <c r="Z929" s="98"/>
      <c r="AA929" s="98"/>
      <c r="AB929" s="98"/>
    </row>
    <row r="930" spans="1:28" x14ac:dyDescent="0.4">
      <c r="A930" s="98"/>
      <c r="B930" s="98"/>
      <c r="C930" s="98"/>
      <c r="D930" s="98"/>
      <c r="E930" s="98"/>
      <c r="F930" s="98"/>
      <c r="G930" s="98"/>
      <c r="H930" s="98"/>
      <c r="I930" s="98"/>
      <c r="J930" s="98"/>
      <c r="K930" s="98"/>
      <c r="L930" s="98"/>
      <c r="M930" s="98"/>
      <c r="N930" s="98"/>
      <c r="O930" s="98"/>
      <c r="P930" s="98"/>
      <c r="Q930" s="98"/>
      <c r="R930" s="98"/>
      <c r="S930" s="98"/>
      <c r="T930" s="98"/>
      <c r="U930" s="98"/>
      <c r="V930" s="98"/>
      <c r="W930" s="98"/>
      <c r="X930" s="98"/>
      <c r="Y930" s="98"/>
      <c r="Z930" s="98"/>
      <c r="AA930" s="98"/>
      <c r="AB930" s="98"/>
    </row>
    <row r="931" spans="1:28" x14ac:dyDescent="0.4">
      <c r="A931" s="98"/>
      <c r="B931" s="98"/>
      <c r="C931" s="98"/>
      <c r="D931" s="98"/>
      <c r="E931" s="98"/>
      <c r="F931" s="98"/>
      <c r="G931" s="98"/>
      <c r="H931" s="98"/>
      <c r="I931" s="98"/>
      <c r="J931" s="98"/>
      <c r="K931" s="98"/>
      <c r="L931" s="98"/>
      <c r="M931" s="98"/>
      <c r="N931" s="98"/>
      <c r="O931" s="98"/>
      <c r="P931" s="98"/>
      <c r="Q931" s="98"/>
      <c r="R931" s="98"/>
      <c r="S931" s="98"/>
      <c r="T931" s="98"/>
      <c r="U931" s="98"/>
      <c r="V931" s="98"/>
      <c r="W931" s="98"/>
      <c r="X931" s="98"/>
      <c r="Y931" s="98"/>
      <c r="Z931" s="98"/>
      <c r="AA931" s="98"/>
      <c r="AB931" s="98"/>
    </row>
    <row r="932" spans="1:28" x14ac:dyDescent="0.4">
      <c r="A932" s="98"/>
      <c r="B932" s="98"/>
      <c r="C932" s="98"/>
      <c r="D932" s="98"/>
      <c r="E932" s="98"/>
      <c r="F932" s="98"/>
      <c r="G932" s="98"/>
      <c r="H932" s="98"/>
      <c r="I932" s="98"/>
      <c r="J932" s="98"/>
      <c r="K932" s="98"/>
      <c r="L932" s="98"/>
      <c r="M932" s="98"/>
      <c r="N932" s="98"/>
      <c r="O932" s="98"/>
      <c r="P932" s="98"/>
      <c r="Q932" s="98"/>
      <c r="R932" s="98"/>
      <c r="S932" s="98"/>
      <c r="T932" s="98"/>
      <c r="U932" s="98"/>
      <c r="V932" s="98"/>
      <c r="W932" s="98"/>
      <c r="X932" s="98"/>
      <c r="Y932" s="98"/>
      <c r="Z932" s="98"/>
      <c r="AA932" s="98"/>
      <c r="AB932" s="98"/>
    </row>
    <row r="933" spans="1:28" x14ac:dyDescent="0.4">
      <c r="A933" s="98"/>
      <c r="B933" s="98"/>
      <c r="C933" s="98"/>
      <c r="D933" s="98"/>
      <c r="E933" s="98"/>
      <c r="F933" s="98"/>
      <c r="G933" s="98"/>
      <c r="H933" s="98"/>
      <c r="I933" s="98"/>
      <c r="J933" s="98"/>
      <c r="K933" s="98"/>
      <c r="L933" s="98"/>
      <c r="M933" s="98"/>
      <c r="N933" s="98"/>
      <c r="O933" s="98"/>
      <c r="P933" s="98"/>
      <c r="Q933" s="98"/>
      <c r="R933" s="98"/>
      <c r="S933" s="98"/>
      <c r="T933" s="98"/>
      <c r="U933" s="98"/>
      <c r="V933" s="98"/>
      <c r="W933" s="98"/>
      <c r="X933" s="98"/>
      <c r="Y933" s="98"/>
      <c r="Z933" s="98"/>
      <c r="AA933" s="98"/>
      <c r="AB933" s="98"/>
    </row>
    <row r="934" spans="1:28" x14ac:dyDescent="0.4">
      <c r="A934" s="98"/>
      <c r="B934" s="98"/>
      <c r="C934" s="98"/>
      <c r="D934" s="98"/>
      <c r="E934" s="98"/>
      <c r="F934" s="98"/>
      <c r="G934" s="98"/>
      <c r="H934" s="98"/>
      <c r="I934" s="98"/>
      <c r="J934" s="98"/>
      <c r="K934" s="98"/>
      <c r="L934" s="98"/>
      <c r="M934" s="98"/>
      <c r="N934" s="98"/>
      <c r="O934" s="98"/>
      <c r="P934" s="98"/>
      <c r="Q934" s="98"/>
      <c r="R934" s="98"/>
      <c r="S934" s="98"/>
      <c r="T934" s="98"/>
      <c r="U934" s="98"/>
      <c r="V934" s="98"/>
      <c r="W934" s="98"/>
      <c r="X934" s="98"/>
      <c r="Y934" s="98"/>
      <c r="Z934" s="98"/>
      <c r="AA934" s="98"/>
      <c r="AB934" s="98"/>
    </row>
    <row r="935" spans="1:28" x14ac:dyDescent="0.4">
      <c r="A935" s="98"/>
      <c r="B935" s="98"/>
      <c r="C935" s="98"/>
      <c r="D935" s="98"/>
      <c r="E935" s="98"/>
      <c r="F935" s="98"/>
      <c r="G935" s="98"/>
      <c r="H935" s="98"/>
      <c r="I935" s="98"/>
      <c r="J935" s="98"/>
      <c r="K935" s="98"/>
      <c r="L935" s="98"/>
      <c r="M935" s="98"/>
      <c r="N935" s="98"/>
      <c r="O935" s="98"/>
      <c r="P935" s="98"/>
      <c r="Q935" s="98"/>
      <c r="R935" s="98"/>
      <c r="S935" s="98"/>
      <c r="T935" s="98"/>
      <c r="U935" s="98"/>
      <c r="V935" s="98"/>
      <c r="W935" s="98"/>
      <c r="X935" s="98"/>
      <c r="Y935" s="98"/>
      <c r="Z935" s="98"/>
      <c r="AA935" s="98"/>
      <c r="AB935" s="98"/>
    </row>
    <row r="936" spans="1:28" x14ac:dyDescent="0.4">
      <c r="A936" s="98"/>
      <c r="B936" s="98"/>
      <c r="C936" s="98"/>
      <c r="D936" s="98"/>
      <c r="E936" s="98"/>
      <c r="F936" s="98"/>
      <c r="G936" s="98"/>
      <c r="H936" s="98"/>
      <c r="I936" s="98"/>
      <c r="J936" s="98"/>
      <c r="K936" s="98"/>
      <c r="L936" s="98"/>
      <c r="M936" s="98"/>
      <c r="N936" s="98"/>
      <c r="O936" s="98"/>
      <c r="P936" s="98"/>
      <c r="Q936" s="98"/>
      <c r="R936" s="98"/>
      <c r="S936" s="98"/>
      <c r="T936" s="98"/>
      <c r="U936" s="98"/>
      <c r="V936" s="98"/>
      <c r="W936" s="98"/>
      <c r="X936" s="98"/>
      <c r="Y936" s="98"/>
      <c r="Z936" s="98"/>
      <c r="AA936" s="98"/>
      <c r="AB936" s="98"/>
    </row>
    <row r="937" spans="1:28" x14ac:dyDescent="0.4">
      <c r="A937" s="98"/>
      <c r="B937" s="98"/>
      <c r="C937" s="98"/>
      <c r="D937" s="98"/>
      <c r="E937" s="98"/>
      <c r="F937" s="98"/>
      <c r="G937" s="98"/>
      <c r="H937" s="98"/>
      <c r="I937" s="98"/>
      <c r="J937" s="98"/>
      <c r="K937" s="98"/>
      <c r="L937" s="98"/>
      <c r="M937" s="98"/>
      <c r="N937" s="98"/>
      <c r="O937" s="98"/>
      <c r="P937" s="98"/>
      <c r="Q937" s="98"/>
      <c r="R937" s="98"/>
      <c r="S937" s="98"/>
      <c r="T937" s="98"/>
      <c r="U937" s="98"/>
      <c r="V937" s="98"/>
      <c r="W937" s="98"/>
      <c r="X937" s="98"/>
      <c r="Y937" s="98"/>
      <c r="Z937" s="98"/>
      <c r="AA937" s="98"/>
      <c r="AB937" s="98"/>
    </row>
    <row r="938" spans="1:28" x14ac:dyDescent="0.4">
      <c r="A938" s="98"/>
      <c r="B938" s="98"/>
      <c r="C938" s="98"/>
      <c r="D938" s="98"/>
      <c r="E938" s="98"/>
      <c r="F938" s="98"/>
      <c r="G938" s="98"/>
      <c r="H938" s="98"/>
      <c r="I938" s="98"/>
      <c r="J938" s="98"/>
      <c r="K938" s="98"/>
      <c r="L938" s="98"/>
      <c r="M938" s="98"/>
      <c r="N938" s="98"/>
      <c r="O938" s="98"/>
      <c r="P938" s="98"/>
      <c r="Q938" s="98"/>
      <c r="R938" s="98"/>
      <c r="S938" s="98"/>
      <c r="T938" s="98"/>
      <c r="U938" s="98"/>
      <c r="V938" s="98"/>
      <c r="W938" s="98"/>
      <c r="X938" s="98"/>
      <c r="Y938" s="98"/>
      <c r="Z938" s="98"/>
      <c r="AA938" s="98"/>
      <c r="AB938" s="98"/>
    </row>
    <row r="939" spans="1:28" x14ac:dyDescent="0.4">
      <c r="A939" s="98"/>
      <c r="B939" s="98"/>
      <c r="C939" s="98"/>
      <c r="D939" s="98"/>
      <c r="E939" s="98"/>
      <c r="F939" s="98"/>
      <c r="G939" s="98"/>
      <c r="H939" s="98"/>
      <c r="I939" s="98"/>
      <c r="J939" s="98"/>
      <c r="K939" s="98"/>
      <c r="L939" s="98"/>
      <c r="M939" s="98"/>
      <c r="N939" s="98"/>
      <c r="O939" s="98"/>
      <c r="P939" s="98"/>
      <c r="Q939" s="98"/>
      <c r="R939" s="98"/>
      <c r="S939" s="98"/>
      <c r="T939" s="98"/>
      <c r="U939" s="98"/>
      <c r="V939" s="98"/>
      <c r="W939" s="98"/>
      <c r="X939" s="98"/>
      <c r="Y939" s="98"/>
      <c r="Z939" s="98"/>
      <c r="AA939" s="98"/>
      <c r="AB939" s="98"/>
    </row>
    <row r="940" spans="1:28" x14ac:dyDescent="0.4">
      <c r="A940" s="98"/>
      <c r="B940" s="98"/>
      <c r="C940" s="98"/>
      <c r="D940" s="98"/>
      <c r="E940" s="98"/>
      <c r="F940" s="98"/>
      <c r="G940" s="98"/>
      <c r="H940" s="98"/>
      <c r="I940" s="98"/>
      <c r="J940" s="98"/>
      <c r="K940" s="98"/>
      <c r="L940" s="98"/>
      <c r="M940" s="98"/>
      <c r="N940" s="98"/>
      <c r="O940" s="98"/>
      <c r="P940" s="98"/>
      <c r="Q940" s="98"/>
      <c r="R940" s="98"/>
      <c r="S940" s="98"/>
      <c r="T940" s="98"/>
      <c r="U940" s="98"/>
      <c r="V940" s="98"/>
      <c r="W940" s="98"/>
      <c r="X940" s="98"/>
      <c r="Y940" s="98"/>
      <c r="Z940" s="98"/>
      <c r="AA940" s="98"/>
      <c r="AB940" s="98"/>
    </row>
    <row r="941" spans="1:28" x14ac:dyDescent="0.4">
      <c r="A941" s="98"/>
      <c r="B941" s="98"/>
      <c r="C941" s="98"/>
      <c r="D941" s="98"/>
      <c r="E941" s="98"/>
      <c r="F941" s="98"/>
      <c r="G941" s="98"/>
      <c r="H941" s="98"/>
      <c r="I941" s="98"/>
      <c r="J941" s="98"/>
      <c r="K941" s="98"/>
      <c r="L941" s="98"/>
      <c r="M941" s="98"/>
      <c r="N941" s="98"/>
      <c r="O941" s="98"/>
      <c r="P941" s="98"/>
      <c r="Q941" s="98"/>
      <c r="R941" s="98"/>
      <c r="S941" s="98"/>
      <c r="T941" s="98"/>
      <c r="U941" s="98"/>
      <c r="V941" s="98"/>
      <c r="W941" s="98"/>
      <c r="X941" s="98"/>
      <c r="Y941" s="98"/>
      <c r="Z941" s="98"/>
      <c r="AA941" s="98"/>
      <c r="AB941" s="98"/>
    </row>
    <row r="942" spans="1:28" x14ac:dyDescent="0.4">
      <c r="A942" s="98"/>
      <c r="B942" s="98"/>
      <c r="C942" s="98"/>
      <c r="D942" s="98"/>
      <c r="E942" s="98"/>
      <c r="F942" s="98"/>
      <c r="G942" s="98"/>
      <c r="H942" s="98"/>
      <c r="I942" s="98"/>
      <c r="J942" s="98"/>
      <c r="K942" s="98"/>
      <c r="L942" s="98"/>
      <c r="M942" s="98"/>
      <c r="N942" s="98"/>
      <c r="O942" s="98"/>
      <c r="P942" s="98"/>
      <c r="Q942" s="98"/>
      <c r="R942" s="98"/>
      <c r="S942" s="98"/>
      <c r="T942" s="98"/>
      <c r="U942" s="98"/>
      <c r="V942" s="98"/>
      <c r="W942" s="98"/>
      <c r="X942" s="98"/>
      <c r="Y942" s="98"/>
      <c r="Z942" s="98"/>
      <c r="AA942" s="98"/>
      <c r="AB942" s="98"/>
    </row>
    <row r="943" spans="1:28" x14ac:dyDescent="0.4">
      <c r="A943" s="98"/>
      <c r="B943" s="98"/>
      <c r="C943" s="98"/>
      <c r="D943" s="98"/>
      <c r="E943" s="98"/>
      <c r="F943" s="98"/>
      <c r="G943" s="98"/>
      <c r="H943" s="98"/>
      <c r="I943" s="98"/>
      <c r="J943" s="98"/>
      <c r="K943" s="98"/>
      <c r="L943" s="98"/>
      <c r="M943" s="98"/>
      <c r="N943" s="98"/>
      <c r="O943" s="98"/>
      <c r="P943" s="98"/>
      <c r="Q943" s="98"/>
      <c r="R943" s="98"/>
      <c r="S943" s="98"/>
      <c r="T943" s="98"/>
      <c r="U943" s="98"/>
      <c r="V943" s="98"/>
      <c r="W943" s="98"/>
      <c r="X943" s="98"/>
      <c r="Y943" s="98"/>
      <c r="Z943" s="98"/>
      <c r="AA943" s="98"/>
      <c r="AB943" s="98"/>
    </row>
    <row r="944" spans="1:28" x14ac:dyDescent="0.4">
      <c r="A944" s="98"/>
      <c r="B944" s="98"/>
      <c r="C944" s="98"/>
      <c r="D944" s="98"/>
      <c r="E944" s="98"/>
      <c r="F944" s="98"/>
      <c r="G944" s="98"/>
      <c r="H944" s="98"/>
      <c r="I944" s="98"/>
      <c r="J944" s="98"/>
      <c r="K944" s="98"/>
      <c r="L944" s="98"/>
      <c r="M944" s="98"/>
      <c r="N944" s="98"/>
      <c r="O944" s="98"/>
      <c r="P944" s="98"/>
      <c r="Q944" s="98"/>
      <c r="R944" s="98"/>
      <c r="S944" s="98"/>
      <c r="T944" s="98"/>
      <c r="U944" s="98"/>
      <c r="V944" s="98"/>
      <c r="W944" s="98"/>
      <c r="X944" s="98"/>
      <c r="Y944" s="98"/>
      <c r="Z944" s="98"/>
      <c r="AA944" s="98"/>
      <c r="AB944" s="98"/>
    </row>
    <row r="945" spans="1:28" x14ac:dyDescent="0.4">
      <c r="A945" s="98"/>
      <c r="B945" s="98"/>
      <c r="C945" s="98"/>
      <c r="D945" s="98"/>
      <c r="E945" s="98"/>
      <c r="F945" s="98"/>
      <c r="G945" s="98"/>
      <c r="H945" s="98"/>
      <c r="I945" s="98"/>
      <c r="J945" s="98"/>
      <c r="K945" s="98"/>
      <c r="L945" s="98"/>
      <c r="M945" s="98"/>
      <c r="N945" s="98"/>
      <c r="O945" s="98"/>
      <c r="P945" s="98"/>
      <c r="Q945" s="98"/>
      <c r="R945" s="98"/>
      <c r="S945" s="98"/>
      <c r="T945" s="98"/>
      <c r="U945" s="98"/>
      <c r="V945" s="98"/>
      <c r="W945" s="98"/>
      <c r="X945" s="98"/>
      <c r="Y945" s="98"/>
      <c r="Z945" s="98"/>
      <c r="AA945" s="98"/>
      <c r="AB945" s="98"/>
    </row>
    <row r="946" spans="1:28" x14ac:dyDescent="0.4">
      <c r="A946" s="98"/>
      <c r="B946" s="98"/>
      <c r="C946" s="98"/>
      <c r="D946" s="98"/>
      <c r="E946" s="98"/>
      <c r="F946" s="98"/>
      <c r="G946" s="98"/>
      <c r="H946" s="98"/>
      <c r="I946" s="98"/>
      <c r="J946" s="98"/>
      <c r="K946" s="98"/>
      <c r="L946" s="98"/>
      <c r="M946" s="98"/>
      <c r="N946" s="98"/>
      <c r="O946" s="98"/>
      <c r="P946" s="98"/>
      <c r="Q946" s="98"/>
      <c r="R946" s="98"/>
      <c r="S946" s="98"/>
      <c r="T946" s="98"/>
      <c r="U946" s="98"/>
      <c r="V946" s="98"/>
      <c r="W946" s="98"/>
      <c r="X946" s="98"/>
      <c r="Y946" s="98"/>
      <c r="Z946" s="98"/>
      <c r="AA946" s="98"/>
      <c r="AB946" s="98"/>
    </row>
    <row r="947" spans="1:28" x14ac:dyDescent="0.4">
      <c r="A947" s="98"/>
      <c r="B947" s="98"/>
      <c r="C947" s="98"/>
      <c r="D947" s="98"/>
      <c r="E947" s="98"/>
      <c r="F947" s="98"/>
      <c r="G947" s="98"/>
      <c r="H947" s="98"/>
      <c r="I947" s="98"/>
      <c r="J947" s="98"/>
      <c r="K947" s="98"/>
      <c r="L947" s="98"/>
      <c r="M947" s="98"/>
      <c r="N947" s="98"/>
      <c r="O947" s="98"/>
      <c r="P947" s="98"/>
      <c r="Q947" s="98"/>
      <c r="R947" s="98"/>
      <c r="S947" s="98"/>
      <c r="T947" s="98"/>
      <c r="U947" s="98"/>
      <c r="V947" s="98"/>
      <c r="W947" s="98"/>
      <c r="X947" s="98"/>
      <c r="Y947" s="98"/>
      <c r="Z947" s="98"/>
      <c r="AA947" s="98"/>
      <c r="AB947" s="98"/>
    </row>
    <row r="948" spans="1:28" x14ac:dyDescent="0.4">
      <c r="A948" s="98"/>
      <c r="B948" s="98"/>
      <c r="C948" s="98"/>
      <c r="D948" s="98"/>
      <c r="E948" s="98"/>
      <c r="F948" s="98"/>
      <c r="G948" s="98"/>
      <c r="H948" s="98"/>
      <c r="I948" s="98"/>
      <c r="J948" s="98"/>
      <c r="K948" s="98"/>
      <c r="L948" s="98"/>
      <c r="M948" s="98"/>
      <c r="N948" s="98"/>
      <c r="O948" s="98"/>
      <c r="P948" s="98"/>
      <c r="Q948" s="98"/>
      <c r="R948" s="98"/>
      <c r="S948" s="98"/>
      <c r="T948" s="98"/>
      <c r="U948" s="98"/>
      <c r="V948" s="98"/>
      <c r="W948" s="98"/>
      <c r="X948" s="98"/>
      <c r="Y948" s="98"/>
      <c r="Z948" s="98"/>
      <c r="AA948" s="98"/>
      <c r="AB948" s="98"/>
    </row>
    <row r="949" spans="1:28" x14ac:dyDescent="0.4">
      <c r="A949" s="98"/>
      <c r="B949" s="98"/>
      <c r="C949" s="98"/>
      <c r="D949" s="98"/>
      <c r="E949" s="98"/>
      <c r="F949" s="98"/>
      <c r="G949" s="98"/>
      <c r="H949" s="98"/>
      <c r="I949" s="98"/>
      <c r="J949" s="98"/>
      <c r="K949" s="98"/>
      <c r="L949" s="98"/>
      <c r="M949" s="98"/>
      <c r="N949" s="98"/>
      <c r="O949" s="98"/>
      <c r="P949" s="98"/>
      <c r="Q949" s="98"/>
      <c r="R949" s="98"/>
      <c r="S949" s="98"/>
      <c r="T949" s="98"/>
      <c r="U949" s="98"/>
      <c r="V949" s="98"/>
      <c r="W949" s="98"/>
      <c r="X949" s="98"/>
      <c r="Y949" s="98"/>
      <c r="Z949" s="98"/>
      <c r="AA949" s="98"/>
      <c r="AB949" s="98"/>
    </row>
    <row r="950" spans="1:28" x14ac:dyDescent="0.4">
      <c r="A950" s="98"/>
      <c r="B950" s="98"/>
      <c r="C950" s="98"/>
      <c r="D950" s="98"/>
      <c r="E950" s="98"/>
      <c r="F950" s="98"/>
      <c r="G950" s="98"/>
      <c r="H950" s="98"/>
      <c r="I950" s="98"/>
      <c r="J950" s="98"/>
      <c r="K950" s="98"/>
      <c r="L950" s="98"/>
      <c r="M950" s="98"/>
      <c r="N950" s="98"/>
      <c r="O950" s="98"/>
      <c r="P950" s="98"/>
      <c r="Q950" s="98"/>
      <c r="R950" s="98"/>
      <c r="S950" s="98"/>
      <c r="T950" s="98"/>
      <c r="U950" s="98"/>
      <c r="V950" s="98"/>
      <c r="W950" s="98"/>
      <c r="X950" s="98"/>
      <c r="Y950" s="98"/>
      <c r="Z950" s="98"/>
      <c r="AA950" s="98"/>
      <c r="AB950" s="98"/>
    </row>
    <row r="951" spans="1:28" x14ac:dyDescent="0.4">
      <c r="A951" s="98"/>
      <c r="B951" s="98"/>
      <c r="C951" s="98"/>
      <c r="D951" s="98"/>
      <c r="E951" s="98"/>
      <c r="F951" s="98"/>
      <c r="G951" s="98"/>
      <c r="H951" s="98"/>
      <c r="I951" s="98"/>
      <c r="J951" s="98"/>
      <c r="K951" s="98"/>
      <c r="L951" s="98"/>
      <c r="M951" s="98"/>
      <c r="N951" s="98"/>
      <c r="O951" s="98"/>
      <c r="P951" s="98"/>
      <c r="Q951" s="98"/>
      <c r="R951" s="98"/>
      <c r="S951" s="98"/>
      <c r="T951" s="98"/>
      <c r="U951" s="98"/>
      <c r="V951" s="98"/>
      <c r="W951" s="98"/>
      <c r="X951" s="98"/>
      <c r="Y951" s="98"/>
      <c r="Z951" s="98"/>
      <c r="AA951" s="98"/>
      <c r="AB951" s="98"/>
    </row>
    <row r="952" spans="1:28" x14ac:dyDescent="0.4">
      <c r="A952" s="98"/>
      <c r="B952" s="98"/>
      <c r="C952" s="98"/>
      <c r="D952" s="98"/>
      <c r="E952" s="98"/>
      <c r="F952" s="98"/>
      <c r="G952" s="98"/>
      <c r="H952" s="98"/>
      <c r="I952" s="98"/>
      <c r="J952" s="98"/>
      <c r="K952" s="98"/>
      <c r="L952" s="98"/>
      <c r="M952" s="98"/>
      <c r="N952" s="98"/>
      <c r="O952" s="98"/>
      <c r="P952" s="98"/>
      <c r="Q952" s="98"/>
      <c r="R952" s="98"/>
      <c r="S952" s="98"/>
      <c r="T952" s="98"/>
      <c r="U952" s="98"/>
      <c r="V952" s="98"/>
      <c r="W952" s="98"/>
      <c r="X952" s="98"/>
      <c r="Y952" s="98"/>
      <c r="Z952" s="98"/>
      <c r="AA952" s="98"/>
      <c r="AB952" s="98"/>
    </row>
    <row r="953" spans="1:28" x14ac:dyDescent="0.4">
      <c r="A953" s="98"/>
      <c r="B953" s="98"/>
      <c r="C953" s="98"/>
      <c r="D953" s="98"/>
      <c r="E953" s="98"/>
      <c r="F953" s="98"/>
      <c r="G953" s="98"/>
      <c r="H953" s="98"/>
      <c r="I953" s="98"/>
      <c r="J953" s="98"/>
      <c r="K953" s="98"/>
      <c r="L953" s="98"/>
      <c r="M953" s="98"/>
      <c r="N953" s="98"/>
      <c r="O953" s="98"/>
      <c r="P953" s="98"/>
      <c r="Q953" s="98"/>
      <c r="R953" s="98"/>
      <c r="S953" s="98"/>
      <c r="T953" s="98"/>
      <c r="U953" s="98"/>
      <c r="V953" s="98"/>
      <c r="W953" s="98"/>
      <c r="X953" s="98"/>
      <c r="Y953" s="98"/>
      <c r="Z953" s="98"/>
      <c r="AA953" s="98"/>
      <c r="AB953" s="98"/>
    </row>
    <row r="954" spans="1:28" x14ac:dyDescent="0.4">
      <c r="A954" s="98"/>
      <c r="B954" s="98"/>
      <c r="C954" s="98"/>
      <c r="D954" s="98"/>
      <c r="E954" s="98"/>
      <c r="F954" s="98"/>
      <c r="G954" s="98"/>
      <c r="H954" s="98"/>
      <c r="I954" s="98"/>
      <c r="J954" s="98"/>
      <c r="K954" s="98"/>
      <c r="L954" s="98"/>
      <c r="M954" s="98"/>
      <c r="N954" s="98"/>
      <c r="O954" s="98"/>
      <c r="P954" s="98"/>
      <c r="Q954" s="98"/>
      <c r="R954" s="98"/>
      <c r="S954" s="98"/>
      <c r="T954" s="98"/>
      <c r="U954" s="98"/>
      <c r="V954" s="98"/>
      <c r="W954" s="98"/>
      <c r="X954" s="98"/>
      <c r="Y954" s="98"/>
      <c r="Z954" s="98"/>
      <c r="AA954" s="98"/>
      <c r="AB954" s="98"/>
    </row>
    <row r="955" spans="1:28" x14ac:dyDescent="0.4">
      <c r="A955" s="98"/>
      <c r="B955" s="98"/>
      <c r="C955" s="98"/>
      <c r="D955" s="98"/>
      <c r="E955" s="98"/>
      <c r="F955" s="98"/>
      <c r="G955" s="98"/>
      <c r="H955" s="98"/>
      <c r="I955" s="98"/>
      <c r="J955" s="98"/>
      <c r="K955" s="98"/>
      <c r="L955" s="98"/>
      <c r="M955" s="98"/>
      <c r="N955" s="98"/>
      <c r="O955" s="98"/>
      <c r="P955" s="98"/>
      <c r="Q955" s="98"/>
      <c r="R955" s="98"/>
      <c r="S955" s="98"/>
      <c r="T955" s="98"/>
      <c r="U955" s="98"/>
      <c r="V955" s="98"/>
      <c r="W955" s="98"/>
      <c r="X955" s="98"/>
      <c r="Y955" s="98"/>
      <c r="Z955" s="98"/>
      <c r="AA955" s="98"/>
      <c r="AB955" s="98"/>
    </row>
    <row r="956" spans="1:28" x14ac:dyDescent="0.4">
      <c r="A956" s="98"/>
      <c r="B956" s="98"/>
      <c r="C956" s="98"/>
      <c r="D956" s="98"/>
      <c r="E956" s="98"/>
      <c r="F956" s="98"/>
      <c r="G956" s="98"/>
      <c r="H956" s="98"/>
      <c r="I956" s="98"/>
      <c r="J956" s="98"/>
      <c r="K956" s="98"/>
      <c r="L956" s="98"/>
      <c r="M956" s="98"/>
      <c r="N956" s="98"/>
      <c r="O956" s="98"/>
      <c r="P956" s="98"/>
      <c r="Q956" s="98"/>
      <c r="R956" s="98"/>
      <c r="S956" s="98"/>
      <c r="T956" s="98"/>
      <c r="U956" s="98"/>
      <c r="V956" s="98"/>
      <c r="W956" s="98"/>
      <c r="X956" s="98"/>
      <c r="Y956" s="98"/>
      <c r="Z956" s="98"/>
      <c r="AA956" s="98"/>
      <c r="AB956" s="98"/>
    </row>
    <row r="957" spans="1:28" x14ac:dyDescent="0.4">
      <c r="A957" s="98"/>
      <c r="B957" s="98"/>
      <c r="C957" s="98"/>
      <c r="D957" s="98"/>
      <c r="E957" s="98"/>
      <c r="F957" s="98"/>
      <c r="G957" s="98"/>
      <c r="H957" s="98"/>
      <c r="I957" s="98"/>
      <c r="J957" s="98"/>
      <c r="K957" s="98"/>
      <c r="L957" s="98"/>
      <c r="M957" s="98"/>
      <c r="N957" s="98"/>
      <c r="O957" s="98"/>
      <c r="P957" s="98"/>
      <c r="Q957" s="98"/>
      <c r="R957" s="98"/>
      <c r="S957" s="98"/>
      <c r="T957" s="98"/>
      <c r="U957" s="98"/>
      <c r="V957" s="98"/>
      <c r="W957" s="98"/>
      <c r="X957" s="98"/>
      <c r="Y957" s="98"/>
      <c r="Z957" s="98"/>
      <c r="AA957" s="98"/>
      <c r="AB957" s="98"/>
    </row>
    <row r="958" spans="1:28" x14ac:dyDescent="0.4">
      <c r="A958" s="98"/>
      <c r="B958" s="98"/>
      <c r="C958" s="98"/>
      <c r="D958" s="98"/>
      <c r="E958" s="98"/>
      <c r="F958" s="98"/>
      <c r="G958" s="98"/>
      <c r="H958" s="98"/>
      <c r="I958" s="98"/>
      <c r="J958" s="98"/>
      <c r="K958" s="98"/>
      <c r="L958" s="98"/>
      <c r="M958" s="98"/>
      <c r="N958" s="98"/>
      <c r="O958" s="98"/>
      <c r="P958" s="98"/>
      <c r="Q958" s="98"/>
      <c r="R958" s="98"/>
      <c r="S958" s="98"/>
      <c r="T958" s="98"/>
      <c r="U958" s="98"/>
      <c r="V958" s="98"/>
      <c r="W958" s="98"/>
      <c r="X958" s="98"/>
      <c r="Y958" s="98"/>
      <c r="Z958" s="98"/>
      <c r="AA958" s="98"/>
      <c r="AB958" s="98"/>
    </row>
    <row r="959" spans="1:28" x14ac:dyDescent="0.4">
      <c r="A959" s="98"/>
      <c r="B959" s="98"/>
      <c r="C959" s="98"/>
      <c r="D959" s="98"/>
      <c r="E959" s="98"/>
      <c r="F959" s="98"/>
      <c r="G959" s="98"/>
      <c r="H959" s="98"/>
      <c r="I959" s="98"/>
      <c r="J959" s="98"/>
      <c r="K959" s="98"/>
      <c r="L959" s="98"/>
      <c r="M959" s="98"/>
      <c r="N959" s="98"/>
      <c r="O959" s="98"/>
      <c r="P959" s="98"/>
      <c r="Q959" s="98"/>
      <c r="R959" s="98"/>
      <c r="S959" s="98"/>
      <c r="T959" s="98"/>
      <c r="U959" s="98"/>
      <c r="V959" s="98"/>
      <c r="W959" s="98"/>
      <c r="X959" s="98"/>
      <c r="Y959" s="98"/>
      <c r="Z959" s="98"/>
      <c r="AA959" s="98"/>
      <c r="AB959" s="98"/>
    </row>
    <row r="960" spans="1:28" x14ac:dyDescent="0.4">
      <c r="A960" s="98"/>
      <c r="B960" s="98"/>
      <c r="C960" s="98"/>
      <c r="D960" s="98"/>
      <c r="E960" s="98"/>
      <c r="F960" s="98"/>
      <c r="G960" s="98"/>
      <c r="H960" s="98"/>
      <c r="I960" s="98"/>
      <c r="J960" s="98"/>
      <c r="K960" s="98"/>
      <c r="L960" s="98"/>
      <c r="M960" s="98"/>
      <c r="N960" s="98"/>
      <c r="O960" s="98"/>
      <c r="P960" s="98"/>
      <c r="Q960" s="98"/>
      <c r="R960" s="98"/>
      <c r="S960" s="98"/>
      <c r="T960" s="98"/>
      <c r="U960" s="98"/>
      <c r="V960" s="98"/>
      <c r="W960" s="98"/>
      <c r="X960" s="98"/>
      <c r="Y960" s="98"/>
      <c r="Z960" s="98"/>
      <c r="AA960" s="98"/>
      <c r="AB960" s="98"/>
    </row>
    <row r="961" spans="1:28" x14ac:dyDescent="0.4">
      <c r="A961" s="98"/>
      <c r="B961" s="98"/>
      <c r="C961" s="98"/>
      <c r="D961" s="98"/>
      <c r="E961" s="98"/>
      <c r="F961" s="98"/>
      <c r="G961" s="98"/>
      <c r="H961" s="98"/>
      <c r="I961" s="98"/>
      <c r="J961" s="98"/>
      <c r="K961" s="98"/>
      <c r="L961" s="98"/>
      <c r="M961" s="98"/>
      <c r="N961" s="98"/>
      <c r="O961" s="98"/>
      <c r="P961" s="98"/>
      <c r="Q961" s="98"/>
      <c r="R961" s="98"/>
      <c r="S961" s="98"/>
      <c r="T961" s="98"/>
      <c r="U961" s="98"/>
      <c r="V961" s="98"/>
      <c r="W961" s="98"/>
      <c r="X961" s="98"/>
      <c r="Y961" s="98"/>
      <c r="Z961" s="98"/>
      <c r="AA961" s="98"/>
      <c r="AB961" s="98"/>
    </row>
    <row r="962" spans="1:28" x14ac:dyDescent="0.4">
      <c r="A962" s="98"/>
      <c r="B962" s="98"/>
      <c r="C962" s="98"/>
      <c r="D962" s="98"/>
      <c r="E962" s="98"/>
      <c r="F962" s="98"/>
      <c r="G962" s="98"/>
      <c r="H962" s="98"/>
      <c r="I962" s="98"/>
      <c r="J962" s="98"/>
      <c r="K962" s="98"/>
      <c r="L962" s="98"/>
      <c r="M962" s="98"/>
      <c r="N962" s="98"/>
      <c r="O962" s="98"/>
      <c r="P962" s="98"/>
      <c r="Q962" s="98"/>
      <c r="R962" s="98"/>
      <c r="S962" s="98"/>
      <c r="T962" s="98"/>
      <c r="U962" s="98"/>
      <c r="V962" s="98"/>
      <c r="W962" s="98"/>
      <c r="X962" s="98"/>
      <c r="Y962" s="98"/>
      <c r="Z962" s="98"/>
      <c r="AA962" s="98"/>
      <c r="AB962" s="98"/>
    </row>
    <row r="963" spans="1:28" x14ac:dyDescent="0.4">
      <c r="A963" s="98"/>
      <c r="B963" s="98"/>
      <c r="C963" s="98"/>
      <c r="D963" s="98"/>
      <c r="E963" s="98"/>
      <c r="F963" s="98"/>
      <c r="G963" s="98"/>
      <c r="H963" s="98"/>
      <c r="I963" s="98"/>
      <c r="J963" s="98"/>
      <c r="K963" s="98"/>
      <c r="L963" s="98"/>
      <c r="M963" s="98"/>
      <c r="N963" s="98"/>
      <c r="O963" s="98"/>
      <c r="P963" s="98"/>
      <c r="Q963" s="98"/>
      <c r="R963" s="98"/>
      <c r="S963" s="98"/>
      <c r="T963" s="98"/>
      <c r="U963" s="98"/>
      <c r="V963" s="98"/>
      <c r="W963" s="98"/>
      <c r="X963" s="98"/>
      <c r="Y963" s="98"/>
      <c r="Z963" s="98"/>
      <c r="AA963" s="98"/>
      <c r="AB963" s="98"/>
    </row>
    <row r="964" spans="1:28" x14ac:dyDescent="0.4">
      <c r="A964" s="98"/>
      <c r="B964" s="98"/>
      <c r="C964" s="98"/>
      <c r="D964" s="98"/>
      <c r="E964" s="98"/>
      <c r="F964" s="98"/>
      <c r="G964" s="98"/>
      <c r="H964" s="98"/>
      <c r="I964" s="98"/>
      <c r="J964" s="98"/>
      <c r="K964" s="98"/>
      <c r="L964" s="98"/>
      <c r="M964" s="98"/>
      <c r="N964" s="98"/>
      <c r="O964" s="98"/>
      <c r="P964" s="98"/>
      <c r="Q964" s="98"/>
      <c r="R964" s="98"/>
      <c r="S964" s="98"/>
      <c r="T964" s="98"/>
      <c r="U964" s="98"/>
      <c r="V964" s="98"/>
      <c r="W964" s="98"/>
      <c r="X964" s="98"/>
      <c r="Y964" s="98"/>
      <c r="Z964" s="98"/>
      <c r="AA964" s="98"/>
      <c r="AB964" s="98"/>
    </row>
    <row r="965" spans="1:28" x14ac:dyDescent="0.4">
      <c r="A965" s="98"/>
      <c r="B965" s="98"/>
      <c r="C965" s="98"/>
      <c r="D965" s="98"/>
      <c r="E965" s="98"/>
      <c r="F965" s="98"/>
      <c r="G965" s="98"/>
      <c r="H965" s="98"/>
      <c r="I965" s="98"/>
      <c r="J965" s="98"/>
      <c r="K965" s="98"/>
      <c r="L965" s="98"/>
      <c r="M965" s="98"/>
      <c r="N965" s="98"/>
      <c r="O965" s="98"/>
      <c r="P965" s="98"/>
      <c r="Q965" s="98"/>
      <c r="R965" s="98"/>
      <c r="S965" s="98"/>
      <c r="T965" s="98"/>
      <c r="U965" s="98"/>
      <c r="V965" s="98"/>
      <c r="W965" s="98"/>
      <c r="X965" s="98"/>
      <c r="Y965" s="98"/>
      <c r="Z965" s="98"/>
      <c r="AA965" s="98"/>
      <c r="AB965" s="98"/>
    </row>
    <row r="966" spans="1:28" x14ac:dyDescent="0.4">
      <c r="A966" s="98"/>
      <c r="B966" s="98"/>
      <c r="C966" s="98"/>
      <c r="D966" s="98"/>
      <c r="E966" s="98"/>
      <c r="F966" s="98"/>
      <c r="G966" s="98"/>
      <c r="H966" s="98"/>
      <c r="I966" s="98"/>
      <c r="J966" s="98"/>
      <c r="K966" s="98"/>
      <c r="L966" s="98"/>
      <c r="M966" s="98"/>
      <c r="N966" s="98"/>
      <c r="O966" s="98"/>
      <c r="P966" s="98"/>
      <c r="Q966" s="98"/>
      <c r="R966" s="98"/>
      <c r="S966" s="98"/>
      <c r="T966" s="98"/>
      <c r="U966" s="98"/>
      <c r="V966" s="98"/>
      <c r="W966" s="98"/>
      <c r="X966" s="98"/>
      <c r="Y966" s="98"/>
      <c r="Z966" s="98"/>
      <c r="AA966" s="98"/>
      <c r="AB966" s="98"/>
    </row>
    <row r="967" spans="1:28" x14ac:dyDescent="0.4">
      <c r="A967" s="98"/>
      <c r="B967" s="98"/>
      <c r="C967" s="98"/>
      <c r="D967" s="98"/>
      <c r="E967" s="98"/>
      <c r="F967" s="98"/>
      <c r="G967" s="98"/>
      <c r="H967" s="98"/>
      <c r="I967" s="98"/>
      <c r="J967" s="98"/>
      <c r="K967" s="98"/>
      <c r="L967" s="98"/>
      <c r="M967" s="98"/>
      <c r="N967" s="98"/>
      <c r="O967" s="98"/>
      <c r="P967" s="98"/>
      <c r="Q967" s="98"/>
      <c r="R967" s="98"/>
      <c r="S967" s="98"/>
      <c r="T967" s="98"/>
      <c r="U967" s="98"/>
      <c r="V967" s="98"/>
      <c r="W967" s="98"/>
      <c r="X967" s="98"/>
      <c r="Y967" s="98"/>
      <c r="Z967" s="98"/>
      <c r="AA967" s="98"/>
      <c r="AB967" s="98"/>
    </row>
    <row r="968" spans="1:28" x14ac:dyDescent="0.4">
      <c r="A968" s="98"/>
      <c r="B968" s="98"/>
      <c r="C968" s="98"/>
      <c r="D968" s="98"/>
      <c r="E968" s="98"/>
      <c r="F968" s="98"/>
      <c r="G968" s="98"/>
      <c r="H968" s="98"/>
      <c r="I968" s="98"/>
      <c r="J968" s="98"/>
      <c r="K968" s="98"/>
      <c r="L968" s="98"/>
      <c r="M968" s="98"/>
      <c r="N968" s="98"/>
      <c r="O968" s="98"/>
      <c r="P968" s="98"/>
      <c r="Q968" s="98"/>
      <c r="R968" s="98"/>
      <c r="S968" s="98"/>
      <c r="T968" s="98"/>
      <c r="U968" s="98"/>
      <c r="V968" s="98"/>
      <c r="W968" s="98"/>
      <c r="X968" s="98"/>
      <c r="Y968" s="98"/>
      <c r="Z968" s="98"/>
      <c r="AA968" s="98"/>
      <c r="AB968" s="98"/>
    </row>
    <row r="969" spans="1:28" x14ac:dyDescent="0.4">
      <c r="A969" s="98"/>
      <c r="B969" s="98"/>
      <c r="C969" s="98"/>
      <c r="D969" s="98"/>
      <c r="E969" s="98"/>
      <c r="F969" s="98"/>
      <c r="G969" s="98"/>
      <c r="H969" s="98"/>
      <c r="I969" s="98"/>
      <c r="J969" s="98"/>
      <c r="K969" s="98"/>
      <c r="L969" s="98"/>
      <c r="M969" s="98"/>
      <c r="N969" s="98"/>
      <c r="O969" s="98"/>
      <c r="P969" s="98"/>
      <c r="Q969" s="98"/>
      <c r="R969" s="98"/>
      <c r="S969" s="98"/>
      <c r="T969" s="98"/>
      <c r="U969" s="98"/>
      <c r="V969" s="98"/>
      <c r="W969" s="98"/>
      <c r="X969" s="98"/>
      <c r="Y969" s="98"/>
      <c r="Z969" s="98"/>
      <c r="AA969" s="98"/>
      <c r="AB969" s="98"/>
    </row>
    <row r="970" spans="1:28" x14ac:dyDescent="0.4">
      <c r="A970" s="98"/>
      <c r="B970" s="98"/>
      <c r="C970" s="98"/>
      <c r="D970" s="98"/>
      <c r="E970" s="98"/>
      <c r="F970" s="98"/>
      <c r="G970" s="98"/>
      <c r="H970" s="98"/>
      <c r="I970" s="98"/>
      <c r="J970" s="98"/>
      <c r="K970" s="98"/>
      <c r="L970" s="98"/>
      <c r="M970" s="98"/>
      <c r="N970" s="98"/>
      <c r="O970" s="98"/>
      <c r="P970" s="98"/>
      <c r="Q970" s="98"/>
      <c r="R970" s="98"/>
      <c r="S970" s="98"/>
      <c r="T970" s="98"/>
      <c r="U970" s="98"/>
      <c r="V970" s="98"/>
      <c r="W970" s="98"/>
      <c r="X970" s="98"/>
      <c r="Y970" s="98"/>
      <c r="Z970" s="98"/>
      <c r="AA970" s="98"/>
      <c r="AB970" s="98"/>
    </row>
    <row r="971" spans="1:28" x14ac:dyDescent="0.4">
      <c r="A971" s="98"/>
      <c r="B971" s="98"/>
      <c r="C971" s="98"/>
      <c r="D971" s="98"/>
      <c r="E971" s="98"/>
      <c r="F971" s="98"/>
      <c r="G971" s="98"/>
      <c r="H971" s="98"/>
      <c r="I971" s="98"/>
      <c r="J971" s="98"/>
      <c r="K971" s="98"/>
      <c r="L971" s="98"/>
      <c r="M971" s="98"/>
      <c r="N971" s="98"/>
      <c r="O971" s="98"/>
      <c r="P971" s="98"/>
      <c r="Q971" s="98"/>
      <c r="R971" s="98"/>
      <c r="S971" s="98"/>
      <c r="T971" s="98"/>
      <c r="U971" s="98"/>
      <c r="V971" s="98"/>
      <c r="W971" s="98"/>
      <c r="X971" s="98"/>
      <c r="Y971" s="98"/>
      <c r="Z971" s="98"/>
      <c r="AA971" s="98"/>
      <c r="AB971" s="98"/>
    </row>
    <row r="972" spans="1:28" x14ac:dyDescent="0.4">
      <c r="A972" s="98"/>
      <c r="B972" s="98"/>
      <c r="C972" s="98"/>
      <c r="D972" s="98"/>
      <c r="E972" s="98"/>
      <c r="F972" s="98"/>
      <c r="G972" s="98"/>
      <c r="H972" s="98"/>
      <c r="I972" s="98"/>
      <c r="J972" s="98"/>
      <c r="K972" s="98"/>
      <c r="L972" s="98"/>
      <c r="M972" s="98"/>
      <c r="N972" s="98"/>
      <c r="O972" s="98"/>
      <c r="P972" s="98"/>
      <c r="Q972" s="98"/>
      <c r="R972" s="98"/>
      <c r="S972" s="98"/>
      <c r="T972" s="98"/>
      <c r="U972" s="98"/>
      <c r="V972" s="98"/>
      <c r="W972" s="98"/>
      <c r="X972" s="98"/>
      <c r="Y972" s="98"/>
      <c r="Z972" s="98"/>
      <c r="AA972" s="98"/>
      <c r="AB972" s="98"/>
    </row>
    <row r="973" spans="1:28" x14ac:dyDescent="0.4">
      <c r="A973" s="98"/>
      <c r="B973" s="98"/>
      <c r="C973" s="98"/>
      <c r="D973" s="98"/>
      <c r="E973" s="98"/>
      <c r="F973" s="98"/>
      <c r="G973" s="98"/>
      <c r="H973" s="98"/>
      <c r="I973" s="98"/>
      <c r="J973" s="98"/>
      <c r="K973" s="98"/>
      <c r="L973" s="98"/>
      <c r="M973" s="98"/>
      <c r="N973" s="98"/>
      <c r="O973" s="98"/>
      <c r="P973" s="98"/>
      <c r="Q973" s="98"/>
      <c r="R973" s="98"/>
      <c r="S973" s="98"/>
      <c r="T973" s="98"/>
      <c r="U973" s="98"/>
      <c r="V973" s="98"/>
      <c r="W973" s="98"/>
      <c r="X973" s="98"/>
      <c r="Y973" s="98"/>
      <c r="Z973" s="98"/>
      <c r="AA973" s="98"/>
      <c r="AB973" s="98"/>
    </row>
    <row r="974" spans="1:28" x14ac:dyDescent="0.4">
      <c r="A974" s="98"/>
      <c r="B974" s="98"/>
      <c r="C974" s="98"/>
      <c r="D974" s="98"/>
      <c r="E974" s="98"/>
      <c r="F974" s="98"/>
      <c r="G974" s="98"/>
      <c r="H974" s="98"/>
      <c r="I974" s="98"/>
      <c r="J974" s="98"/>
      <c r="K974" s="98"/>
      <c r="L974" s="98"/>
      <c r="M974" s="98"/>
      <c r="N974" s="98"/>
      <c r="O974" s="98"/>
      <c r="P974" s="98"/>
      <c r="Q974" s="98"/>
      <c r="R974" s="98"/>
      <c r="S974" s="98"/>
      <c r="T974" s="98"/>
      <c r="U974" s="98"/>
      <c r="V974" s="98"/>
      <c r="W974" s="98"/>
      <c r="X974" s="98"/>
      <c r="Y974" s="98"/>
      <c r="Z974" s="98"/>
      <c r="AA974" s="98"/>
      <c r="AB974" s="98"/>
    </row>
    <row r="975" spans="1:28" x14ac:dyDescent="0.4">
      <c r="A975" s="98"/>
      <c r="B975" s="98"/>
      <c r="C975" s="98"/>
      <c r="D975" s="98"/>
      <c r="E975" s="98"/>
      <c r="F975" s="98"/>
      <c r="G975" s="98"/>
      <c r="H975" s="98"/>
      <c r="I975" s="98"/>
      <c r="J975" s="98"/>
      <c r="K975" s="98"/>
      <c r="L975" s="98"/>
      <c r="M975" s="98"/>
      <c r="N975" s="98"/>
      <c r="O975" s="98"/>
      <c r="P975" s="98"/>
      <c r="Q975" s="98"/>
      <c r="R975" s="98"/>
      <c r="S975" s="98"/>
      <c r="T975" s="98"/>
      <c r="U975" s="98"/>
      <c r="V975" s="98"/>
      <c r="W975" s="98"/>
      <c r="X975" s="98"/>
      <c r="Y975" s="98"/>
      <c r="Z975" s="98"/>
      <c r="AA975" s="98"/>
      <c r="AB975" s="98"/>
    </row>
    <row r="976" spans="1:28" x14ac:dyDescent="0.4">
      <c r="A976" s="98"/>
      <c r="B976" s="98"/>
      <c r="C976" s="98"/>
      <c r="D976" s="98"/>
      <c r="E976" s="98"/>
      <c r="F976" s="98"/>
      <c r="G976" s="98"/>
      <c r="H976" s="98"/>
      <c r="I976" s="98"/>
      <c r="J976" s="98"/>
      <c r="K976" s="98"/>
      <c r="L976" s="98"/>
      <c r="M976" s="98"/>
      <c r="N976" s="98"/>
      <c r="O976" s="98"/>
      <c r="P976" s="98"/>
      <c r="Q976" s="98"/>
      <c r="R976" s="98"/>
      <c r="S976" s="98"/>
      <c r="T976" s="98"/>
      <c r="U976" s="98"/>
      <c r="V976" s="98"/>
      <c r="W976" s="98"/>
      <c r="X976" s="98"/>
      <c r="Y976" s="98"/>
      <c r="Z976" s="98"/>
      <c r="AA976" s="98"/>
      <c r="AB976" s="98"/>
    </row>
    <row r="977" spans="1:28" x14ac:dyDescent="0.4">
      <c r="A977" s="98"/>
      <c r="B977" s="98"/>
      <c r="C977" s="98"/>
      <c r="D977" s="98"/>
      <c r="E977" s="98"/>
      <c r="F977" s="98"/>
      <c r="G977" s="98"/>
      <c r="H977" s="98"/>
      <c r="I977" s="98"/>
      <c r="J977" s="98"/>
      <c r="K977" s="98"/>
      <c r="L977" s="98"/>
      <c r="M977" s="98"/>
      <c r="N977" s="98"/>
      <c r="O977" s="98"/>
      <c r="P977" s="98"/>
      <c r="Q977" s="98"/>
      <c r="R977" s="98"/>
      <c r="S977" s="98"/>
      <c r="T977" s="98"/>
      <c r="U977" s="98"/>
      <c r="V977" s="98"/>
      <c r="W977" s="98"/>
      <c r="X977" s="98"/>
      <c r="Y977" s="98"/>
      <c r="Z977" s="98"/>
      <c r="AA977" s="98"/>
      <c r="AB977" s="98"/>
    </row>
    <row r="978" spans="1:28" x14ac:dyDescent="0.4">
      <c r="A978" s="98"/>
      <c r="B978" s="98"/>
      <c r="C978" s="98"/>
      <c r="D978" s="98"/>
      <c r="E978" s="98"/>
      <c r="F978" s="98"/>
      <c r="G978" s="98"/>
      <c r="H978" s="98"/>
      <c r="I978" s="98"/>
      <c r="J978" s="98"/>
      <c r="K978" s="98"/>
      <c r="L978" s="98"/>
      <c r="M978" s="98"/>
      <c r="N978" s="98"/>
      <c r="O978" s="98"/>
      <c r="P978" s="98"/>
      <c r="Q978" s="98"/>
      <c r="R978" s="98"/>
      <c r="S978" s="98"/>
      <c r="T978" s="98"/>
      <c r="U978" s="98"/>
      <c r="V978" s="98"/>
      <c r="W978" s="98"/>
      <c r="X978" s="98"/>
      <c r="Y978" s="98"/>
      <c r="Z978" s="98"/>
      <c r="AA978" s="98"/>
      <c r="AB978" s="98"/>
    </row>
    <row r="979" spans="1:28" x14ac:dyDescent="0.4">
      <c r="A979" s="98"/>
      <c r="B979" s="98"/>
      <c r="C979" s="98"/>
      <c r="D979" s="98"/>
      <c r="E979" s="98"/>
      <c r="F979" s="98"/>
      <c r="G979" s="98"/>
      <c r="H979" s="98"/>
      <c r="I979" s="98"/>
      <c r="J979" s="98"/>
      <c r="K979" s="98"/>
      <c r="L979" s="98"/>
      <c r="M979" s="98"/>
      <c r="N979" s="98"/>
      <c r="O979" s="98"/>
      <c r="P979" s="98"/>
      <c r="Q979" s="98"/>
      <c r="R979" s="98"/>
      <c r="S979" s="98"/>
      <c r="T979" s="98"/>
      <c r="U979" s="98"/>
      <c r="V979" s="98"/>
      <c r="W979" s="98"/>
      <c r="X979" s="98"/>
      <c r="Y979" s="98"/>
      <c r="Z979" s="98"/>
      <c r="AA979" s="98"/>
      <c r="AB979" s="98"/>
    </row>
    <row r="980" spans="1:28" x14ac:dyDescent="0.4">
      <c r="A980" s="98"/>
      <c r="B980" s="98"/>
      <c r="C980" s="98"/>
      <c r="D980" s="98"/>
      <c r="E980" s="98"/>
      <c r="F980" s="98"/>
      <c r="G980" s="98"/>
      <c r="H980" s="98"/>
      <c r="I980" s="98"/>
      <c r="J980" s="98"/>
      <c r="K980" s="98"/>
      <c r="L980" s="98"/>
      <c r="M980" s="98"/>
      <c r="N980" s="98"/>
      <c r="O980" s="98"/>
      <c r="P980" s="98"/>
      <c r="Q980" s="98"/>
      <c r="R980" s="98"/>
      <c r="S980" s="98"/>
      <c r="T980" s="98"/>
      <c r="U980" s="98"/>
      <c r="V980" s="98"/>
      <c r="W980" s="98"/>
      <c r="X980" s="98"/>
      <c r="Y980" s="98"/>
      <c r="Z980" s="98"/>
      <c r="AA980" s="98"/>
      <c r="AB980" s="98"/>
    </row>
    <row r="981" spans="1:28" x14ac:dyDescent="0.4">
      <c r="A981" s="98"/>
      <c r="B981" s="98"/>
      <c r="C981" s="98"/>
      <c r="D981" s="98"/>
      <c r="E981" s="98"/>
      <c r="F981" s="98"/>
      <c r="G981" s="98"/>
      <c r="H981" s="98"/>
      <c r="I981" s="98"/>
      <c r="J981" s="98"/>
      <c r="K981" s="98"/>
      <c r="L981" s="98"/>
      <c r="M981" s="98"/>
      <c r="N981" s="98"/>
      <c r="O981" s="98"/>
      <c r="P981" s="98"/>
      <c r="Q981" s="98"/>
      <c r="R981" s="98"/>
      <c r="S981" s="98"/>
      <c r="T981" s="98"/>
      <c r="U981" s="98"/>
      <c r="V981" s="98"/>
      <c r="W981" s="98"/>
      <c r="X981" s="98"/>
      <c r="Y981" s="98"/>
      <c r="Z981" s="98"/>
      <c r="AA981" s="98"/>
      <c r="AB981" s="98"/>
    </row>
    <row r="982" spans="1:28" x14ac:dyDescent="0.4">
      <c r="A982" s="98"/>
      <c r="B982" s="98"/>
      <c r="C982" s="98"/>
      <c r="D982" s="98"/>
      <c r="E982" s="98"/>
      <c r="F982" s="98"/>
      <c r="G982" s="98"/>
      <c r="H982" s="98"/>
      <c r="I982" s="98"/>
      <c r="J982" s="98"/>
      <c r="K982" s="98"/>
      <c r="L982" s="98"/>
      <c r="M982" s="98"/>
      <c r="N982" s="98"/>
      <c r="O982" s="98"/>
      <c r="P982" s="98"/>
      <c r="Q982" s="98"/>
      <c r="R982" s="98"/>
      <c r="S982" s="98"/>
      <c r="T982" s="98"/>
      <c r="U982" s="98"/>
      <c r="V982" s="98"/>
      <c r="W982" s="98"/>
      <c r="X982" s="98"/>
      <c r="Y982" s="98"/>
      <c r="Z982" s="98"/>
      <c r="AA982" s="98"/>
      <c r="AB982" s="98"/>
    </row>
    <row r="983" spans="1:28" x14ac:dyDescent="0.4">
      <c r="A983" s="98"/>
      <c r="B983" s="98"/>
      <c r="C983" s="98"/>
      <c r="D983" s="98"/>
      <c r="E983" s="98"/>
      <c r="F983" s="98"/>
      <c r="G983" s="98"/>
      <c r="H983" s="98"/>
      <c r="I983" s="98"/>
      <c r="J983" s="98"/>
      <c r="K983" s="98"/>
      <c r="L983" s="98"/>
      <c r="M983" s="98"/>
      <c r="N983" s="98"/>
      <c r="O983" s="98"/>
      <c r="P983" s="98"/>
      <c r="Q983" s="98"/>
      <c r="R983" s="98"/>
      <c r="S983" s="98"/>
      <c r="T983" s="98"/>
      <c r="U983" s="98"/>
      <c r="V983" s="98"/>
      <c r="W983" s="98"/>
      <c r="X983" s="98"/>
      <c r="Y983" s="98"/>
      <c r="Z983" s="98"/>
      <c r="AA983" s="98"/>
      <c r="AB983" s="98"/>
    </row>
    <row r="984" spans="1:28" x14ac:dyDescent="0.4">
      <c r="A984" s="98"/>
      <c r="B984" s="98"/>
      <c r="C984" s="98"/>
      <c r="D984" s="98"/>
      <c r="E984" s="98"/>
      <c r="F984" s="98"/>
      <c r="G984" s="98"/>
      <c r="H984" s="98"/>
      <c r="I984" s="98"/>
      <c r="J984" s="98"/>
      <c r="K984" s="98"/>
      <c r="L984" s="98"/>
      <c r="M984" s="98"/>
      <c r="N984" s="98"/>
      <c r="O984" s="98"/>
      <c r="P984" s="98"/>
      <c r="Q984" s="98"/>
      <c r="R984" s="98"/>
      <c r="S984" s="98"/>
      <c r="T984" s="98"/>
      <c r="U984" s="98"/>
      <c r="V984" s="98"/>
      <c r="W984" s="98"/>
      <c r="X984" s="98"/>
      <c r="Y984" s="98"/>
      <c r="Z984" s="98"/>
      <c r="AA984" s="98"/>
      <c r="AB984" s="98"/>
    </row>
    <row r="985" spans="1:28" x14ac:dyDescent="0.4">
      <c r="A985" s="98"/>
      <c r="B985" s="98"/>
      <c r="C985" s="98"/>
      <c r="D985" s="98"/>
      <c r="E985" s="98"/>
      <c r="F985" s="98"/>
      <c r="G985" s="98"/>
      <c r="H985" s="98"/>
      <c r="I985" s="98"/>
      <c r="J985" s="98"/>
      <c r="K985" s="98"/>
      <c r="L985" s="98"/>
      <c r="M985" s="98"/>
      <c r="N985" s="98"/>
      <c r="O985" s="98"/>
      <c r="P985" s="98"/>
      <c r="Q985" s="98"/>
      <c r="R985" s="98"/>
      <c r="S985" s="98"/>
      <c r="T985" s="98"/>
      <c r="U985" s="98"/>
      <c r="V985" s="98"/>
      <c r="W985" s="98"/>
      <c r="X985" s="98"/>
      <c r="Y985" s="98"/>
      <c r="Z985" s="98"/>
      <c r="AA985" s="98"/>
      <c r="AB985" s="98"/>
    </row>
    <row r="986" spans="1:28" x14ac:dyDescent="0.4">
      <c r="A986" s="98"/>
      <c r="B986" s="98"/>
      <c r="C986" s="98"/>
      <c r="D986" s="98"/>
      <c r="E986" s="98"/>
      <c r="F986" s="98"/>
      <c r="G986" s="98"/>
      <c r="H986" s="98"/>
      <c r="I986" s="98"/>
      <c r="J986" s="98"/>
      <c r="K986" s="98"/>
      <c r="L986" s="98"/>
      <c r="M986" s="98"/>
      <c r="N986" s="98"/>
      <c r="O986" s="98"/>
      <c r="P986" s="98"/>
      <c r="Q986" s="98"/>
      <c r="R986" s="98"/>
      <c r="S986" s="98"/>
      <c r="T986" s="98"/>
      <c r="U986" s="98"/>
      <c r="V986" s="98"/>
      <c r="W986" s="98"/>
      <c r="X986" s="98"/>
      <c r="Y986" s="98"/>
      <c r="Z986" s="98"/>
      <c r="AA986" s="98"/>
      <c r="AB986" s="98"/>
    </row>
    <row r="987" spans="1:28" x14ac:dyDescent="0.4">
      <c r="A987" s="98"/>
      <c r="B987" s="98"/>
      <c r="C987" s="98"/>
      <c r="D987" s="98"/>
      <c r="E987" s="98"/>
      <c r="F987" s="98"/>
      <c r="G987" s="98"/>
      <c r="H987" s="98"/>
      <c r="I987" s="98"/>
      <c r="J987" s="98"/>
      <c r="K987" s="98"/>
      <c r="L987" s="98"/>
      <c r="M987" s="98"/>
      <c r="N987" s="98"/>
      <c r="O987" s="98"/>
      <c r="P987" s="98"/>
      <c r="Q987" s="98"/>
      <c r="R987" s="98"/>
      <c r="S987" s="98"/>
      <c r="T987" s="98"/>
      <c r="U987" s="98"/>
      <c r="V987" s="98"/>
      <c r="W987" s="98"/>
      <c r="X987" s="98"/>
      <c r="Y987" s="98"/>
      <c r="Z987" s="98"/>
      <c r="AA987" s="98"/>
      <c r="AB987" s="98"/>
    </row>
    <row r="988" spans="1:28" x14ac:dyDescent="0.4">
      <c r="A988" s="98"/>
      <c r="B988" s="98"/>
      <c r="C988" s="98"/>
      <c r="D988" s="98"/>
      <c r="E988" s="98"/>
      <c r="F988" s="98"/>
      <c r="G988" s="98"/>
      <c r="H988" s="98"/>
      <c r="I988" s="98"/>
      <c r="J988" s="98"/>
      <c r="K988" s="98"/>
      <c r="L988" s="98"/>
      <c r="M988" s="98"/>
      <c r="N988" s="98"/>
      <c r="O988" s="98"/>
      <c r="P988" s="98"/>
      <c r="Q988" s="98"/>
      <c r="R988" s="98"/>
      <c r="S988" s="98"/>
      <c r="T988" s="98"/>
      <c r="U988" s="98"/>
      <c r="V988" s="98"/>
      <c r="W988" s="98"/>
      <c r="X988" s="98"/>
      <c r="Y988" s="98"/>
      <c r="Z988" s="98"/>
      <c r="AA988" s="98"/>
      <c r="AB988" s="98"/>
    </row>
    <row r="989" spans="1:28" x14ac:dyDescent="0.4">
      <c r="A989" s="98"/>
      <c r="B989" s="98"/>
      <c r="C989" s="98"/>
      <c r="D989" s="98"/>
      <c r="E989" s="98"/>
      <c r="F989" s="98"/>
      <c r="G989" s="98"/>
      <c r="H989" s="98"/>
      <c r="I989" s="98"/>
      <c r="J989" s="98"/>
      <c r="K989" s="98"/>
      <c r="L989" s="98"/>
      <c r="M989" s="98"/>
      <c r="N989" s="98"/>
      <c r="O989" s="98"/>
      <c r="P989" s="98"/>
      <c r="Q989" s="98"/>
      <c r="R989" s="98"/>
      <c r="S989" s="98"/>
      <c r="T989" s="98"/>
      <c r="U989" s="98"/>
      <c r="V989" s="98"/>
      <c r="W989" s="98"/>
      <c r="X989" s="98"/>
      <c r="Y989" s="98"/>
      <c r="Z989" s="98"/>
      <c r="AA989" s="98"/>
      <c r="AB989" s="98"/>
    </row>
    <row r="990" spans="1:28" x14ac:dyDescent="0.4">
      <c r="A990" s="98"/>
      <c r="B990" s="98"/>
      <c r="C990" s="98"/>
      <c r="D990" s="98"/>
      <c r="E990" s="98"/>
      <c r="F990" s="98"/>
      <c r="G990" s="98"/>
      <c r="H990" s="98"/>
      <c r="I990" s="98"/>
      <c r="J990" s="98"/>
      <c r="K990" s="98"/>
      <c r="L990" s="98"/>
      <c r="M990" s="98"/>
      <c r="N990" s="98"/>
      <c r="O990" s="98"/>
      <c r="P990" s="98"/>
      <c r="Q990" s="98"/>
      <c r="R990" s="98"/>
      <c r="S990" s="98"/>
      <c r="T990" s="98"/>
      <c r="U990" s="98"/>
      <c r="V990" s="98"/>
      <c r="W990" s="98"/>
      <c r="X990" s="98"/>
      <c r="Y990" s="98"/>
      <c r="Z990" s="98"/>
      <c r="AA990" s="98"/>
      <c r="AB990" s="98"/>
    </row>
    <row r="991" spans="1:28" x14ac:dyDescent="0.4">
      <c r="A991" s="98"/>
      <c r="B991" s="98"/>
      <c r="C991" s="98"/>
      <c r="D991" s="98"/>
      <c r="E991" s="98"/>
      <c r="F991" s="98"/>
      <c r="G991" s="98"/>
      <c r="H991" s="98"/>
      <c r="I991" s="98"/>
      <c r="J991" s="98"/>
      <c r="K991" s="98"/>
      <c r="L991" s="98"/>
      <c r="M991" s="98"/>
      <c r="N991" s="98"/>
      <c r="O991" s="98"/>
      <c r="P991" s="98"/>
      <c r="Q991" s="98"/>
      <c r="R991" s="98"/>
      <c r="S991" s="98"/>
      <c r="T991" s="98"/>
      <c r="U991" s="98"/>
      <c r="V991" s="98"/>
      <c r="W991" s="98"/>
      <c r="X991" s="98"/>
      <c r="Y991" s="98"/>
      <c r="Z991" s="98"/>
      <c r="AA991" s="98"/>
      <c r="AB991" s="98"/>
    </row>
    <row r="992" spans="1:28" x14ac:dyDescent="0.4">
      <c r="A992" s="98"/>
      <c r="B992" s="98"/>
      <c r="C992" s="98"/>
      <c r="D992" s="98"/>
      <c r="E992" s="98"/>
      <c r="F992" s="98"/>
      <c r="G992" s="98"/>
      <c r="H992" s="98"/>
      <c r="I992" s="98"/>
      <c r="J992" s="98"/>
      <c r="K992" s="98"/>
      <c r="L992" s="98"/>
      <c r="M992" s="98"/>
      <c r="N992" s="98"/>
      <c r="O992" s="98"/>
      <c r="P992" s="98"/>
      <c r="Q992" s="98"/>
      <c r="R992" s="98"/>
      <c r="S992" s="98"/>
      <c r="T992" s="98"/>
      <c r="U992" s="98"/>
      <c r="V992" s="98"/>
      <c r="W992" s="98"/>
      <c r="X992" s="98"/>
      <c r="Y992" s="98"/>
      <c r="Z992" s="98"/>
      <c r="AA992" s="98"/>
      <c r="AB992" s="98"/>
    </row>
    <row r="993" spans="1:28" x14ac:dyDescent="0.4">
      <c r="A993" s="98"/>
      <c r="B993" s="98"/>
      <c r="C993" s="98"/>
      <c r="D993" s="98"/>
      <c r="E993" s="98"/>
      <c r="F993" s="98"/>
      <c r="G993" s="98"/>
      <c r="H993" s="98"/>
      <c r="I993" s="98"/>
      <c r="J993" s="98"/>
      <c r="K993" s="98"/>
      <c r="L993" s="98"/>
      <c r="M993" s="98"/>
      <c r="N993" s="98"/>
      <c r="O993" s="98"/>
      <c r="P993" s="98"/>
      <c r="Q993" s="98"/>
      <c r="R993" s="98"/>
      <c r="S993" s="98"/>
      <c r="T993" s="98"/>
      <c r="U993" s="98"/>
      <c r="V993" s="98"/>
      <c r="W993" s="98"/>
      <c r="X993" s="98"/>
      <c r="Y993" s="98"/>
      <c r="Z993" s="98"/>
      <c r="AA993" s="98"/>
      <c r="AB993" s="98"/>
    </row>
    <row r="994" spans="1:28" x14ac:dyDescent="0.4">
      <c r="A994" s="98"/>
      <c r="B994" s="98"/>
      <c r="C994" s="98"/>
      <c r="D994" s="98"/>
      <c r="E994" s="98"/>
      <c r="F994" s="98"/>
      <c r="G994" s="98"/>
      <c r="H994" s="98"/>
      <c r="I994" s="98"/>
      <c r="J994" s="98"/>
      <c r="K994" s="98"/>
      <c r="L994" s="98"/>
      <c r="M994" s="98"/>
      <c r="N994" s="98"/>
      <c r="O994" s="98"/>
      <c r="P994" s="98"/>
      <c r="Q994" s="98"/>
      <c r="R994" s="98"/>
      <c r="S994" s="98"/>
      <c r="T994" s="98"/>
      <c r="U994" s="98"/>
      <c r="V994" s="98"/>
      <c r="W994" s="98"/>
      <c r="X994" s="98"/>
      <c r="Y994" s="98"/>
      <c r="Z994" s="98"/>
      <c r="AA994" s="98"/>
      <c r="AB994" s="98"/>
    </row>
    <row r="995" spans="1:28" x14ac:dyDescent="0.4">
      <c r="A995" s="98"/>
      <c r="B995" s="98"/>
      <c r="C995" s="98"/>
      <c r="D995" s="98"/>
      <c r="E995" s="98"/>
      <c r="F995" s="98"/>
      <c r="G995" s="98"/>
      <c r="H995" s="98"/>
      <c r="I995" s="98"/>
      <c r="J995" s="98"/>
      <c r="K995" s="98"/>
      <c r="L995" s="98"/>
      <c r="M995" s="98"/>
      <c r="N995" s="98"/>
      <c r="O995" s="98"/>
      <c r="P995" s="98"/>
      <c r="Q995" s="98"/>
      <c r="R995" s="98"/>
      <c r="S995" s="98"/>
      <c r="T995" s="98"/>
      <c r="U995" s="98"/>
      <c r="V995" s="98"/>
      <c r="W995" s="98"/>
      <c r="X995" s="98"/>
      <c r="Y995" s="98"/>
      <c r="Z995" s="98"/>
      <c r="AA995" s="98"/>
      <c r="AB995" s="98"/>
    </row>
    <row r="996" spans="1:28" x14ac:dyDescent="0.4">
      <c r="A996" s="98"/>
      <c r="B996" s="98"/>
      <c r="C996" s="98"/>
      <c r="D996" s="98"/>
      <c r="E996" s="98"/>
      <c r="F996" s="98"/>
      <c r="G996" s="98"/>
      <c r="H996" s="98"/>
      <c r="I996" s="98"/>
      <c r="J996" s="98"/>
      <c r="K996" s="98"/>
      <c r="L996" s="98"/>
      <c r="M996" s="98"/>
      <c r="N996" s="98"/>
      <c r="O996" s="98"/>
      <c r="P996" s="98"/>
      <c r="Q996" s="98"/>
      <c r="R996" s="98"/>
      <c r="S996" s="98"/>
      <c r="T996" s="98"/>
      <c r="U996" s="98"/>
      <c r="V996" s="98"/>
      <c r="W996" s="98"/>
      <c r="X996" s="98"/>
      <c r="Y996" s="98"/>
      <c r="Z996" s="98"/>
      <c r="AA996" s="98"/>
      <c r="AB996" s="98"/>
    </row>
    <row r="997" spans="1:28" x14ac:dyDescent="0.4">
      <c r="A997" s="98"/>
      <c r="B997" s="98"/>
      <c r="C997" s="98"/>
      <c r="D997" s="98"/>
      <c r="E997" s="98"/>
      <c r="F997" s="98"/>
      <c r="G997" s="98"/>
      <c r="H997" s="98"/>
      <c r="I997" s="98"/>
      <c r="J997" s="98"/>
      <c r="K997" s="98"/>
      <c r="L997" s="98"/>
      <c r="M997" s="98"/>
      <c r="N997" s="98"/>
      <c r="O997" s="98"/>
      <c r="P997" s="98"/>
      <c r="Q997" s="98"/>
      <c r="R997" s="98"/>
      <c r="S997" s="98"/>
      <c r="T997" s="98"/>
      <c r="U997" s="98"/>
      <c r="V997" s="98"/>
      <c r="W997" s="98"/>
      <c r="X997" s="98"/>
      <c r="Y997" s="98"/>
      <c r="Z997" s="98"/>
      <c r="AA997" s="98"/>
      <c r="AB997" s="98"/>
    </row>
    <row r="998" spans="1:28" x14ac:dyDescent="0.4">
      <c r="A998" s="98"/>
      <c r="B998" s="98"/>
      <c r="C998" s="98"/>
      <c r="D998" s="98"/>
      <c r="E998" s="98"/>
      <c r="F998" s="98"/>
      <c r="G998" s="98"/>
      <c r="H998" s="98"/>
      <c r="I998" s="98"/>
      <c r="J998" s="98"/>
      <c r="K998" s="98"/>
      <c r="L998" s="98"/>
      <c r="M998" s="98"/>
      <c r="N998" s="98"/>
      <c r="O998" s="98"/>
      <c r="P998" s="98"/>
      <c r="Q998" s="98"/>
      <c r="R998" s="98"/>
      <c r="S998" s="98"/>
      <c r="T998" s="98"/>
      <c r="U998" s="98"/>
      <c r="V998" s="98"/>
      <c r="W998" s="98"/>
      <c r="X998" s="98"/>
      <c r="Y998" s="98"/>
      <c r="Z998" s="98"/>
      <c r="AA998" s="98"/>
      <c r="AB998" s="98"/>
    </row>
    <row r="999" spans="1:28" x14ac:dyDescent="0.4">
      <c r="A999" s="98"/>
      <c r="B999" s="98"/>
      <c r="C999" s="98"/>
      <c r="D999" s="98"/>
      <c r="E999" s="98"/>
      <c r="F999" s="98"/>
      <c r="G999" s="98"/>
      <c r="H999" s="98"/>
      <c r="I999" s="98"/>
      <c r="J999" s="98"/>
      <c r="K999" s="98"/>
      <c r="L999" s="98"/>
      <c r="M999" s="98"/>
      <c r="N999" s="98"/>
      <c r="O999" s="98"/>
      <c r="P999" s="98"/>
      <c r="Q999" s="98"/>
      <c r="R999" s="98"/>
      <c r="S999" s="98"/>
      <c r="T999" s="98"/>
      <c r="U999" s="98"/>
      <c r="V999" s="98"/>
      <c r="W999" s="98"/>
      <c r="X999" s="98"/>
      <c r="Y999" s="98"/>
      <c r="Z999" s="98"/>
      <c r="AA999" s="98"/>
      <c r="AB999" s="98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2CD79F-6151-4C3C-A4EF-3143C630C872}">
  <sheetPr codeName="IndividualTeam">
    <tabColor theme="1"/>
  </sheetPr>
  <dimension ref="A1:O998"/>
  <sheetViews>
    <sheetView tabSelected="1" zoomScale="90" zoomScaleNormal="130" workbookViewId="0"/>
  </sheetViews>
  <sheetFormatPr defaultColWidth="9" defaultRowHeight="14.25" x14ac:dyDescent="0.4"/>
  <cols>
    <col min="1" max="1" width="24.875" style="1" customWidth="1"/>
    <col min="2" max="2" width="20.375" style="1" customWidth="1"/>
    <col min="3" max="3" width="23.625" style="1" customWidth="1"/>
    <col min="4" max="4" width="21.25" style="1" customWidth="1"/>
    <col min="5" max="5" width="5" style="1" customWidth="1"/>
    <col min="6" max="6" width="19.5" style="1" customWidth="1"/>
    <col min="7" max="7" width="7.25" style="1" customWidth="1"/>
    <col min="8" max="8" width="20" style="1" customWidth="1"/>
    <col min="9" max="9" width="22.75" style="1" customWidth="1"/>
    <col min="10" max="10" width="9.75" style="1" customWidth="1"/>
    <col min="11" max="11" width="12" style="1" customWidth="1"/>
    <col min="12" max="12" width="7.875" style="1" hidden="1" customWidth="1"/>
    <col min="13" max="13" width="8" style="1" customWidth="1"/>
    <col min="14" max="14" width="7.625" style="1" hidden="1" customWidth="1"/>
    <col min="15" max="15" width="0" style="1" hidden="1" customWidth="1"/>
    <col min="16" max="16384" width="9" style="1"/>
  </cols>
  <sheetData>
    <row r="1" spans="1:15" ht="41.25" customHeight="1" thickTop="1" thickBot="1" x14ac:dyDescent="1.5">
      <c r="A1" s="34">
        <v>3755</v>
      </c>
      <c r="B1" s="68" t="str" cm="1">
        <f t="array" ref="B1">IF(ShowLogo=0,"",ShowLogo)</f>
        <v/>
      </c>
      <c r="C1" s="18"/>
      <c r="D1" s="19"/>
      <c r="E1" s="19"/>
      <c r="F1" s="19"/>
      <c r="G1" s="20"/>
      <c r="K1" s="7"/>
      <c r="L1" s="9" t="s">
        <v>22</v>
      </c>
      <c r="M1" s="7"/>
      <c r="N1" s="1" t="str" cm="1">
        <f t="array" ref="N1:N998">IF(ScoutingInfo!teamNumber=team,matchNumber,"")</f>
        <v/>
      </c>
      <c r="O1" s="1" cm="1">
        <f t="array" ref="O1:O6">_xlfn._xlws.FILTER(N:N, N:N&lt;&gt;"")</f>
        <v>21</v>
      </c>
    </row>
    <row r="2" spans="1:15" ht="165" customHeight="1" thickTop="1" thickBot="1" x14ac:dyDescent="0.85">
      <c r="A2" s="35" t="str">
        <f>INDEX([0]!team_name,MATCH(team,AllTeams!team,0))</f>
        <v>Dragon Robotics</v>
      </c>
      <c r="B2" s="36"/>
      <c r="C2" s="21"/>
      <c r="D2" s="29"/>
      <c r="E2" s="29"/>
      <c r="F2" s="39" cm="1">
        <f t="array" ref="F2">ShowRobot</f>
        <v>0</v>
      </c>
      <c r="G2" s="22"/>
      <c r="I2" t="e" vm="1">
        <f>INDEX(AllTeams!pitLocation,MATCH(team,AllTeams!team,0))</f>
        <v>#VALUE!</v>
      </c>
      <c r="K2" s="7"/>
      <c r="L2" s="10">
        <v>1</v>
      </c>
      <c r="M2" s="7"/>
      <c r="N2" s="1" t="str">
        <v/>
      </c>
      <c r="O2" s="1">
        <v>8</v>
      </c>
    </row>
    <row r="3" spans="1:15" ht="46.5" customHeight="1" thickTop="1" thickBot="1" x14ac:dyDescent="0.45">
      <c r="A3" s="37" t="str" cm="1">
        <f t="array" ref="A3">IFERROR(_xlfn.TEXTJOIN(CHAR(10)&amp;"- ",TRUE, "Comments: ", IF(ScoutingInfo!teamNumber=team,comments,"")),"No Comments")</f>
        <v>Comments: 
- They crashed straight into stage during auto
- Reliable scorer, no amp
- 0
- Had a good auto and worked well with others
- Good at scoring speaker and climbing
- Seemed to struggle scoring</v>
      </c>
      <c r="B3" s="38"/>
      <c r="C3" s="21"/>
      <c r="D3" s="29"/>
      <c r="E3" s="23"/>
      <c r="F3" s="23"/>
      <c r="G3" s="24"/>
      <c r="K3" s="7"/>
      <c r="L3" s="10">
        <v>1</v>
      </c>
      <c r="M3" s="8"/>
      <c r="N3" s="1" t="str">
        <v/>
      </c>
      <c r="O3" s="1">
        <v>26</v>
      </c>
    </row>
    <row r="4" spans="1:15" ht="15" thickTop="1" thickBot="1" x14ac:dyDescent="0.45">
      <c r="A4" s="25"/>
      <c r="B4" s="25"/>
      <c r="C4" s="45">
        <f>team</f>
        <v>3755</v>
      </c>
      <c r="D4" s="44"/>
      <c r="E4" s="25"/>
      <c r="G4"/>
      <c r="H4"/>
      <c r="I4"/>
      <c r="K4" s="7"/>
      <c r="L4" s="10">
        <v>1</v>
      </c>
      <c r="M4" s="7"/>
      <c r="N4" s="1" t="str">
        <v/>
      </c>
      <c r="O4" s="1">
        <v>54</v>
      </c>
    </row>
    <row r="5" spans="1:15" ht="15" thickTop="1" thickBot="1" x14ac:dyDescent="0.45">
      <c r="A5" s="25"/>
      <c r="B5" s="25"/>
      <c r="C5" s="42" t="s">
        <v>10</v>
      </c>
      <c r="D5" s="43">
        <f>IFERROR(INDEX(Rankings!defense_rank,MATCH(team,Rankings!team,0))/MAX(Rankings!defense_rank),0)</f>
        <v>0.31818181818181818</v>
      </c>
      <c r="E5" s="25"/>
      <c r="F5">
        <f>AVERAGE(ScoutingData[teleopAmpScore])</f>
        <v>0.83040935672514615</v>
      </c>
      <c r="G5" t="s">
        <v>243</v>
      </c>
      <c r="H5"/>
      <c r="I5"/>
      <c r="K5" s="7"/>
      <c r="L5" s="10">
        <v>1</v>
      </c>
      <c r="M5" s="7"/>
      <c r="N5" s="1" t="str">
        <v/>
      </c>
      <c r="O5" s="1">
        <v>46</v>
      </c>
    </row>
    <row r="6" spans="1:15" ht="15" thickTop="1" thickBot="1" x14ac:dyDescent="0.45">
      <c r="A6" s="25"/>
      <c r="B6" s="25"/>
      <c r="C6" s="30" t="s">
        <v>11</v>
      </c>
      <c r="D6" s="31">
        <f ca="1">IFERROR(INDEX(Rankings!auto_rank,MATCH(team,Rankings!team,0))/MAX(Rankings!auto_rank),0)</f>
        <v>0.29268292682926828</v>
      </c>
      <c r="E6" s="25"/>
      <c r="F6">
        <f>AVERAGE(ScoutingData[teleopSpeakerScore])</f>
        <v>2.4502923976608186</v>
      </c>
      <c r="G6" t="s">
        <v>244</v>
      </c>
      <c r="H6"/>
      <c r="I6"/>
      <c r="K6"/>
      <c r="L6" s="10">
        <v>1</v>
      </c>
      <c r="M6" s="8"/>
      <c r="N6" s="1" t="str">
        <v/>
      </c>
      <c r="O6" s="1">
        <v>61</v>
      </c>
    </row>
    <row r="7" spans="1:15" ht="15" thickTop="1" thickBot="1" x14ac:dyDescent="0.45">
      <c r="A7" s="25"/>
      <c r="B7" s="25"/>
      <c r="C7" s="30" t="s">
        <v>21</v>
      </c>
      <c r="D7" s="31">
        <f ca="1">IFERROR(INDEX(Rankings!climb_rank,MATCH(team,Rankings!team,0))/MAX(Rankings!climb_rank),0)</f>
        <v>1</v>
      </c>
      <c r="E7" s="25"/>
      <c r="F7">
        <f>AVERAGE(ScoutingData[teleopAmpScore])</f>
        <v>0.83040935672514615</v>
      </c>
      <c r="G7" t="s">
        <v>245</v>
      </c>
      <c r="H7"/>
      <c r="I7"/>
      <c r="K7" s="7"/>
      <c r="L7" s="10">
        <v>1</v>
      </c>
      <c r="M7" s="8"/>
      <c r="N7" s="1" t="str">
        <v/>
      </c>
    </row>
    <row r="8" spans="1:15" ht="14.65" thickTop="1" x14ac:dyDescent="0.4">
      <c r="A8" s="25"/>
      <c r="B8" s="25"/>
      <c r="C8" s="30" t="s">
        <v>210</v>
      </c>
      <c r="D8" s="31">
        <f>IFERROR(INDEX(Rankings!coolnessRanking,MATCH(team,Rankings!team,0))/MAX(Rankings!coolnessRanking),0)</f>
        <v>1.6227180527383367E-2</v>
      </c>
      <c r="E8" s="25"/>
      <c r="F8">
        <f>AVERAGE(ScoutingData[autoAmpScore])</f>
        <v>3.5087719298245612E-2</v>
      </c>
      <c r="G8" t="s">
        <v>246</v>
      </c>
      <c r="H8"/>
      <c r="I8"/>
      <c r="K8" s="7"/>
      <c r="L8" s="8"/>
      <c r="M8" s="8"/>
      <c r="N8" s="1" t="str">
        <v/>
      </c>
    </row>
    <row r="9" spans="1:15" x14ac:dyDescent="0.4">
      <c r="C9" s="30" t="s">
        <v>9</v>
      </c>
      <c r="D9" s="31">
        <f>IFERROR(INDEX(Rankings!speed_rank,MATCH(team,Rankings!team,0))/MAX(Rankings!speed_rank),0)</f>
        <v>0.5</v>
      </c>
      <c r="E9" s="25"/>
      <c r="F9"/>
      <c r="G9"/>
      <c r="H9"/>
      <c r="I9"/>
      <c r="N9" s="1" t="str">
        <v/>
      </c>
    </row>
    <row r="10" spans="1:15" ht="14.65" thickBot="1" x14ac:dyDescent="0.45">
      <c r="C10" s="32" t="s">
        <v>3</v>
      </c>
      <c r="D10" s="33">
        <f>IFERROR(INDEX(Rankings!driver_rank,MATCH(team,Rankings!team,0))/MAX(Rankings!driver_rank),0)</f>
        <v>0.23214285714285715</v>
      </c>
      <c r="E10" s="25"/>
      <c r="F10"/>
      <c r="G10"/>
      <c r="H10"/>
      <c r="I10"/>
      <c r="N10" s="1" t="str">
        <v/>
      </c>
    </row>
    <row r="11" spans="1:15" ht="16.5" customHeight="1" thickBot="1" x14ac:dyDescent="0.45">
      <c r="A11" s="69" t="s">
        <v>226</v>
      </c>
      <c r="B11" s="70">
        <v>61</v>
      </c>
      <c r="C11" s="47" t="s">
        <v>202</v>
      </c>
      <c r="D11" s="41"/>
      <c r="E11" s="25"/>
      <c r="F11" s="84">
        <v>2508</v>
      </c>
      <c r="G11" s="84">
        <v>2654</v>
      </c>
      <c r="H11" s="84">
        <v>8188</v>
      </c>
      <c r="I11"/>
      <c r="N11" s="1" t="str">
        <v/>
      </c>
    </row>
    <row r="12" spans="1:15" ht="16.5" customHeight="1" thickBot="1" x14ac:dyDescent="0.45">
      <c r="A12" s="71" t="s">
        <v>231</v>
      </c>
      <c r="B12" s="72"/>
      <c r="C12" s="73" t="s">
        <v>232</v>
      </c>
      <c r="D12" s="74"/>
      <c r="E12" s="25"/>
      <c r="F12" s="83">
        <v>3926</v>
      </c>
      <c r="G12" s="83">
        <v>5172</v>
      </c>
      <c r="H12" s="83">
        <v>3275</v>
      </c>
      <c r="I12"/>
      <c r="N12" s="1" t="str">
        <v/>
      </c>
    </row>
    <row r="13" spans="1:15" ht="18" customHeight="1" x14ac:dyDescent="0.45">
      <c r="A13" s="59" t="s">
        <v>216</v>
      </c>
      <c r="B13" s="55" t="str" cm="1">
        <f t="array" ref="B13">INDEX(initials,MATCH(1,(ScoutingInfo!teamNumber=team) * (matchNumber=$B$11),0))</f>
        <v>JB</v>
      </c>
      <c r="C13" s="48" t="s">
        <v>203</v>
      </c>
      <c r="D13" s="40">
        <f>INDEX(PitScoutingInfo!width,MATCH(team,PitScoutingInfo!teamNumber,0))</f>
        <v>31</v>
      </c>
      <c r="E13" s="25"/>
      <c r="F13" s="15"/>
      <c r="G13"/>
      <c r="H13" s="95"/>
      <c r="I13" s="3"/>
      <c r="N13" s="1" t="str">
        <v/>
      </c>
    </row>
    <row r="14" spans="1:15" ht="17.25" customHeight="1" x14ac:dyDescent="0.45">
      <c r="A14" s="52" t="s">
        <v>217</v>
      </c>
      <c r="B14" s="54" t="str" cm="1">
        <f t="array" ref="B14">INDEX(ScoutingData[event],MATCH(1,(ScoutingInfo!teamNumber=team) * (matchNumber=$B$11),0))</f>
        <v>2024ndgf</v>
      </c>
      <c r="C14" s="49" t="s">
        <v>204</v>
      </c>
      <c r="D14" s="27">
        <f>INDEX(PitScoutingInfo!length,MATCH(team,PitScoutingInfo!teamNumber,0))</f>
        <v>31</v>
      </c>
      <c r="E14" s="25"/>
      <c r="F14" s="15"/>
      <c r="G14"/>
      <c r="H14" s="95"/>
      <c r="I14" s="3"/>
      <c r="K14" s="2"/>
      <c r="N14" s="1" t="str">
        <v/>
      </c>
    </row>
    <row r="15" spans="1:15" ht="17.25" x14ac:dyDescent="0.45">
      <c r="A15" s="52" t="s">
        <v>218</v>
      </c>
      <c r="B15" s="54" t="str" cm="1">
        <f t="array" ref="B15">INDEX(ScoutingData[matchLevel],MATCH(1,(ScoutingInfo!teamNumber=team) * (matchNumber=$B$11),0))</f>
        <v>qm</v>
      </c>
      <c r="C15" s="49" t="s">
        <v>205</v>
      </c>
      <c r="D15" s="26">
        <f>INDEX(PitScoutingInfo!weight,MATCH(team,PitScoutingInfo!teamNumber,0))</f>
        <v>0</v>
      </c>
      <c r="E15" s="25"/>
      <c r="F15" s="15"/>
      <c r="H15" s="17"/>
      <c r="I15" s="3"/>
      <c r="N15" s="1" t="str">
        <v/>
      </c>
    </row>
    <row r="16" spans="1:15" x14ac:dyDescent="0.4">
      <c r="A16" s="52" t="s">
        <v>219</v>
      </c>
      <c r="B16" s="54" cm="1">
        <f t="array" ref="B16">INDEX(ScoutingData[matchNumber],MATCH(1,(ScoutingInfo!teamNumber=team) * (matchNumber=$B$11),0))</f>
        <v>61</v>
      </c>
      <c r="C16" s="49" t="s">
        <v>20</v>
      </c>
      <c r="D16" s="11" t="str" cm="1">
        <f t="array" ref="D16">_xlfn.IFS(INDEX(PitScoutingInfo!drivetrain,MATCH(team,PitScoutingInfo!teamNumber,0))="w","Westcoast/Tank", INDEX(PitScoutingInfo!drivetrain,MATCH(team,PitScoutingInfo!teamNumber,0))="s","Swerve",INDEX(PitScoutingInfo!drivetrain,MATCH(team,PitScoutingInfo!teamNumber,0))="b","Butterfly/GrassHopper", INDEX(PitScoutingInfo!drivetrain,MATCH(team,PitScoutingInfo!teamNumber,0))="o",INDEX(PitScoutingInfo!otherDriveTrain,MATCH(team,PitScoutingInfo!teamNumber,0)))</f>
        <v>Swerve</v>
      </c>
      <c r="E16" s="25"/>
      <c r="F16" s="15"/>
      <c r="N16" s="1" t="str">
        <v/>
      </c>
    </row>
    <row r="17" spans="1:14" x14ac:dyDescent="0.4">
      <c r="A17" s="52" t="s">
        <v>0</v>
      </c>
      <c r="B17" s="54" t="str" cm="1">
        <f t="array" ref="B17">INDEX(ScoutingData[robot],MATCH(1,(ScoutingInfo!teamNumber=team) * (matchNumber=$B$11),0))</f>
        <v>r3</v>
      </c>
      <c r="C17" s="49" t="s">
        <v>45</v>
      </c>
      <c r="D17" s="28" t="str">
        <f>INDEX(PitScoutingInfo!gearRatio,MATCH(team,PitScoutingInfo!teamNumber,0))</f>
        <v>14-1</v>
      </c>
      <c r="E17" s="25"/>
      <c r="F17" s="15"/>
      <c r="N17" s="1" t="str">
        <v/>
      </c>
    </row>
    <row r="18" spans="1:14" ht="14.65" thickBot="1" x14ac:dyDescent="0.45">
      <c r="A18" s="53" t="s">
        <v>3</v>
      </c>
      <c r="B18" s="56" cm="1">
        <f t="array" ref="B18">IF(INDEX(ScoutingData[driverSkill],MATCH(1,(ScoutingInfo!teamNumber=team) * (matchNumber=$B$11),0))="x","Not Observed",INDEX(ScoutingData[driverSkill],MATCH(1,(ScoutingInfo!teamNumber=team) * (matchNumber=$B$11),0)))</f>
        <v>1</v>
      </c>
      <c r="C18" s="50" t="s">
        <v>194</v>
      </c>
      <c r="D18" s="46" t="str" cm="1">
        <f t="array" ref="D18">_xlfn.IFS(INDEX(PitScoutingInfo!motor,MATCH(team,PitScoutingInfo!teamNumber,0))="n","Neo", INDEX(PitScoutingInfo!motor,MATCH(team,PitScoutingInfo!teamNumber,0))="f","Falcon", INDEX(PitScoutingInfo!motor,MATCH(team,PitScoutingInfo!teamNumber,0))="c","CIM", INDEX(PitScoutingInfo!motor,MATCH(team,PitScoutingInfo!teamNumber,0))="x","Other")</f>
        <v>Neo</v>
      </c>
      <c r="E18" s="25"/>
      <c r="F18" s="15"/>
      <c r="K18" s="2"/>
      <c r="N18" s="1" t="str">
        <v/>
      </c>
    </row>
    <row r="19" spans="1:14" ht="14.65" thickBot="1" x14ac:dyDescent="0.45">
      <c r="A19" s="62" t="s">
        <v>227</v>
      </c>
      <c r="B19" s="63"/>
      <c r="C19" s="64"/>
      <c r="D19" s="65"/>
      <c r="E19" s="25"/>
      <c r="F19" s="15"/>
      <c r="K19" s="2"/>
      <c r="N19" s="1" t="str">
        <v/>
      </c>
    </row>
    <row r="20" spans="1:14" x14ac:dyDescent="0.4">
      <c r="A20" s="59" t="s">
        <v>1</v>
      </c>
      <c r="B20" s="55" t="str" cm="1">
        <f t="array" ref="B20">IF(INDEX(ScoutingData[leaveStartingZone],MATCH(1,(ScoutingInfo!teamNumber=team) * (matchNumber=$B$11),0))=1,"Yes","No")</f>
        <v>Yes</v>
      </c>
      <c r="C20" s="48" t="s">
        <v>23</v>
      </c>
      <c r="D20" s="60" t="str">
        <f>IF(INDEX(PitScoutingInfo!leaveStartingZone,MATCH(team,PitScoutingInfo!teamNumber,0))="Y","Yes","No")</f>
        <v>No</v>
      </c>
      <c r="E20" s="25"/>
      <c r="N20" s="1" t="str">
        <v/>
      </c>
    </row>
    <row r="21" spans="1:14" x14ac:dyDescent="0.4">
      <c r="A21" s="52" t="s">
        <v>2</v>
      </c>
      <c r="B21" s="54" t="str" cm="1">
        <f t="array" ref="B21">_xlfn.IFS(INDEX(ScoutingData[pickupFrom],MATCH(1,(ScoutingInfo!teamNumber=team) * (matchNumber=$B$11),0))="f","Floor", INDEX(ScoutingData[pickupFrom],MATCH(1,(ScoutingInfo!teamNumber=team) * (matchNumber=$B$11),0))="s","Source",INDEX(ScoutingData[pickupFrom],MATCH(1,(ScoutingInfo!teamNumber=team) * (matchNumber=$B$11),0))="b","Both",INDEX(ScoutingData[pickupFrom],MATCH(1,(ScoutingInfo!teamNumber=team) * (matchNumber=$B$11),0))="x","Not Attempted")</f>
        <v>Floor</v>
      </c>
      <c r="C21" s="49" t="s">
        <v>2</v>
      </c>
      <c r="D21" s="11" t="str" cm="1">
        <f t="array" ref="D21">_xlfn.IFS(INDEX(PitScoutingInfo!pickupFrom,MATCH(team,PitScoutingInfo!teamNumber,0))="s","Source", INDEX(PitScoutingInfo!pickupFrom,MATCH(team,PitScoutingInfo!teamNumber,0))="f","Floor", INDEX(PitScoutingInfo!pickupFrom,MATCH(team,PitScoutingInfo!teamNumber,0))="b","Both", INDEX(PitScoutingInfo!pickupFrom,MATCH(team,PitScoutingInfo!teamNumber,0))="x","Neither")</f>
        <v>Both</v>
      </c>
      <c r="E21" s="25"/>
      <c r="F21" s="15"/>
      <c r="N21" s="1" t="str">
        <v/>
      </c>
    </row>
    <row r="22" spans="1:14" x14ac:dyDescent="0.4">
      <c r="A22" s="52" t="s">
        <v>197</v>
      </c>
      <c r="B22" s="54" cm="1">
        <f t="array" ref="B22">INDEX(ScoutingData[autoAmpScore],MATCH(1,(ScoutingInfo!teamNumber=team) * (matchNumber=$B$11),0))</f>
        <v>0</v>
      </c>
      <c r="C22" s="49" t="s">
        <v>197</v>
      </c>
      <c r="D22" s="11">
        <f>INDEX(PitScoutingInfo!autoAmpScore,MATCH(team,PitScoutingInfo!teamNumber,0))</f>
        <v>0</v>
      </c>
      <c r="E22" s="25"/>
      <c r="K22" s="2"/>
      <c r="N22" s="1" t="str">
        <v/>
      </c>
    </row>
    <row r="23" spans="1:14" x14ac:dyDescent="0.4">
      <c r="A23" s="52" t="s">
        <v>198</v>
      </c>
      <c r="B23" s="54" cm="1">
        <f t="array" ref="B23">INDEX(ScoutingData[autoSpeakerScore],MATCH(1,(ScoutingInfo!teamNumber=team) * (matchNumber=$B$11),0))</f>
        <v>0</v>
      </c>
      <c r="C23" s="49" t="s">
        <v>198</v>
      </c>
      <c r="D23" s="11">
        <f>INDEX(PitScoutingInfo!autoSpeakerScore,MATCH(team,PitScoutingInfo!teamNumber,0))</f>
        <v>1</v>
      </c>
      <c r="E23" s="25"/>
      <c r="K23" s="2"/>
      <c r="N23" s="1" t="str">
        <v/>
      </c>
    </row>
    <row r="24" spans="1:14" x14ac:dyDescent="0.4">
      <c r="A24" s="52" t="s">
        <v>209</v>
      </c>
      <c r="B24" s="54" cm="1">
        <f t="array" ref="B24">INDEX(ScoutingData[teleopAmpScore],MATCH(1,(ScoutingInfo!teamNumber=team) * (matchNumber=$B$11),0))</f>
        <v>0</v>
      </c>
      <c r="C24" s="49" t="s">
        <v>209</v>
      </c>
      <c r="D24" s="11">
        <f>INDEX(PitScoutingInfo!teleopAmpScore,MATCH(team,PitScoutingInfo!teamNumber,0))</f>
        <v>0</v>
      </c>
      <c r="E24" s="25"/>
      <c r="I24"/>
      <c r="K24" s="2"/>
      <c r="N24" s="1" t="str">
        <v/>
      </c>
    </row>
    <row r="25" spans="1:14" x14ac:dyDescent="0.4">
      <c r="A25" s="52" t="s">
        <v>199</v>
      </c>
      <c r="B25" s="54" cm="1">
        <f t="array" ref="B25">INDEX(ScoutingData[teleopSpeakerScore],MATCH(1,(ScoutingInfo!teamNumber=team) * (matchNumber=$B$11),0))</f>
        <v>3</v>
      </c>
      <c r="C25" s="49" t="s">
        <v>199</v>
      </c>
      <c r="D25" s="11">
        <f>INDEX(PitScoutingInfo!teleopSpeakerScore,MATCH(team,PitScoutingInfo!teamNumber,0))</f>
        <v>0</v>
      </c>
      <c r="E25" s="25"/>
      <c r="N25" s="1" t="str">
        <v/>
      </c>
    </row>
    <row r="26" spans="1:14" x14ac:dyDescent="0.4">
      <c r="A26" s="52" t="s">
        <v>221</v>
      </c>
      <c r="B26" s="54" cm="1">
        <f t="array" ref="B26">INDEX(ScoutingData[speedRating],MATCH(1,(ScoutingInfo!teamNumber=team) * (matchNumber=$B$11),0))</f>
        <v>4</v>
      </c>
      <c r="C26" s="49" t="s">
        <v>208</v>
      </c>
      <c r="D26" s="11" t="str">
        <f>INDEX(PitScoutingInfo!cycleTime,MATCH(team,PitScoutingInfo!teamNumber,0))</f>
        <v xml:space="preserve">unknown </v>
      </c>
      <c r="E26" s="25"/>
      <c r="N26" s="1" t="str">
        <v/>
      </c>
    </row>
    <row r="27" spans="1:14" x14ac:dyDescent="0.4">
      <c r="A27" s="52" t="s">
        <v>5</v>
      </c>
      <c r="B27" s="54" cm="1">
        <f t="array" ref="B27">INDEX(ScoutingData[timesAmplified],MATCH(1,(ScoutingInfo!teamNumber=team) * (matchNumber=$B$11),0))</f>
        <v>0</v>
      </c>
      <c r="C27" s="49" t="s">
        <v>206</v>
      </c>
      <c r="D27" s="11">
        <f>INDEX(PitScoutingInfo!reliableShootingDistance,MATCH(team,PitScoutingInfo!teamNumber,0))</f>
        <v>0</v>
      </c>
      <c r="E27" s="25"/>
      <c r="N27" s="1" t="str">
        <v/>
      </c>
    </row>
    <row r="28" spans="1:14" ht="14.65" thickBot="1" x14ac:dyDescent="0.45">
      <c r="A28" s="57" t="s">
        <v>222</v>
      </c>
      <c r="B28" s="58" t="str" cm="1">
        <f t="array" ref="B28">IF(INDEX(ScoutingData[diedOrImmobilized],MATCH(1,(ScoutingInfo!teamNumber=team) * (matchNumber=$B$11),0))=1,"Yes","No")</f>
        <v>No</v>
      </c>
      <c r="E28" s="25"/>
      <c r="N28" s="1" t="str">
        <v/>
      </c>
    </row>
    <row r="29" spans="1:14" ht="14.65" thickBot="1" x14ac:dyDescent="0.45">
      <c r="A29" s="62" t="s">
        <v>228</v>
      </c>
      <c r="B29" s="63"/>
      <c r="C29" s="64"/>
      <c r="D29" s="65"/>
      <c r="E29" s="25"/>
      <c r="N29" s="1" t="str">
        <v/>
      </c>
    </row>
    <row r="30" spans="1:14" x14ac:dyDescent="0.4">
      <c r="A30" s="59" t="s">
        <v>230</v>
      </c>
      <c r="B30" s="55" cm="1">
        <f t="array" ref="B30">INDEX(ScoutingData[stageTimer],MATCH(1,(ScoutingInfo!teamNumber=team) * (matchNumber=$B$11),0))</f>
        <v>0</v>
      </c>
      <c r="C30" s="48" t="s">
        <v>207</v>
      </c>
      <c r="D30" s="61">
        <f>INDEX(PitScoutingInfo!climbTime,MATCH(team,PitScoutingInfo!teamNumber,0))</f>
        <v>14</v>
      </c>
      <c r="E30" s="25"/>
      <c r="N30" s="1" t="str">
        <v/>
      </c>
    </row>
    <row r="31" spans="1:14" x14ac:dyDescent="0.4">
      <c r="A31" s="52" t="s">
        <v>201</v>
      </c>
      <c r="B31" s="54" t="str" cm="1">
        <f t="array" ref="B31">_xlfn.IFS(INDEX(ScoutingData[finalStatus],MATCH(1,(ScoutingInfo!teamNumber=team)*(matchNumber=$B$11),0))="x","Not Attempted",INDEX(ScoutingData[finalStatus],MATCH(1,(ScoutingInfo!teamNumber=team)*(matchNumber=$B$11),0))="p","Parked",INDEX(ScoutingData[finalStatus],MATCH(1,(ScoutingInfo!teamNumber=team)*(matchNumber=$B$11),0))="a","Attempted &amp; Failed",INDEX(ScoutingData[finalStatus],MATCH(1,(ScoutingInfo!teamNumber=team)*(matchNumber=$B$11),0))="o","Onstage",INDEX(ScoutingData[finalStatus],MATCH(1,(ScoutingInfo!teamNumber=team)*(matchNumber=$B$11),0))="s","Onstage(Spotlit)",INDEX(ScoutingData[finalStatus],MATCH(1,(ScoutingInfo!teamNumber=team)*(matchNumber=$B$11),0))="h","Harmony")</f>
        <v>Attempted &amp; Failed</v>
      </c>
      <c r="C31" s="49" t="s">
        <v>201</v>
      </c>
      <c r="D31" s="11" t="str" cm="1">
        <f t="array" ref="D31">_xlfn.IFS(INDEX(PitScoutingInfo!climbStatus,MATCH(team,PitScoutingInfo!teamNumber,0))="c","Can't Climb", INDEX(PitScoutingInfo!climbStatus,MATCH(team,PitScoutingInfo!teamNumber,0))="s","Single", INDEX(PitScoutingInfo!climbStatus,MATCH(team,PitScoutingInfo!teamNumber,0))="d","Double")</f>
        <v>Double</v>
      </c>
      <c r="E31" s="25"/>
      <c r="N31" s="1" t="str">
        <v/>
      </c>
    </row>
    <row r="32" spans="1:14" x14ac:dyDescent="0.4">
      <c r="A32" s="57" t="s">
        <v>196</v>
      </c>
      <c r="B32" s="58" t="str" cm="1">
        <f t="array" ref="B32">IF(INDEX(ScoutingData[noteInTrap],MATCH(1,(ScoutingInfo!teamNumber=team) * (matchNumber=$B$11),0))=1,"Yes","No")</f>
        <v>No</v>
      </c>
      <c r="C32" s="50" t="s">
        <v>196</v>
      </c>
      <c r="D32" s="46" t="str">
        <f>IF(INDEX(PitScoutingInfo!noteInTrap,MATCH(team,PitScoutingInfo!teamNumber,0))="Y","Yes","No")</f>
        <v>No</v>
      </c>
      <c r="E32" s="25"/>
      <c r="N32" s="1" t="str">
        <v/>
      </c>
    </row>
    <row r="33" spans="1:14" ht="14.65" thickBot="1" x14ac:dyDescent="0.45">
      <c r="A33" s="75"/>
      <c r="B33" s="6"/>
      <c r="C33" s="50" t="s">
        <v>200</v>
      </c>
      <c r="D33" s="46" t="str">
        <f>IF(INDEX(PitScoutingInfo!designatedHumanPlayer,MATCH(team,PitScoutingInfo!teamNumber,0))="Y","Yes","No")</f>
        <v>Yes</v>
      </c>
      <c r="E33" s="25"/>
      <c r="N33" s="1" t="str">
        <v/>
      </c>
    </row>
    <row r="34" spans="1:14" ht="14.65" thickBot="1" x14ac:dyDescent="0.45">
      <c r="A34" s="62" t="s">
        <v>229</v>
      </c>
      <c r="B34" s="63"/>
      <c r="C34" s="64"/>
      <c r="D34" s="65"/>
      <c r="E34" s="25"/>
      <c r="N34" s="1" t="str">
        <v/>
      </c>
    </row>
    <row r="35" spans="1:14" x14ac:dyDescent="0.4">
      <c r="A35" s="59" t="s">
        <v>220</v>
      </c>
      <c r="B35" s="55" t="str" cm="1">
        <f t="array" ref="B35">IF(INDEX(ScoutingData[defenseRating],MATCH(1,(ScoutingInfo!teamNumber=team) * (matchNumber=$B$11),0))="x","Did not play Defense", INDEX(ScoutingData[defenseRating],MATCH(1,(ScoutingInfo!teamNumber=team) * (matchNumber=$B$11),0)))</f>
        <v>Did not play Defense</v>
      </c>
      <c r="C35" s="66" t="s">
        <v>213</v>
      </c>
      <c r="D35" s="67" t="str" cm="1">
        <f t="array" ref="D35">_xlfn.IFS(INDEX(PitScoutingInfo!offenseOrDefense,MATCH(team,PitScoutingInfo!teamNumber,0))="o","Offense", INDEX(PitScoutingInfo!offenseOrDefense,MATCH(team,PitScoutingInfo!teamNumber,0))="d","Defense", INDEX(PitScoutingInfo!offenseOrDefense,MATCH(team,PitScoutingInfo!teamNumber,0))="x","Doesn't Matter")</f>
        <v>Defense</v>
      </c>
      <c r="E35" s="25"/>
      <c r="N35" s="1" t="str">
        <v/>
      </c>
    </row>
    <row r="36" spans="1:14" ht="14.65" thickBot="1" x14ac:dyDescent="0.45">
      <c r="A36" s="52" t="s">
        <v>223</v>
      </c>
      <c r="B36" s="54" t="str" cm="1">
        <f t="array" ref="B36">IF(INDEX(ScoutingData[tippy],MATCH(1,(ScoutingInfo!teamNumber=team) * (matchNumber=$B$11),0))=1,"Yes","No")</f>
        <v>No</v>
      </c>
      <c r="C36" s="51" t="s">
        <v>195</v>
      </c>
      <c r="D36" s="12" t="str" cm="1">
        <f t="array" ref="D36">_xlfn.IFS(INDEX(PitScoutingInfo!scoutingAmount,MATCH(team,PitScoutingInfo!teamNumber,0))="l","A lot", INDEX(PitScoutingInfo!scoutingAmount,MATCH(team,PitScoutingInfo!teamNumber,0))="f","Few", INDEX(PitScoutingInfo!scoutingAmount,MATCH(team,PitScoutingInfo!teamNumber,0))="n","None", INDEX(PitScoutingInfo!scoutingAmount,MATCH(team,PitScoutingInfo!teamNumber,0))="o","Other")</f>
        <v>None</v>
      </c>
      <c r="E36" s="25"/>
      <c r="N36" s="1" t="str">
        <v/>
      </c>
    </row>
    <row r="37" spans="1:14" x14ac:dyDescent="0.4">
      <c r="A37" s="52" t="s">
        <v>224</v>
      </c>
      <c r="B37" s="54" t="str" cm="1">
        <f t="array" ref="B37">IF(INDEX(ScoutingData[droppedNotes(&gt;2)],MATCH(1,(ScoutingInfo!teamNumber=team) * (matchNumber=$B$11),0))=1,"Yes","No")</f>
        <v>No</v>
      </c>
      <c r="C37" s="17"/>
      <c r="D37" s="15"/>
      <c r="N37" s="1" t="str">
        <v/>
      </c>
    </row>
    <row r="38" spans="1:14" ht="14.65" thickBot="1" x14ac:dyDescent="0.45">
      <c r="A38" s="53" t="s">
        <v>225</v>
      </c>
      <c r="B38" s="56" t="str" cm="1">
        <f t="array" ref="B38">IF(INDEX(ScoutingData[goodPartner],MATCH(1,(ScoutingInfo!teamNumber=team) * (matchNumber=$B$11),0))=1,"Yes","No")</f>
        <v>No</v>
      </c>
      <c r="N38" s="1" t="str">
        <v/>
      </c>
    </row>
    <row r="39" spans="1:14" x14ac:dyDescent="0.4">
      <c r="D39" s="15"/>
      <c r="N39" s="1" t="str">
        <v/>
      </c>
    </row>
    <row r="40" spans="1:14" x14ac:dyDescent="0.4">
      <c r="C40" s="15"/>
      <c r="D40" s="15"/>
      <c r="N40" s="1" t="str">
        <v/>
      </c>
    </row>
    <row r="41" spans="1:14" x14ac:dyDescent="0.4">
      <c r="C41" s="15"/>
      <c r="D41" s="15"/>
      <c r="N41" s="1" t="str">
        <v/>
      </c>
    </row>
    <row r="42" spans="1:14" x14ac:dyDescent="0.4">
      <c r="C42" s="15"/>
      <c r="D42" s="15"/>
      <c r="N42" s="1" t="str">
        <v/>
      </c>
    </row>
    <row r="43" spans="1:14" x14ac:dyDescent="0.4">
      <c r="C43" s="15"/>
      <c r="D43" s="15"/>
      <c r="N43" s="1" t="str">
        <v/>
      </c>
    </row>
    <row r="44" spans="1:14" x14ac:dyDescent="0.4">
      <c r="C44" s="15"/>
      <c r="D44" s="15"/>
      <c r="N44" s="1" t="str">
        <v/>
      </c>
    </row>
    <row r="45" spans="1:14" x14ac:dyDescent="0.4">
      <c r="C45" s="15"/>
      <c r="D45" s="15"/>
      <c r="N45" s="1" t="str">
        <v/>
      </c>
    </row>
    <row r="46" spans="1:14" x14ac:dyDescent="0.4">
      <c r="C46" s="15"/>
      <c r="D46" s="15"/>
      <c r="N46" s="1" t="str">
        <v/>
      </c>
    </row>
    <row r="47" spans="1:14" x14ac:dyDescent="0.4">
      <c r="C47" s="15"/>
      <c r="D47" s="15"/>
      <c r="N47" s="1" t="str">
        <v/>
      </c>
    </row>
    <row r="48" spans="1:14" x14ac:dyDescent="0.4">
      <c r="C48" s="15"/>
      <c r="D48" s="15"/>
      <c r="N48" s="1" t="str">
        <v/>
      </c>
    </row>
    <row r="49" spans="3:14" x14ac:dyDescent="0.4">
      <c r="C49" s="15"/>
      <c r="D49" s="15"/>
      <c r="N49" s="1" t="str">
        <v/>
      </c>
    </row>
    <row r="50" spans="3:14" x14ac:dyDescent="0.4">
      <c r="C50" s="15"/>
      <c r="D50" s="15"/>
      <c r="N50" s="1" t="str">
        <v/>
      </c>
    </row>
    <row r="51" spans="3:14" x14ac:dyDescent="0.4">
      <c r="C51" s="15"/>
      <c r="D51" s="15"/>
      <c r="N51" s="1" t="str">
        <v/>
      </c>
    </row>
    <row r="52" spans="3:14" x14ac:dyDescent="0.4">
      <c r="C52" s="15"/>
      <c r="D52" s="15"/>
      <c r="N52" s="1" t="str">
        <v/>
      </c>
    </row>
    <row r="53" spans="3:14" x14ac:dyDescent="0.4">
      <c r="C53" s="15"/>
      <c r="D53" s="15"/>
      <c r="N53" s="1" t="str">
        <v/>
      </c>
    </row>
    <row r="54" spans="3:14" x14ac:dyDescent="0.4">
      <c r="C54" s="15"/>
      <c r="D54" s="15"/>
      <c r="N54" s="1" t="str">
        <v/>
      </c>
    </row>
    <row r="55" spans="3:14" x14ac:dyDescent="0.4">
      <c r="C55" s="15"/>
      <c r="D55" s="15"/>
      <c r="N55" s="1" t="str">
        <v/>
      </c>
    </row>
    <row r="56" spans="3:14" x14ac:dyDescent="0.4">
      <c r="C56" s="15"/>
      <c r="D56" s="15"/>
      <c r="N56" s="1" t="str">
        <v/>
      </c>
    </row>
    <row r="57" spans="3:14" x14ac:dyDescent="0.4">
      <c r="C57" s="15"/>
      <c r="D57" s="15"/>
      <c r="N57" s="1" t="str">
        <v/>
      </c>
    </row>
    <row r="58" spans="3:14" x14ac:dyDescent="0.4">
      <c r="C58" s="15"/>
      <c r="D58" s="15"/>
      <c r="N58" s="1" t="str">
        <v/>
      </c>
    </row>
    <row r="59" spans="3:14" x14ac:dyDescent="0.4">
      <c r="C59" s="15"/>
      <c r="D59" s="15"/>
      <c r="N59" s="1" t="str">
        <v/>
      </c>
    </row>
    <row r="60" spans="3:14" x14ac:dyDescent="0.4">
      <c r="C60" s="15"/>
      <c r="D60" s="15"/>
      <c r="N60" s="1" t="str">
        <v/>
      </c>
    </row>
    <row r="61" spans="3:14" x14ac:dyDescent="0.4">
      <c r="C61" s="15"/>
      <c r="D61" s="15"/>
      <c r="N61" s="1" t="str">
        <v/>
      </c>
    </row>
    <row r="62" spans="3:14" x14ac:dyDescent="0.4">
      <c r="C62" s="15"/>
      <c r="D62" s="15"/>
      <c r="N62" s="1" t="str">
        <v/>
      </c>
    </row>
    <row r="63" spans="3:14" x14ac:dyDescent="0.4">
      <c r="C63" s="15"/>
      <c r="D63" s="15"/>
      <c r="N63" s="1" t="str">
        <v/>
      </c>
    </row>
    <row r="64" spans="3:14" x14ac:dyDescent="0.4">
      <c r="C64" s="15"/>
      <c r="D64" s="15"/>
      <c r="N64" s="1" t="str">
        <v/>
      </c>
    </row>
    <row r="65" spans="3:14" x14ac:dyDescent="0.4">
      <c r="C65" s="15"/>
      <c r="D65" s="15"/>
      <c r="N65" s="1" t="str">
        <v/>
      </c>
    </row>
    <row r="66" spans="3:14" x14ac:dyDescent="0.4">
      <c r="C66" s="15"/>
      <c r="D66" s="15"/>
      <c r="N66" s="1" t="str">
        <v/>
      </c>
    </row>
    <row r="67" spans="3:14" x14ac:dyDescent="0.4">
      <c r="C67" s="15"/>
      <c r="D67" s="15"/>
      <c r="N67" s="1" t="str">
        <v/>
      </c>
    </row>
    <row r="68" spans="3:14" x14ac:dyDescent="0.4">
      <c r="C68" s="15"/>
      <c r="D68" s="15"/>
      <c r="N68" s="1" t="str">
        <v/>
      </c>
    </row>
    <row r="69" spans="3:14" x14ac:dyDescent="0.4">
      <c r="C69" s="15"/>
      <c r="D69" s="15"/>
      <c r="N69" s="1" t="str">
        <v/>
      </c>
    </row>
    <row r="70" spans="3:14" x14ac:dyDescent="0.4">
      <c r="C70" s="15"/>
      <c r="D70" s="15"/>
      <c r="N70" s="1" t="str">
        <v/>
      </c>
    </row>
    <row r="71" spans="3:14" x14ac:dyDescent="0.4">
      <c r="C71" s="15"/>
      <c r="D71" s="15"/>
      <c r="N71" s="1" t="str">
        <v/>
      </c>
    </row>
    <row r="72" spans="3:14" x14ac:dyDescent="0.4">
      <c r="C72" s="15"/>
      <c r="D72" s="15"/>
      <c r="N72" s="1" t="str">
        <v/>
      </c>
    </row>
    <row r="73" spans="3:14" x14ac:dyDescent="0.4">
      <c r="C73" s="16"/>
      <c r="D73" s="16"/>
      <c r="N73" s="1" t="str">
        <v/>
      </c>
    </row>
    <row r="74" spans="3:14" x14ac:dyDescent="0.4">
      <c r="C74" s="16"/>
      <c r="D74" s="16"/>
      <c r="N74" s="1" t="str">
        <v/>
      </c>
    </row>
    <row r="75" spans="3:14" x14ac:dyDescent="0.4">
      <c r="C75" s="16"/>
      <c r="D75" s="16"/>
      <c r="N75" s="1" t="str">
        <v/>
      </c>
    </row>
    <row r="76" spans="3:14" x14ac:dyDescent="0.4">
      <c r="C76" s="16"/>
      <c r="D76" s="16"/>
      <c r="N76" s="1" t="str">
        <v/>
      </c>
    </row>
    <row r="77" spans="3:14" x14ac:dyDescent="0.4">
      <c r="C77" s="16"/>
      <c r="D77" s="16"/>
      <c r="N77" s="1" t="str">
        <v/>
      </c>
    </row>
    <row r="78" spans="3:14" x14ac:dyDescent="0.4">
      <c r="C78" s="16"/>
      <c r="D78" s="16"/>
      <c r="N78" s="1" t="str">
        <v/>
      </c>
    </row>
    <row r="79" spans="3:14" x14ac:dyDescent="0.4">
      <c r="C79" s="16"/>
      <c r="D79" s="16"/>
      <c r="N79" s="1" t="str">
        <v/>
      </c>
    </row>
    <row r="80" spans="3:14" x14ac:dyDescent="0.4">
      <c r="C80" s="16"/>
      <c r="D80" s="16"/>
      <c r="N80" s="1" t="str">
        <v/>
      </c>
    </row>
    <row r="81" spans="3:14" x14ac:dyDescent="0.4">
      <c r="C81" s="16"/>
      <c r="D81" s="16"/>
      <c r="N81" s="1" t="str">
        <v/>
      </c>
    </row>
    <row r="82" spans="3:14" x14ac:dyDescent="0.4">
      <c r="C82" s="16"/>
      <c r="D82" s="16"/>
      <c r="N82" s="1" t="str">
        <v/>
      </c>
    </row>
    <row r="83" spans="3:14" x14ac:dyDescent="0.4">
      <c r="C83" s="16"/>
      <c r="D83" s="16"/>
      <c r="N83" s="1" t="str">
        <v/>
      </c>
    </row>
    <row r="84" spans="3:14" x14ac:dyDescent="0.4">
      <c r="C84" s="16"/>
      <c r="D84" s="16"/>
      <c r="N84" s="1" t="str">
        <v/>
      </c>
    </row>
    <row r="85" spans="3:14" x14ac:dyDescent="0.4">
      <c r="C85" s="16"/>
      <c r="D85" s="16"/>
      <c r="N85" s="1" t="str">
        <v/>
      </c>
    </row>
    <row r="86" spans="3:14" x14ac:dyDescent="0.4">
      <c r="C86" s="16"/>
      <c r="D86" s="16"/>
      <c r="N86" s="1" t="str">
        <v/>
      </c>
    </row>
    <row r="87" spans="3:14" x14ac:dyDescent="0.4">
      <c r="C87" s="16"/>
      <c r="D87" s="16"/>
      <c r="N87" s="1" t="str">
        <v/>
      </c>
    </row>
    <row r="88" spans="3:14" x14ac:dyDescent="0.4">
      <c r="C88" s="16"/>
      <c r="D88" s="16"/>
      <c r="N88" s="1" t="str">
        <v/>
      </c>
    </row>
    <row r="89" spans="3:14" x14ac:dyDescent="0.4">
      <c r="C89" s="16"/>
      <c r="D89" s="16"/>
      <c r="N89" s="1" t="str">
        <v/>
      </c>
    </row>
    <row r="90" spans="3:14" x14ac:dyDescent="0.4">
      <c r="C90" s="16"/>
      <c r="D90" s="16"/>
      <c r="N90" s="1" t="str">
        <v/>
      </c>
    </row>
    <row r="91" spans="3:14" x14ac:dyDescent="0.4">
      <c r="C91" s="16"/>
      <c r="D91" s="16"/>
      <c r="N91" s="1" t="str">
        <v/>
      </c>
    </row>
    <row r="92" spans="3:14" x14ac:dyDescent="0.4">
      <c r="C92" s="16"/>
      <c r="D92" s="16"/>
      <c r="N92" s="1" t="str">
        <v/>
      </c>
    </row>
    <row r="93" spans="3:14" x14ac:dyDescent="0.4">
      <c r="C93" s="16"/>
      <c r="D93" s="16"/>
      <c r="N93" s="1" t="str">
        <v/>
      </c>
    </row>
    <row r="94" spans="3:14" x14ac:dyDescent="0.4">
      <c r="C94" s="16"/>
      <c r="D94" s="16"/>
      <c r="N94" s="1" t="str">
        <v/>
      </c>
    </row>
    <row r="95" spans="3:14" x14ac:dyDescent="0.4">
      <c r="C95" s="16"/>
      <c r="D95" s="16"/>
      <c r="N95" s="1" t="str">
        <v/>
      </c>
    </row>
    <row r="96" spans="3:14" x14ac:dyDescent="0.4">
      <c r="C96" s="14"/>
      <c r="D96" s="14"/>
      <c r="N96" s="1" t="str">
        <v/>
      </c>
    </row>
    <row r="97" spans="3:14" x14ac:dyDescent="0.4">
      <c r="C97" s="14"/>
      <c r="D97" s="14"/>
      <c r="N97" s="1" t="str">
        <v/>
      </c>
    </row>
    <row r="98" spans="3:14" x14ac:dyDescent="0.4">
      <c r="C98" s="14"/>
      <c r="D98" s="14"/>
      <c r="N98" s="1" t="str">
        <v/>
      </c>
    </row>
    <row r="99" spans="3:14" x14ac:dyDescent="0.4">
      <c r="C99" s="14"/>
      <c r="D99" s="14"/>
      <c r="N99" s="1" t="str">
        <v/>
      </c>
    </row>
    <row r="100" spans="3:14" x14ac:dyDescent="0.4">
      <c r="C100" s="14"/>
      <c r="D100" s="14"/>
      <c r="N100" s="1" t="str">
        <v/>
      </c>
    </row>
    <row r="101" spans="3:14" x14ac:dyDescent="0.4">
      <c r="C101" s="14"/>
      <c r="D101" s="14"/>
      <c r="N101" s="1" t="str">
        <v/>
      </c>
    </row>
    <row r="102" spans="3:14" x14ac:dyDescent="0.4">
      <c r="C102" s="14"/>
      <c r="D102" s="14"/>
      <c r="N102" s="1" t="str">
        <v/>
      </c>
    </row>
    <row r="103" spans="3:14" x14ac:dyDescent="0.4">
      <c r="C103" s="14"/>
      <c r="D103" s="14"/>
      <c r="N103" s="1" t="str">
        <v/>
      </c>
    </row>
    <row r="104" spans="3:14" x14ac:dyDescent="0.4">
      <c r="C104" s="14"/>
      <c r="D104" s="14"/>
      <c r="N104" s="1" t="str">
        <v/>
      </c>
    </row>
    <row r="105" spans="3:14" x14ac:dyDescent="0.4">
      <c r="C105" s="14"/>
      <c r="D105" s="14"/>
      <c r="N105" s="1" t="str">
        <v/>
      </c>
    </row>
    <row r="106" spans="3:14" x14ac:dyDescent="0.4">
      <c r="C106" s="14"/>
      <c r="D106" s="14"/>
      <c r="N106" s="1" t="str">
        <v/>
      </c>
    </row>
    <row r="107" spans="3:14" x14ac:dyDescent="0.4">
      <c r="C107" s="14"/>
      <c r="D107" s="14"/>
      <c r="N107" s="1" t="str">
        <v/>
      </c>
    </row>
    <row r="108" spans="3:14" x14ac:dyDescent="0.4">
      <c r="C108" s="14"/>
      <c r="D108" s="14"/>
      <c r="N108" s="1" t="str">
        <v/>
      </c>
    </row>
    <row r="109" spans="3:14" x14ac:dyDescent="0.4">
      <c r="C109" s="14"/>
      <c r="D109" s="14"/>
      <c r="N109" s="1" t="str">
        <v/>
      </c>
    </row>
    <row r="110" spans="3:14" x14ac:dyDescent="0.4">
      <c r="C110" s="14"/>
      <c r="D110" s="14"/>
      <c r="N110" s="1" t="str">
        <v/>
      </c>
    </row>
    <row r="111" spans="3:14" x14ac:dyDescent="0.4">
      <c r="C111" s="14"/>
      <c r="D111" s="14"/>
      <c r="N111" s="1" t="str">
        <v/>
      </c>
    </row>
    <row r="112" spans="3:14" x14ac:dyDescent="0.4">
      <c r="C112" s="14"/>
      <c r="D112" s="14"/>
      <c r="N112" s="1" t="str">
        <v/>
      </c>
    </row>
    <row r="113" spans="3:14" x14ac:dyDescent="0.4">
      <c r="C113" s="14"/>
      <c r="D113" s="14"/>
      <c r="N113" s="1" t="str">
        <v/>
      </c>
    </row>
    <row r="114" spans="3:14" x14ac:dyDescent="0.4">
      <c r="C114" s="14"/>
      <c r="D114" s="14"/>
      <c r="N114" s="1" t="str">
        <v/>
      </c>
    </row>
    <row r="115" spans="3:14" x14ac:dyDescent="0.4">
      <c r="C115" s="14"/>
      <c r="D115" s="14"/>
      <c r="N115" s="1" t="str">
        <v/>
      </c>
    </row>
    <row r="116" spans="3:14" x14ac:dyDescent="0.4">
      <c r="C116" s="14"/>
      <c r="D116" s="14"/>
      <c r="N116" s="1" t="str">
        <v/>
      </c>
    </row>
    <row r="117" spans="3:14" x14ac:dyDescent="0.4">
      <c r="C117" s="14"/>
      <c r="D117" s="14"/>
      <c r="N117" s="1" t="str">
        <v/>
      </c>
    </row>
    <row r="118" spans="3:14" x14ac:dyDescent="0.4">
      <c r="C118" s="14"/>
      <c r="D118" s="14"/>
      <c r="N118" s="1" t="str">
        <v/>
      </c>
    </row>
    <row r="119" spans="3:14" x14ac:dyDescent="0.4">
      <c r="C119" s="14"/>
      <c r="D119" s="14"/>
      <c r="N119" s="1" t="str">
        <v/>
      </c>
    </row>
    <row r="120" spans="3:14" x14ac:dyDescent="0.4">
      <c r="C120" s="14"/>
      <c r="D120" s="14"/>
      <c r="N120" s="1" t="str">
        <v/>
      </c>
    </row>
    <row r="121" spans="3:14" x14ac:dyDescent="0.4">
      <c r="C121" s="14"/>
      <c r="D121" s="14"/>
      <c r="N121" s="1" t="str">
        <v/>
      </c>
    </row>
    <row r="122" spans="3:14" x14ac:dyDescent="0.4">
      <c r="C122" s="14"/>
      <c r="D122" s="14"/>
      <c r="N122" s="1" t="str">
        <v/>
      </c>
    </row>
    <row r="123" spans="3:14" x14ac:dyDescent="0.4">
      <c r="C123" s="14"/>
      <c r="D123" s="14"/>
      <c r="N123" s="1" t="str">
        <v/>
      </c>
    </row>
    <row r="124" spans="3:14" x14ac:dyDescent="0.4">
      <c r="C124" s="14"/>
      <c r="D124" s="14"/>
      <c r="N124" s="1" t="str">
        <v/>
      </c>
    </row>
    <row r="125" spans="3:14" x14ac:dyDescent="0.4">
      <c r="C125" s="14"/>
      <c r="D125" s="14"/>
      <c r="N125" s="1" t="str">
        <v/>
      </c>
    </row>
    <row r="126" spans="3:14" x14ac:dyDescent="0.4">
      <c r="C126" s="14"/>
      <c r="D126" s="14"/>
      <c r="N126" s="1" t="str">
        <v/>
      </c>
    </row>
    <row r="127" spans="3:14" x14ac:dyDescent="0.4">
      <c r="C127" s="14"/>
      <c r="D127" s="14"/>
      <c r="N127" s="1" t="str">
        <v/>
      </c>
    </row>
    <row r="128" spans="3:14" x14ac:dyDescent="0.4">
      <c r="C128" s="14"/>
      <c r="D128" s="14"/>
      <c r="N128" s="1" t="str">
        <v/>
      </c>
    </row>
    <row r="129" spans="14:14" x14ac:dyDescent="0.4">
      <c r="N129" s="1" t="str">
        <v/>
      </c>
    </row>
    <row r="130" spans="14:14" x14ac:dyDescent="0.4">
      <c r="N130" s="1" t="str">
        <v/>
      </c>
    </row>
    <row r="131" spans="14:14" x14ac:dyDescent="0.4">
      <c r="N131" s="1" t="str">
        <v/>
      </c>
    </row>
    <row r="132" spans="14:14" x14ac:dyDescent="0.4">
      <c r="N132" s="1" t="str">
        <v/>
      </c>
    </row>
    <row r="133" spans="14:14" x14ac:dyDescent="0.4">
      <c r="N133" s="1" t="str">
        <v/>
      </c>
    </row>
    <row r="134" spans="14:14" x14ac:dyDescent="0.4">
      <c r="N134" s="1">
        <v>21</v>
      </c>
    </row>
    <row r="135" spans="14:14" x14ac:dyDescent="0.4">
      <c r="N135" s="1">
        <v>8</v>
      </c>
    </row>
    <row r="136" spans="14:14" x14ac:dyDescent="0.4">
      <c r="N136" s="1">
        <v>26</v>
      </c>
    </row>
    <row r="137" spans="14:14" x14ac:dyDescent="0.4">
      <c r="N137" s="1">
        <v>54</v>
      </c>
    </row>
    <row r="138" spans="14:14" x14ac:dyDescent="0.4">
      <c r="N138" s="1">
        <v>46</v>
      </c>
    </row>
    <row r="139" spans="14:14" x14ac:dyDescent="0.4">
      <c r="N139" s="1">
        <v>61</v>
      </c>
    </row>
    <row r="140" spans="14:14" x14ac:dyDescent="0.4">
      <c r="N140" s="1" t="str">
        <v/>
      </c>
    </row>
    <row r="141" spans="14:14" x14ac:dyDescent="0.4">
      <c r="N141" s="1" t="str">
        <v/>
      </c>
    </row>
    <row r="142" spans="14:14" x14ac:dyDescent="0.4">
      <c r="N142" s="1" t="str">
        <v/>
      </c>
    </row>
    <row r="143" spans="14:14" x14ac:dyDescent="0.4">
      <c r="N143" s="1" t="str">
        <v/>
      </c>
    </row>
    <row r="144" spans="14:14" x14ac:dyDescent="0.4">
      <c r="N144" s="1" t="str">
        <v/>
      </c>
    </row>
    <row r="145" spans="14:14" x14ac:dyDescent="0.4">
      <c r="N145" s="1" t="str">
        <v/>
      </c>
    </row>
    <row r="146" spans="14:14" x14ac:dyDescent="0.4">
      <c r="N146" s="1" t="str">
        <v/>
      </c>
    </row>
    <row r="147" spans="14:14" x14ac:dyDescent="0.4">
      <c r="N147" s="1" t="str">
        <v/>
      </c>
    </row>
    <row r="148" spans="14:14" x14ac:dyDescent="0.4">
      <c r="N148" s="1" t="str">
        <v/>
      </c>
    </row>
    <row r="149" spans="14:14" x14ac:dyDescent="0.4">
      <c r="N149" s="1" t="str">
        <v/>
      </c>
    </row>
    <row r="150" spans="14:14" x14ac:dyDescent="0.4">
      <c r="N150" s="1" t="str">
        <v/>
      </c>
    </row>
    <row r="151" spans="14:14" x14ac:dyDescent="0.4">
      <c r="N151" s="1" t="str">
        <v/>
      </c>
    </row>
    <row r="152" spans="14:14" x14ac:dyDescent="0.4">
      <c r="N152" s="1" t="str">
        <v/>
      </c>
    </row>
    <row r="153" spans="14:14" x14ac:dyDescent="0.4">
      <c r="N153" s="1" t="str">
        <v/>
      </c>
    </row>
    <row r="154" spans="14:14" x14ac:dyDescent="0.4">
      <c r="N154" s="1" t="str">
        <v/>
      </c>
    </row>
    <row r="155" spans="14:14" x14ac:dyDescent="0.4">
      <c r="N155" s="1" t="str">
        <v/>
      </c>
    </row>
    <row r="156" spans="14:14" x14ac:dyDescent="0.4">
      <c r="N156" s="1" t="str">
        <v/>
      </c>
    </row>
    <row r="157" spans="14:14" x14ac:dyDescent="0.4">
      <c r="N157" s="1" t="str">
        <v/>
      </c>
    </row>
    <row r="158" spans="14:14" x14ac:dyDescent="0.4">
      <c r="N158" s="1" t="str">
        <v/>
      </c>
    </row>
    <row r="159" spans="14:14" x14ac:dyDescent="0.4">
      <c r="N159" s="1" t="str">
        <v/>
      </c>
    </row>
    <row r="160" spans="14:14" x14ac:dyDescent="0.4">
      <c r="N160" s="1" t="str">
        <v/>
      </c>
    </row>
    <row r="161" spans="14:14" x14ac:dyDescent="0.4">
      <c r="N161" s="1" t="str">
        <v/>
      </c>
    </row>
    <row r="162" spans="14:14" x14ac:dyDescent="0.4">
      <c r="N162" s="1" t="str">
        <v/>
      </c>
    </row>
    <row r="163" spans="14:14" x14ac:dyDescent="0.4">
      <c r="N163" s="1" t="str">
        <v/>
      </c>
    </row>
    <row r="164" spans="14:14" x14ac:dyDescent="0.4">
      <c r="N164" s="1" t="str">
        <v/>
      </c>
    </row>
    <row r="165" spans="14:14" x14ac:dyDescent="0.4">
      <c r="N165" s="1" t="str">
        <v/>
      </c>
    </row>
    <row r="166" spans="14:14" x14ac:dyDescent="0.4">
      <c r="N166" s="1" t="str">
        <v/>
      </c>
    </row>
    <row r="167" spans="14:14" x14ac:dyDescent="0.4">
      <c r="N167" s="1" t="str">
        <v/>
      </c>
    </row>
    <row r="168" spans="14:14" x14ac:dyDescent="0.4">
      <c r="N168" s="1" t="str">
        <v/>
      </c>
    </row>
    <row r="169" spans="14:14" x14ac:dyDescent="0.4">
      <c r="N169" s="1" t="str">
        <v/>
      </c>
    </row>
    <row r="170" spans="14:14" x14ac:dyDescent="0.4">
      <c r="N170" s="1" t="str">
        <v/>
      </c>
    </row>
    <row r="171" spans="14:14" x14ac:dyDescent="0.4">
      <c r="N171" s="1" t="str">
        <v/>
      </c>
    </row>
    <row r="172" spans="14:14" x14ac:dyDescent="0.4">
      <c r="N172" s="1" t="str">
        <v/>
      </c>
    </row>
    <row r="173" spans="14:14" x14ac:dyDescent="0.4">
      <c r="N173" s="1" t="str">
        <v/>
      </c>
    </row>
    <row r="174" spans="14:14" x14ac:dyDescent="0.4">
      <c r="N174" s="1" t="str">
        <v/>
      </c>
    </row>
    <row r="175" spans="14:14" x14ac:dyDescent="0.4">
      <c r="N175" s="1" t="str">
        <v/>
      </c>
    </row>
    <row r="176" spans="14:14" x14ac:dyDescent="0.4">
      <c r="N176" s="1" t="str">
        <v/>
      </c>
    </row>
    <row r="177" spans="14:14" x14ac:dyDescent="0.4">
      <c r="N177" s="1" t="str">
        <v/>
      </c>
    </row>
    <row r="178" spans="14:14" x14ac:dyDescent="0.4">
      <c r="N178" s="1" t="str">
        <v/>
      </c>
    </row>
    <row r="179" spans="14:14" x14ac:dyDescent="0.4">
      <c r="N179" s="1" t="str">
        <v/>
      </c>
    </row>
    <row r="180" spans="14:14" x14ac:dyDescent="0.4">
      <c r="N180" s="1" t="str">
        <v/>
      </c>
    </row>
    <row r="181" spans="14:14" x14ac:dyDescent="0.4">
      <c r="N181" s="1" t="str">
        <v/>
      </c>
    </row>
    <row r="182" spans="14:14" x14ac:dyDescent="0.4">
      <c r="N182" s="1" t="str">
        <v/>
      </c>
    </row>
    <row r="183" spans="14:14" x14ac:dyDescent="0.4">
      <c r="N183" s="1" t="str">
        <v/>
      </c>
    </row>
    <row r="184" spans="14:14" x14ac:dyDescent="0.4">
      <c r="N184" s="1" t="str">
        <v/>
      </c>
    </row>
    <row r="185" spans="14:14" x14ac:dyDescent="0.4">
      <c r="N185" s="1" t="str">
        <v/>
      </c>
    </row>
    <row r="186" spans="14:14" x14ac:dyDescent="0.4">
      <c r="N186" s="1" t="str">
        <v/>
      </c>
    </row>
    <row r="187" spans="14:14" x14ac:dyDescent="0.4">
      <c r="N187" s="1" t="str">
        <v/>
      </c>
    </row>
    <row r="188" spans="14:14" x14ac:dyDescent="0.4">
      <c r="N188" s="1" t="str">
        <v/>
      </c>
    </row>
    <row r="189" spans="14:14" x14ac:dyDescent="0.4">
      <c r="N189" s="1" t="str">
        <v/>
      </c>
    </row>
    <row r="190" spans="14:14" x14ac:dyDescent="0.4">
      <c r="N190" s="1" t="str">
        <v/>
      </c>
    </row>
    <row r="191" spans="14:14" x14ac:dyDescent="0.4">
      <c r="N191" s="1" t="str">
        <v/>
      </c>
    </row>
    <row r="192" spans="14:14" x14ac:dyDescent="0.4">
      <c r="N192" s="1" t="str">
        <v/>
      </c>
    </row>
    <row r="193" spans="14:14" x14ac:dyDescent="0.4">
      <c r="N193" s="1" t="str">
        <v/>
      </c>
    </row>
    <row r="194" spans="14:14" x14ac:dyDescent="0.4">
      <c r="N194" s="1" t="str">
        <v/>
      </c>
    </row>
    <row r="195" spans="14:14" x14ac:dyDescent="0.4">
      <c r="N195" s="1" t="str">
        <v/>
      </c>
    </row>
    <row r="196" spans="14:14" x14ac:dyDescent="0.4">
      <c r="N196" s="1" t="str">
        <v/>
      </c>
    </row>
    <row r="197" spans="14:14" x14ac:dyDescent="0.4">
      <c r="N197" s="1" t="str">
        <v/>
      </c>
    </row>
    <row r="198" spans="14:14" x14ac:dyDescent="0.4">
      <c r="N198" s="1" t="str">
        <v/>
      </c>
    </row>
    <row r="199" spans="14:14" x14ac:dyDescent="0.4">
      <c r="N199" s="1" t="str">
        <v/>
      </c>
    </row>
    <row r="200" spans="14:14" x14ac:dyDescent="0.4">
      <c r="N200" s="1" t="str">
        <v/>
      </c>
    </row>
    <row r="201" spans="14:14" x14ac:dyDescent="0.4">
      <c r="N201" s="1" t="str">
        <v/>
      </c>
    </row>
    <row r="202" spans="14:14" x14ac:dyDescent="0.4">
      <c r="N202" s="1" t="str">
        <v/>
      </c>
    </row>
    <row r="203" spans="14:14" x14ac:dyDescent="0.4">
      <c r="N203" s="1" t="str">
        <v/>
      </c>
    </row>
    <row r="204" spans="14:14" x14ac:dyDescent="0.4">
      <c r="N204" s="1" t="str">
        <v/>
      </c>
    </row>
    <row r="205" spans="14:14" x14ac:dyDescent="0.4">
      <c r="N205" s="1" t="str">
        <v/>
      </c>
    </row>
    <row r="206" spans="14:14" x14ac:dyDescent="0.4">
      <c r="N206" s="1" t="str">
        <v/>
      </c>
    </row>
    <row r="207" spans="14:14" x14ac:dyDescent="0.4">
      <c r="N207" s="1" t="str">
        <v/>
      </c>
    </row>
    <row r="208" spans="14:14" x14ac:dyDescent="0.4">
      <c r="N208" s="1" t="str">
        <v/>
      </c>
    </row>
    <row r="209" spans="14:14" x14ac:dyDescent="0.4">
      <c r="N209" s="1" t="str">
        <v/>
      </c>
    </row>
    <row r="210" spans="14:14" x14ac:dyDescent="0.4">
      <c r="N210" s="1" t="str">
        <v/>
      </c>
    </row>
    <row r="211" spans="14:14" x14ac:dyDescent="0.4">
      <c r="N211" s="1" t="str">
        <v/>
      </c>
    </row>
    <row r="212" spans="14:14" x14ac:dyDescent="0.4">
      <c r="N212" s="1" t="str">
        <v/>
      </c>
    </row>
    <row r="213" spans="14:14" x14ac:dyDescent="0.4">
      <c r="N213" s="1" t="str">
        <v/>
      </c>
    </row>
    <row r="214" spans="14:14" x14ac:dyDescent="0.4">
      <c r="N214" s="1" t="str">
        <v/>
      </c>
    </row>
    <row r="215" spans="14:14" x14ac:dyDescent="0.4">
      <c r="N215" s="1" t="str">
        <v/>
      </c>
    </row>
    <row r="216" spans="14:14" x14ac:dyDescent="0.4">
      <c r="N216" s="1" t="str">
        <v/>
      </c>
    </row>
    <row r="217" spans="14:14" x14ac:dyDescent="0.4">
      <c r="N217" s="1" t="str">
        <v/>
      </c>
    </row>
    <row r="218" spans="14:14" x14ac:dyDescent="0.4">
      <c r="N218" s="1" t="str">
        <v/>
      </c>
    </row>
    <row r="219" spans="14:14" x14ac:dyDescent="0.4">
      <c r="N219" s="1" t="str">
        <v/>
      </c>
    </row>
    <row r="220" spans="14:14" x14ac:dyDescent="0.4">
      <c r="N220" s="1" t="str">
        <v/>
      </c>
    </row>
    <row r="221" spans="14:14" x14ac:dyDescent="0.4">
      <c r="N221" s="1" t="str">
        <v/>
      </c>
    </row>
    <row r="222" spans="14:14" x14ac:dyDescent="0.4">
      <c r="N222" s="1" t="str">
        <v/>
      </c>
    </row>
    <row r="223" spans="14:14" x14ac:dyDescent="0.4">
      <c r="N223" s="1" t="str">
        <v/>
      </c>
    </row>
    <row r="224" spans="14:14" x14ac:dyDescent="0.4">
      <c r="N224" s="1" t="str">
        <v/>
      </c>
    </row>
    <row r="225" spans="14:14" x14ac:dyDescent="0.4">
      <c r="N225" s="1" t="str">
        <v/>
      </c>
    </row>
    <row r="226" spans="14:14" x14ac:dyDescent="0.4">
      <c r="N226" s="1" t="str">
        <v/>
      </c>
    </row>
    <row r="227" spans="14:14" x14ac:dyDescent="0.4">
      <c r="N227" s="1" t="str">
        <v/>
      </c>
    </row>
    <row r="228" spans="14:14" x14ac:dyDescent="0.4">
      <c r="N228" s="1" t="str">
        <v/>
      </c>
    </row>
    <row r="229" spans="14:14" x14ac:dyDescent="0.4">
      <c r="N229" s="1" t="str">
        <v/>
      </c>
    </row>
    <row r="230" spans="14:14" x14ac:dyDescent="0.4">
      <c r="N230" s="1" t="str">
        <v/>
      </c>
    </row>
    <row r="231" spans="14:14" x14ac:dyDescent="0.4">
      <c r="N231" s="1" t="str">
        <v/>
      </c>
    </row>
    <row r="232" spans="14:14" x14ac:dyDescent="0.4">
      <c r="N232" s="1" t="str">
        <v/>
      </c>
    </row>
    <row r="233" spans="14:14" x14ac:dyDescent="0.4">
      <c r="N233" s="1" t="str">
        <v/>
      </c>
    </row>
    <row r="234" spans="14:14" x14ac:dyDescent="0.4">
      <c r="N234" s="1" t="str">
        <v/>
      </c>
    </row>
    <row r="235" spans="14:14" x14ac:dyDescent="0.4">
      <c r="N235" s="1" t="str">
        <v/>
      </c>
    </row>
    <row r="236" spans="14:14" x14ac:dyDescent="0.4">
      <c r="N236" s="1" t="str">
        <v/>
      </c>
    </row>
    <row r="237" spans="14:14" x14ac:dyDescent="0.4">
      <c r="N237" s="1" t="str">
        <v/>
      </c>
    </row>
    <row r="238" spans="14:14" x14ac:dyDescent="0.4">
      <c r="N238" s="1" t="str">
        <v/>
      </c>
    </row>
    <row r="239" spans="14:14" x14ac:dyDescent="0.4">
      <c r="N239" s="1" t="str">
        <v/>
      </c>
    </row>
    <row r="240" spans="14:14" x14ac:dyDescent="0.4">
      <c r="N240" s="1" t="str">
        <v/>
      </c>
    </row>
    <row r="241" spans="14:14" x14ac:dyDescent="0.4">
      <c r="N241" s="1" t="str">
        <v/>
      </c>
    </row>
    <row r="242" spans="14:14" x14ac:dyDescent="0.4">
      <c r="N242" s="1" t="str">
        <v/>
      </c>
    </row>
    <row r="243" spans="14:14" x14ac:dyDescent="0.4">
      <c r="N243" s="1" t="str">
        <v/>
      </c>
    </row>
    <row r="244" spans="14:14" x14ac:dyDescent="0.4">
      <c r="N244" s="1" t="str">
        <v/>
      </c>
    </row>
    <row r="245" spans="14:14" x14ac:dyDescent="0.4">
      <c r="N245" s="1" t="str">
        <v/>
      </c>
    </row>
    <row r="246" spans="14:14" x14ac:dyDescent="0.4">
      <c r="N246" s="1" t="str">
        <v/>
      </c>
    </row>
    <row r="247" spans="14:14" x14ac:dyDescent="0.4">
      <c r="N247" s="1" t="str">
        <v/>
      </c>
    </row>
    <row r="248" spans="14:14" x14ac:dyDescent="0.4">
      <c r="N248" s="1" t="str">
        <v/>
      </c>
    </row>
    <row r="249" spans="14:14" x14ac:dyDescent="0.4">
      <c r="N249" s="1" t="str">
        <v/>
      </c>
    </row>
    <row r="250" spans="14:14" x14ac:dyDescent="0.4">
      <c r="N250" s="1" t="str">
        <v/>
      </c>
    </row>
    <row r="251" spans="14:14" x14ac:dyDescent="0.4">
      <c r="N251" s="1" t="str">
        <v/>
      </c>
    </row>
    <row r="252" spans="14:14" x14ac:dyDescent="0.4">
      <c r="N252" s="1" t="str">
        <v/>
      </c>
    </row>
    <row r="253" spans="14:14" x14ac:dyDescent="0.4">
      <c r="N253" s="1" t="str">
        <v/>
      </c>
    </row>
    <row r="254" spans="14:14" x14ac:dyDescent="0.4">
      <c r="N254" s="1" t="str">
        <v/>
      </c>
    </row>
    <row r="255" spans="14:14" x14ac:dyDescent="0.4">
      <c r="N255" s="1" t="str">
        <v/>
      </c>
    </row>
    <row r="256" spans="14:14" x14ac:dyDescent="0.4">
      <c r="N256" s="1" t="str">
        <v/>
      </c>
    </row>
    <row r="257" spans="14:14" x14ac:dyDescent="0.4">
      <c r="N257" s="1" t="str">
        <v/>
      </c>
    </row>
    <row r="258" spans="14:14" x14ac:dyDescent="0.4">
      <c r="N258" s="1" t="str">
        <v/>
      </c>
    </row>
    <row r="259" spans="14:14" x14ac:dyDescent="0.4">
      <c r="N259" s="1" t="str">
        <v/>
      </c>
    </row>
    <row r="260" spans="14:14" x14ac:dyDescent="0.4">
      <c r="N260" s="1" t="str">
        <v/>
      </c>
    </row>
    <row r="261" spans="14:14" x14ac:dyDescent="0.4">
      <c r="N261" s="1" t="str">
        <v/>
      </c>
    </row>
    <row r="262" spans="14:14" x14ac:dyDescent="0.4">
      <c r="N262" s="1" t="str">
        <v/>
      </c>
    </row>
    <row r="263" spans="14:14" x14ac:dyDescent="0.4">
      <c r="N263" s="1" t="str">
        <v/>
      </c>
    </row>
    <row r="264" spans="14:14" x14ac:dyDescent="0.4">
      <c r="N264" s="1" t="str">
        <v/>
      </c>
    </row>
    <row r="265" spans="14:14" x14ac:dyDescent="0.4">
      <c r="N265" s="1" t="str">
        <v/>
      </c>
    </row>
    <row r="266" spans="14:14" x14ac:dyDescent="0.4">
      <c r="N266" s="1" t="str">
        <v/>
      </c>
    </row>
    <row r="267" spans="14:14" x14ac:dyDescent="0.4">
      <c r="N267" s="1" t="str">
        <v/>
      </c>
    </row>
    <row r="268" spans="14:14" x14ac:dyDescent="0.4">
      <c r="N268" s="1" t="str">
        <v/>
      </c>
    </row>
    <row r="269" spans="14:14" x14ac:dyDescent="0.4">
      <c r="N269" s="1" t="str">
        <v/>
      </c>
    </row>
    <row r="270" spans="14:14" x14ac:dyDescent="0.4">
      <c r="N270" s="1" t="str">
        <v/>
      </c>
    </row>
    <row r="271" spans="14:14" x14ac:dyDescent="0.4">
      <c r="N271" s="1" t="str">
        <v/>
      </c>
    </row>
    <row r="272" spans="14:14" x14ac:dyDescent="0.4">
      <c r="N272" s="1" t="str">
        <v/>
      </c>
    </row>
    <row r="273" spans="14:14" x14ac:dyDescent="0.4">
      <c r="N273" s="1" t="str">
        <v/>
      </c>
    </row>
    <row r="274" spans="14:14" x14ac:dyDescent="0.4">
      <c r="N274" s="1" t="str">
        <v/>
      </c>
    </row>
    <row r="275" spans="14:14" x14ac:dyDescent="0.4">
      <c r="N275" s="1" t="str">
        <v/>
      </c>
    </row>
    <row r="276" spans="14:14" x14ac:dyDescent="0.4">
      <c r="N276" s="1" t="str">
        <v/>
      </c>
    </row>
    <row r="277" spans="14:14" x14ac:dyDescent="0.4">
      <c r="N277" s="1" t="str">
        <v/>
      </c>
    </row>
    <row r="278" spans="14:14" x14ac:dyDescent="0.4">
      <c r="N278" s="1" t="str">
        <v/>
      </c>
    </row>
    <row r="279" spans="14:14" x14ac:dyDescent="0.4">
      <c r="N279" s="1" t="str">
        <v/>
      </c>
    </row>
    <row r="280" spans="14:14" x14ac:dyDescent="0.4">
      <c r="N280" s="1" t="str">
        <v/>
      </c>
    </row>
    <row r="281" spans="14:14" x14ac:dyDescent="0.4">
      <c r="N281" s="1" t="str">
        <v/>
      </c>
    </row>
    <row r="282" spans="14:14" x14ac:dyDescent="0.4">
      <c r="N282" s="1" t="str">
        <v/>
      </c>
    </row>
    <row r="283" spans="14:14" x14ac:dyDescent="0.4">
      <c r="N283" s="1" t="str">
        <v/>
      </c>
    </row>
    <row r="284" spans="14:14" x14ac:dyDescent="0.4">
      <c r="N284" s="1" t="str">
        <v/>
      </c>
    </row>
    <row r="285" spans="14:14" x14ac:dyDescent="0.4">
      <c r="N285" s="1" t="str">
        <v/>
      </c>
    </row>
    <row r="286" spans="14:14" x14ac:dyDescent="0.4">
      <c r="N286" s="1" t="str">
        <v/>
      </c>
    </row>
    <row r="287" spans="14:14" x14ac:dyDescent="0.4">
      <c r="N287" s="1" t="str">
        <v/>
      </c>
    </row>
    <row r="288" spans="14:14" x14ac:dyDescent="0.4">
      <c r="N288" s="1" t="str">
        <v/>
      </c>
    </row>
    <row r="289" spans="14:14" x14ac:dyDescent="0.4">
      <c r="N289" s="1" t="str">
        <v/>
      </c>
    </row>
    <row r="290" spans="14:14" x14ac:dyDescent="0.4">
      <c r="N290" s="1" t="str">
        <v/>
      </c>
    </row>
    <row r="291" spans="14:14" x14ac:dyDescent="0.4">
      <c r="N291" s="1" t="str">
        <v/>
      </c>
    </row>
    <row r="292" spans="14:14" x14ac:dyDescent="0.4">
      <c r="N292" s="1" t="str">
        <v/>
      </c>
    </row>
    <row r="293" spans="14:14" x14ac:dyDescent="0.4">
      <c r="N293" s="1" t="str">
        <v/>
      </c>
    </row>
    <row r="294" spans="14:14" x14ac:dyDescent="0.4">
      <c r="N294" s="1" t="str">
        <v/>
      </c>
    </row>
    <row r="295" spans="14:14" x14ac:dyDescent="0.4">
      <c r="N295" s="1" t="str">
        <v/>
      </c>
    </row>
    <row r="296" spans="14:14" x14ac:dyDescent="0.4">
      <c r="N296" s="1" t="str">
        <v/>
      </c>
    </row>
    <row r="297" spans="14:14" x14ac:dyDescent="0.4">
      <c r="N297" s="1" t="str">
        <v/>
      </c>
    </row>
    <row r="298" spans="14:14" x14ac:dyDescent="0.4">
      <c r="N298" s="1" t="str">
        <v/>
      </c>
    </row>
    <row r="299" spans="14:14" x14ac:dyDescent="0.4">
      <c r="N299" s="1" t="str">
        <v/>
      </c>
    </row>
    <row r="300" spans="14:14" x14ac:dyDescent="0.4">
      <c r="N300" s="1" t="str">
        <v/>
      </c>
    </row>
    <row r="301" spans="14:14" x14ac:dyDescent="0.4">
      <c r="N301" s="1" t="str">
        <v/>
      </c>
    </row>
    <row r="302" spans="14:14" x14ac:dyDescent="0.4">
      <c r="N302" s="1" t="str">
        <v/>
      </c>
    </row>
    <row r="303" spans="14:14" x14ac:dyDescent="0.4">
      <c r="N303" s="1" t="str">
        <v/>
      </c>
    </row>
    <row r="304" spans="14:14" x14ac:dyDescent="0.4">
      <c r="N304" s="1" t="str">
        <v/>
      </c>
    </row>
    <row r="305" spans="14:14" x14ac:dyDescent="0.4">
      <c r="N305" s="1" t="str">
        <v/>
      </c>
    </row>
    <row r="306" spans="14:14" x14ac:dyDescent="0.4">
      <c r="N306" s="1" t="str">
        <v/>
      </c>
    </row>
    <row r="307" spans="14:14" x14ac:dyDescent="0.4">
      <c r="N307" s="1" t="str">
        <v/>
      </c>
    </row>
    <row r="308" spans="14:14" x14ac:dyDescent="0.4">
      <c r="N308" s="1" t="str">
        <v/>
      </c>
    </row>
    <row r="309" spans="14:14" x14ac:dyDescent="0.4">
      <c r="N309" s="1" t="str">
        <v/>
      </c>
    </row>
    <row r="310" spans="14:14" x14ac:dyDescent="0.4">
      <c r="N310" s="1" t="str">
        <v/>
      </c>
    </row>
    <row r="311" spans="14:14" x14ac:dyDescent="0.4">
      <c r="N311" s="1" t="str">
        <v/>
      </c>
    </row>
    <row r="312" spans="14:14" x14ac:dyDescent="0.4">
      <c r="N312" s="1" t="str">
        <v/>
      </c>
    </row>
    <row r="313" spans="14:14" x14ac:dyDescent="0.4">
      <c r="N313" s="1" t="str">
        <v/>
      </c>
    </row>
    <row r="314" spans="14:14" x14ac:dyDescent="0.4">
      <c r="N314" s="1" t="str">
        <v/>
      </c>
    </row>
    <row r="315" spans="14:14" x14ac:dyDescent="0.4">
      <c r="N315" s="1" t="str">
        <v/>
      </c>
    </row>
    <row r="316" spans="14:14" x14ac:dyDescent="0.4">
      <c r="N316" s="1" t="str">
        <v/>
      </c>
    </row>
    <row r="317" spans="14:14" x14ac:dyDescent="0.4">
      <c r="N317" s="1" t="str">
        <v/>
      </c>
    </row>
    <row r="318" spans="14:14" x14ac:dyDescent="0.4">
      <c r="N318" s="1" t="str">
        <v/>
      </c>
    </row>
    <row r="319" spans="14:14" x14ac:dyDescent="0.4">
      <c r="N319" s="1" t="str">
        <v/>
      </c>
    </row>
    <row r="320" spans="14:14" x14ac:dyDescent="0.4">
      <c r="N320" s="1" t="str">
        <v/>
      </c>
    </row>
    <row r="321" spans="14:14" x14ac:dyDescent="0.4">
      <c r="N321" s="1" t="str">
        <v/>
      </c>
    </row>
    <row r="322" spans="14:14" x14ac:dyDescent="0.4">
      <c r="N322" s="1" t="str">
        <v/>
      </c>
    </row>
    <row r="323" spans="14:14" x14ac:dyDescent="0.4">
      <c r="N323" s="1" t="str">
        <v/>
      </c>
    </row>
    <row r="324" spans="14:14" x14ac:dyDescent="0.4">
      <c r="N324" s="1" t="str">
        <v/>
      </c>
    </row>
    <row r="325" spans="14:14" x14ac:dyDescent="0.4">
      <c r="N325" s="1" t="str">
        <v/>
      </c>
    </row>
    <row r="326" spans="14:14" x14ac:dyDescent="0.4">
      <c r="N326" s="1" t="str">
        <v/>
      </c>
    </row>
    <row r="327" spans="14:14" x14ac:dyDescent="0.4">
      <c r="N327" s="1" t="str">
        <v/>
      </c>
    </row>
    <row r="328" spans="14:14" x14ac:dyDescent="0.4">
      <c r="N328" s="1" t="str">
        <v/>
      </c>
    </row>
    <row r="329" spans="14:14" x14ac:dyDescent="0.4">
      <c r="N329" s="1" t="str">
        <v/>
      </c>
    </row>
    <row r="330" spans="14:14" x14ac:dyDescent="0.4">
      <c r="N330" s="1" t="str">
        <v/>
      </c>
    </row>
    <row r="331" spans="14:14" x14ac:dyDescent="0.4">
      <c r="N331" s="1" t="str">
        <v/>
      </c>
    </row>
    <row r="332" spans="14:14" x14ac:dyDescent="0.4">
      <c r="N332" s="1" t="str">
        <v/>
      </c>
    </row>
    <row r="333" spans="14:14" x14ac:dyDescent="0.4">
      <c r="N333" s="1" t="str">
        <v/>
      </c>
    </row>
    <row r="334" spans="14:14" x14ac:dyDescent="0.4">
      <c r="N334" s="1" t="str">
        <v/>
      </c>
    </row>
    <row r="335" spans="14:14" x14ac:dyDescent="0.4">
      <c r="N335" s="1" t="str">
        <v/>
      </c>
    </row>
    <row r="336" spans="14:14" x14ac:dyDescent="0.4">
      <c r="N336" s="1" t="str">
        <v/>
      </c>
    </row>
    <row r="337" spans="14:14" x14ac:dyDescent="0.4">
      <c r="N337" s="1" t="str">
        <v/>
      </c>
    </row>
    <row r="338" spans="14:14" x14ac:dyDescent="0.4">
      <c r="N338" s="1" t="str">
        <v/>
      </c>
    </row>
    <row r="339" spans="14:14" x14ac:dyDescent="0.4">
      <c r="N339" s="1" t="str">
        <v/>
      </c>
    </row>
    <row r="340" spans="14:14" x14ac:dyDescent="0.4">
      <c r="N340" s="1" t="str">
        <v/>
      </c>
    </row>
    <row r="341" spans="14:14" x14ac:dyDescent="0.4">
      <c r="N341" s="1" t="str">
        <v/>
      </c>
    </row>
    <row r="342" spans="14:14" x14ac:dyDescent="0.4">
      <c r="N342" s="1" t="str">
        <v/>
      </c>
    </row>
    <row r="343" spans="14:14" x14ac:dyDescent="0.4">
      <c r="N343" s="1" t="str">
        <v/>
      </c>
    </row>
    <row r="344" spans="14:14" x14ac:dyDescent="0.4">
      <c r="N344" s="1" t="str">
        <v/>
      </c>
    </row>
    <row r="345" spans="14:14" x14ac:dyDescent="0.4">
      <c r="N345" s="1" t="str">
        <v/>
      </c>
    </row>
    <row r="346" spans="14:14" x14ac:dyDescent="0.4">
      <c r="N346" s="1" t="str">
        <v/>
      </c>
    </row>
    <row r="347" spans="14:14" x14ac:dyDescent="0.4">
      <c r="N347" s="1" t="str">
        <v/>
      </c>
    </row>
    <row r="348" spans="14:14" x14ac:dyDescent="0.4">
      <c r="N348" s="1" t="str">
        <v/>
      </c>
    </row>
    <row r="349" spans="14:14" x14ac:dyDescent="0.4">
      <c r="N349" s="1" t="str">
        <v/>
      </c>
    </row>
    <row r="350" spans="14:14" x14ac:dyDescent="0.4">
      <c r="N350" s="1" t="str">
        <v/>
      </c>
    </row>
    <row r="351" spans="14:14" x14ac:dyDescent="0.4">
      <c r="N351" s="1" t="str">
        <v/>
      </c>
    </row>
    <row r="352" spans="14:14" x14ac:dyDescent="0.4">
      <c r="N352" s="1" t="str">
        <v/>
      </c>
    </row>
    <row r="353" spans="14:14" x14ac:dyDescent="0.4">
      <c r="N353" s="1" t="str">
        <v/>
      </c>
    </row>
    <row r="354" spans="14:14" x14ac:dyDescent="0.4">
      <c r="N354" s="1" t="str">
        <v/>
      </c>
    </row>
    <row r="355" spans="14:14" x14ac:dyDescent="0.4">
      <c r="N355" s="1" t="str">
        <v/>
      </c>
    </row>
    <row r="356" spans="14:14" x14ac:dyDescent="0.4">
      <c r="N356" s="1" t="str">
        <v/>
      </c>
    </row>
    <row r="357" spans="14:14" x14ac:dyDescent="0.4">
      <c r="N357" s="1" t="str">
        <v/>
      </c>
    </row>
    <row r="358" spans="14:14" x14ac:dyDescent="0.4">
      <c r="N358" s="1" t="str">
        <v/>
      </c>
    </row>
    <row r="359" spans="14:14" x14ac:dyDescent="0.4">
      <c r="N359" s="1" t="str">
        <v/>
      </c>
    </row>
    <row r="360" spans="14:14" x14ac:dyDescent="0.4">
      <c r="N360" s="1" t="str">
        <v/>
      </c>
    </row>
    <row r="361" spans="14:14" x14ac:dyDescent="0.4">
      <c r="N361" s="1" t="str">
        <v/>
      </c>
    </row>
    <row r="362" spans="14:14" x14ac:dyDescent="0.4">
      <c r="N362" s="1" t="str">
        <v/>
      </c>
    </row>
    <row r="363" spans="14:14" x14ac:dyDescent="0.4">
      <c r="N363" s="1" t="str">
        <v/>
      </c>
    </row>
    <row r="364" spans="14:14" x14ac:dyDescent="0.4">
      <c r="N364" s="1" t="str">
        <v/>
      </c>
    </row>
    <row r="365" spans="14:14" x14ac:dyDescent="0.4">
      <c r="N365" s="1" t="str">
        <v/>
      </c>
    </row>
    <row r="366" spans="14:14" x14ac:dyDescent="0.4">
      <c r="N366" s="1" t="str">
        <v/>
      </c>
    </row>
    <row r="367" spans="14:14" x14ac:dyDescent="0.4">
      <c r="N367" s="1" t="str">
        <v/>
      </c>
    </row>
    <row r="368" spans="14:14" x14ac:dyDescent="0.4">
      <c r="N368" s="1" t="str">
        <v/>
      </c>
    </row>
    <row r="369" spans="14:14" x14ac:dyDescent="0.4">
      <c r="N369" s="1" t="str">
        <v/>
      </c>
    </row>
    <row r="370" spans="14:14" x14ac:dyDescent="0.4">
      <c r="N370" s="1" t="str">
        <v/>
      </c>
    </row>
    <row r="371" spans="14:14" x14ac:dyDescent="0.4">
      <c r="N371" s="1" t="str">
        <v/>
      </c>
    </row>
    <row r="372" spans="14:14" x14ac:dyDescent="0.4">
      <c r="N372" s="1" t="str">
        <v/>
      </c>
    </row>
    <row r="373" spans="14:14" x14ac:dyDescent="0.4">
      <c r="N373" s="1" t="str">
        <v/>
      </c>
    </row>
    <row r="374" spans="14:14" x14ac:dyDescent="0.4">
      <c r="N374" s="1" t="str">
        <v/>
      </c>
    </row>
    <row r="375" spans="14:14" x14ac:dyDescent="0.4">
      <c r="N375" s="1" t="str">
        <v/>
      </c>
    </row>
    <row r="376" spans="14:14" x14ac:dyDescent="0.4">
      <c r="N376" s="1" t="str">
        <v/>
      </c>
    </row>
    <row r="377" spans="14:14" x14ac:dyDescent="0.4">
      <c r="N377" s="1" t="str">
        <v/>
      </c>
    </row>
    <row r="378" spans="14:14" x14ac:dyDescent="0.4">
      <c r="N378" s="1" t="str">
        <v/>
      </c>
    </row>
    <row r="379" spans="14:14" x14ac:dyDescent="0.4">
      <c r="N379" s="1" t="str">
        <v/>
      </c>
    </row>
    <row r="380" spans="14:14" x14ac:dyDescent="0.4">
      <c r="N380" s="1" t="str">
        <v/>
      </c>
    </row>
    <row r="381" spans="14:14" x14ac:dyDescent="0.4">
      <c r="N381" s="1" t="str">
        <v/>
      </c>
    </row>
    <row r="382" spans="14:14" x14ac:dyDescent="0.4">
      <c r="N382" s="1" t="str">
        <v/>
      </c>
    </row>
    <row r="383" spans="14:14" x14ac:dyDescent="0.4">
      <c r="N383" s="1" t="str">
        <v/>
      </c>
    </row>
    <row r="384" spans="14:14" x14ac:dyDescent="0.4">
      <c r="N384" s="1" t="str">
        <v/>
      </c>
    </row>
    <row r="385" spans="14:14" x14ac:dyDescent="0.4">
      <c r="N385" s="1" t="str">
        <v/>
      </c>
    </row>
    <row r="386" spans="14:14" x14ac:dyDescent="0.4">
      <c r="N386" s="1" t="str">
        <v/>
      </c>
    </row>
    <row r="387" spans="14:14" x14ac:dyDescent="0.4">
      <c r="N387" s="1" t="str">
        <v/>
      </c>
    </row>
    <row r="388" spans="14:14" x14ac:dyDescent="0.4">
      <c r="N388" s="1" t="str">
        <v/>
      </c>
    </row>
    <row r="389" spans="14:14" x14ac:dyDescent="0.4">
      <c r="N389" s="1" t="str">
        <v/>
      </c>
    </row>
    <row r="390" spans="14:14" x14ac:dyDescent="0.4">
      <c r="N390" s="1" t="str">
        <v/>
      </c>
    </row>
    <row r="391" spans="14:14" x14ac:dyDescent="0.4">
      <c r="N391" s="1" t="str">
        <v/>
      </c>
    </row>
    <row r="392" spans="14:14" x14ac:dyDescent="0.4">
      <c r="N392" s="1" t="str">
        <v/>
      </c>
    </row>
    <row r="393" spans="14:14" x14ac:dyDescent="0.4">
      <c r="N393" s="1" t="str">
        <v/>
      </c>
    </row>
    <row r="394" spans="14:14" x14ac:dyDescent="0.4">
      <c r="N394" s="1" t="str">
        <v/>
      </c>
    </row>
    <row r="395" spans="14:14" x14ac:dyDescent="0.4">
      <c r="N395" s="1" t="str">
        <v/>
      </c>
    </row>
    <row r="396" spans="14:14" x14ac:dyDescent="0.4">
      <c r="N396" s="1" t="str">
        <v/>
      </c>
    </row>
    <row r="397" spans="14:14" x14ac:dyDescent="0.4">
      <c r="N397" s="1" t="str">
        <v/>
      </c>
    </row>
    <row r="398" spans="14:14" x14ac:dyDescent="0.4">
      <c r="N398" s="1" t="str">
        <v/>
      </c>
    </row>
    <row r="399" spans="14:14" x14ac:dyDescent="0.4">
      <c r="N399" s="1" t="str">
        <v/>
      </c>
    </row>
    <row r="400" spans="14:14" x14ac:dyDescent="0.4">
      <c r="N400" s="1" t="str">
        <v/>
      </c>
    </row>
    <row r="401" spans="14:14" x14ac:dyDescent="0.4">
      <c r="N401" s="1" t="str">
        <v/>
      </c>
    </row>
    <row r="402" spans="14:14" x14ac:dyDescent="0.4">
      <c r="N402" s="1" t="str">
        <v/>
      </c>
    </row>
    <row r="403" spans="14:14" x14ac:dyDescent="0.4">
      <c r="N403" s="1" t="str">
        <v/>
      </c>
    </row>
    <row r="404" spans="14:14" x14ac:dyDescent="0.4">
      <c r="N404" s="1" t="str">
        <v/>
      </c>
    </row>
    <row r="405" spans="14:14" x14ac:dyDescent="0.4">
      <c r="N405" s="1" t="str">
        <v/>
      </c>
    </row>
    <row r="406" spans="14:14" x14ac:dyDescent="0.4">
      <c r="N406" s="1" t="str">
        <v/>
      </c>
    </row>
    <row r="407" spans="14:14" x14ac:dyDescent="0.4">
      <c r="N407" s="1" t="str">
        <v/>
      </c>
    </row>
    <row r="408" spans="14:14" x14ac:dyDescent="0.4">
      <c r="N408" s="1" t="str">
        <v/>
      </c>
    </row>
    <row r="409" spans="14:14" x14ac:dyDescent="0.4">
      <c r="N409" s="1" t="str">
        <v/>
      </c>
    </row>
    <row r="410" spans="14:14" x14ac:dyDescent="0.4">
      <c r="N410" s="1" t="str">
        <v/>
      </c>
    </row>
    <row r="411" spans="14:14" x14ac:dyDescent="0.4">
      <c r="N411" s="1" t="str">
        <v/>
      </c>
    </row>
    <row r="412" spans="14:14" x14ac:dyDescent="0.4">
      <c r="N412" s="1" t="str">
        <v/>
      </c>
    </row>
    <row r="413" spans="14:14" x14ac:dyDescent="0.4">
      <c r="N413" s="1" t="str">
        <v/>
      </c>
    </row>
    <row r="414" spans="14:14" x14ac:dyDescent="0.4">
      <c r="N414" s="1" t="str">
        <v/>
      </c>
    </row>
    <row r="415" spans="14:14" x14ac:dyDescent="0.4">
      <c r="N415" s="1" t="str">
        <v/>
      </c>
    </row>
    <row r="416" spans="14:14" x14ac:dyDescent="0.4">
      <c r="N416" s="1" t="str">
        <v/>
      </c>
    </row>
    <row r="417" spans="14:14" x14ac:dyDescent="0.4">
      <c r="N417" s="1" t="str">
        <v/>
      </c>
    </row>
    <row r="418" spans="14:14" x14ac:dyDescent="0.4">
      <c r="N418" s="1" t="str">
        <v/>
      </c>
    </row>
    <row r="419" spans="14:14" x14ac:dyDescent="0.4">
      <c r="N419" s="1" t="str">
        <v/>
      </c>
    </row>
    <row r="420" spans="14:14" x14ac:dyDescent="0.4">
      <c r="N420" s="1" t="str">
        <v/>
      </c>
    </row>
    <row r="421" spans="14:14" x14ac:dyDescent="0.4">
      <c r="N421" s="1" t="str">
        <v/>
      </c>
    </row>
    <row r="422" spans="14:14" x14ac:dyDescent="0.4">
      <c r="N422" s="1" t="str">
        <v/>
      </c>
    </row>
    <row r="423" spans="14:14" x14ac:dyDescent="0.4">
      <c r="N423" s="1" t="str">
        <v/>
      </c>
    </row>
    <row r="424" spans="14:14" x14ac:dyDescent="0.4">
      <c r="N424" s="1" t="str">
        <v/>
      </c>
    </row>
    <row r="425" spans="14:14" x14ac:dyDescent="0.4">
      <c r="N425" s="1" t="str">
        <v/>
      </c>
    </row>
    <row r="426" spans="14:14" x14ac:dyDescent="0.4">
      <c r="N426" s="1" t="str">
        <v/>
      </c>
    </row>
    <row r="427" spans="14:14" x14ac:dyDescent="0.4">
      <c r="N427" s="1" t="str">
        <v/>
      </c>
    </row>
    <row r="428" spans="14:14" x14ac:dyDescent="0.4">
      <c r="N428" s="1" t="str">
        <v/>
      </c>
    </row>
    <row r="429" spans="14:14" x14ac:dyDescent="0.4">
      <c r="N429" s="1" t="str">
        <v/>
      </c>
    </row>
    <row r="430" spans="14:14" x14ac:dyDescent="0.4">
      <c r="N430" s="1" t="str">
        <v/>
      </c>
    </row>
    <row r="431" spans="14:14" x14ac:dyDescent="0.4">
      <c r="N431" s="1" t="str">
        <v/>
      </c>
    </row>
    <row r="432" spans="14:14" x14ac:dyDescent="0.4">
      <c r="N432" s="1" t="str">
        <v/>
      </c>
    </row>
    <row r="433" spans="14:14" x14ac:dyDescent="0.4">
      <c r="N433" s="1" t="str">
        <v/>
      </c>
    </row>
    <row r="434" spans="14:14" x14ac:dyDescent="0.4">
      <c r="N434" s="1" t="str">
        <v/>
      </c>
    </row>
    <row r="435" spans="14:14" x14ac:dyDescent="0.4">
      <c r="N435" s="1" t="str">
        <v/>
      </c>
    </row>
    <row r="436" spans="14:14" x14ac:dyDescent="0.4">
      <c r="N436" s="1" t="str">
        <v/>
      </c>
    </row>
    <row r="437" spans="14:14" x14ac:dyDescent="0.4">
      <c r="N437" s="1" t="str">
        <v/>
      </c>
    </row>
    <row r="438" spans="14:14" x14ac:dyDescent="0.4">
      <c r="N438" s="1" t="str">
        <v/>
      </c>
    </row>
    <row r="439" spans="14:14" x14ac:dyDescent="0.4">
      <c r="N439" s="1" t="str">
        <v/>
      </c>
    </row>
    <row r="440" spans="14:14" x14ac:dyDescent="0.4">
      <c r="N440" s="1" t="str">
        <v/>
      </c>
    </row>
    <row r="441" spans="14:14" x14ac:dyDescent="0.4">
      <c r="N441" s="1" t="str">
        <v/>
      </c>
    </row>
    <row r="442" spans="14:14" x14ac:dyDescent="0.4">
      <c r="N442" s="1" t="str">
        <v/>
      </c>
    </row>
    <row r="443" spans="14:14" x14ac:dyDescent="0.4">
      <c r="N443" s="1" t="str">
        <v/>
      </c>
    </row>
    <row r="444" spans="14:14" x14ac:dyDescent="0.4">
      <c r="N444" s="1" t="str">
        <v/>
      </c>
    </row>
    <row r="445" spans="14:14" x14ac:dyDescent="0.4">
      <c r="N445" s="1" t="str">
        <v/>
      </c>
    </row>
    <row r="446" spans="14:14" x14ac:dyDescent="0.4">
      <c r="N446" s="1" t="str">
        <v/>
      </c>
    </row>
    <row r="447" spans="14:14" x14ac:dyDescent="0.4">
      <c r="N447" s="1" t="str">
        <v/>
      </c>
    </row>
    <row r="448" spans="14:14" x14ac:dyDescent="0.4">
      <c r="N448" s="1" t="str">
        <v/>
      </c>
    </row>
    <row r="449" spans="14:14" x14ac:dyDescent="0.4">
      <c r="N449" s="1" t="str">
        <v/>
      </c>
    </row>
    <row r="450" spans="14:14" x14ac:dyDescent="0.4">
      <c r="N450" s="1" t="str">
        <v/>
      </c>
    </row>
    <row r="451" spans="14:14" x14ac:dyDescent="0.4">
      <c r="N451" s="1" t="str">
        <v/>
      </c>
    </row>
    <row r="452" spans="14:14" x14ac:dyDescent="0.4">
      <c r="N452" s="1" t="str">
        <v/>
      </c>
    </row>
    <row r="453" spans="14:14" x14ac:dyDescent="0.4">
      <c r="N453" s="1" t="str">
        <v/>
      </c>
    </row>
    <row r="454" spans="14:14" x14ac:dyDescent="0.4">
      <c r="N454" s="1" t="str">
        <v/>
      </c>
    </row>
    <row r="455" spans="14:14" x14ac:dyDescent="0.4">
      <c r="N455" s="1" t="str">
        <v/>
      </c>
    </row>
    <row r="456" spans="14:14" x14ac:dyDescent="0.4">
      <c r="N456" s="1" t="str">
        <v/>
      </c>
    </row>
    <row r="457" spans="14:14" x14ac:dyDescent="0.4">
      <c r="N457" s="1" t="str">
        <v/>
      </c>
    </row>
    <row r="458" spans="14:14" x14ac:dyDescent="0.4">
      <c r="N458" s="1" t="str">
        <v/>
      </c>
    </row>
    <row r="459" spans="14:14" x14ac:dyDescent="0.4">
      <c r="N459" s="1" t="str">
        <v/>
      </c>
    </row>
    <row r="460" spans="14:14" x14ac:dyDescent="0.4">
      <c r="N460" s="1" t="str">
        <v/>
      </c>
    </row>
    <row r="461" spans="14:14" x14ac:dyDescent="0.4">
      <c r="N461" s="1" t="str">
        <v/>
      </c>
    </row>
    <row r="462" spans="14:14" x14ac:dyDescent="0.4">
      <c r="N462" s="1" t="str">
        <v/>
      </c>
    </row>
    <row r="463" spans="14:14" x14ac:dyDescent="0.4">
      <c r="N463" s="1" t="str">
        <v/>
      </c>
    </row>
    <row r="464" spans="14:14" x14ac:dyDescent="0.4">
      <c r="N464" s="1" t="str">
        <v/>
      </c>
    </row>
    <row r="465" spans="14:14" x14ac:dyDescent="0.4">
      <c r="N465" s="1" t="str">
        <v/>
      </c>
    </row>
    <row r="466" spans="14:14" x14ac:dyDescent="0.4">
      <c r="N466" s="1" t="str">
        <v/>
      </c>
    </row>
    <row r="467" spans="14:14" x14ac:dyDescent="0.4">
      <c r="N467" s="1" t="str">
        <v/>
      </c>
    </row>
    <row r="468" spans="14:14" x14ac:dyDescent="0.4">
      <c r="N468" s="1" t="str">
        <v/>
      </c>
    </row>
    <row r="469" spans="14:14" x14ac:dyDescent="0.4">
      <c r="N469" s="1" t="str">
        <v/>
      </c>
    </row>
    <row r="470" spans="14:14" x14ac:dyDescent="0.4">
      <c r="N470" s="1" t="str">
        <v/>
      </c>
    </row>
    <row r="471" spans="14:14" x14ac:dyDescent="0.4">
      <c r="N471" s="1" t="str">
        <v/>
      </c>
    </row>
    <row r="472" spans="14:14" x14ac:dyDescent="0.4">
      <c r="N472" s="1" t="str">
        <v/>
      </c>
    </row>
    <row r="473" spans="14:14" x14ac:dyDescent="0.4">
      <c r="N473" s="1" t="str">
        <v/>
      </c>
    </row>
    <row r="474" spans="14:14" x14ac:dyDescent="0.4">
      <c r="N474" s="1" t="str">
        <v/>
      </c>
    </row>
    <row r="475" spans="14:14" x14ac:dyDescent="0.4">
      <c r="N475" s="1" t="str">
        <v/>
      </c>
    </row>
    <row r="476" spans="14:14" x14ac:dyDescent="0.4">
      <c r="N476" s="1" t="str">
        <v/>
      </c>
    </row>
    <row r="477" spans="14:14" x14ac:dyDescent="0.4">
      <c r="N477" s="1" t="str">
        <v/>
      </c>
    </row>
    <row r="478" spans="14:14" x14ac:dyDescent="0.4">
      <c r="N478" s="1" t="str">
        <v/>
      </c>
    </row>
    <row r="479" spans="14:14" x14ac:dyDescent="0.4">
      <c r="N479" s="1" t="str">
        <v/>
      </c>
    </row>
    <row r="480" spans="14:14" x14ac:dyDescent="0.4">
      <c r="N480" s="1" t="str">
        <v/>
      </c>
    </row>
    <row r="481" spans="14:14" x14ac:dyDescent="0.4">
      <c r="N481" s="1" t="str">
        <v/>
      </c>
    </row>
    <row r="482" spans="14:14" x14ac:dyDescent="0.4">
      <c r="N482" s="1" t="str">
        <v/>
      </c>
    </row>
    <row r="483" spans="14:14" x14ac:dyDescent="0.4">
      <c r="N483" s="1" t="str">
        <v/>
      </c>
    </row>
    <row r="484" spans="14:14" x14ac:dyDescent="0.4">
      <c r="N484" s="1" t="str">
        <v/>
      </c>
    </row>
    <row r="485" spans="14:14" x14ac:dyDescent="0.4">
      <c r="N485" s="1" t="str">
        <v/>
      </c>
    </row>
    <row r="486" spans="14:14" x14ac:dyDescent="0.4">
      <c r="N486" s="1" t="str">
        <v/>
      </c>
    </row>
    <row r="487" spans="14:14" x14ac:dyDescent="0.4">
      <c r="N487" s="1" t="str">
        <v/>
      </c>
    </row>
    <row r="488" spans="14:14" x14ac:dyDescent="0.4">
      <c r="N488" s="1" t="str">
        <v/>
      </c>
    </row>
    <row r="489" spans="14:14" x14ac:dyDescent="0.4">
      <c r="N489" s="1" t="str">
        <v/>
      </c>
    </row>
    <row r="490" spans="14:14" x14ac:dyDescent="0.4">
      <c r="N490" s="1" t="str">
        <v/>
      </c>
    </row>
    <row r="491" spans="14:14" x14ac:dyDescent="0.4">
      <c r="N491" s="1" t="str">
        <v/>
      </c>
    </row>
    <row r="492" spans="14:14" x14ac:dyDescent="0.4">
      <c r="N492" s="1" t="str">
        <v/>
      </c>
    </row>
    <row r="493" spans="14:14" x14ac:dyDescent="0.4">
      <c r="N493" s="1" t="str">
        <v/>
      </c>
    </row>
    <row r="494" spans="14:14" x14ac:dyDescent="0.4">
      <c r="N494" s="1" t="str">
        <v/>
      </c>
    </row>
    <row r="495" spans="14:14" x14ac:dyDescent="0.4">
      <c r="N495" s="1" t="str">
        <v/>
      </c>
    </row>
    <row r="496" spans="14:14" x14ac:dyDescent="0.4">
      <c r="N496" s="1" t="str">
        <v/>
      </c>
    </row>
    <row r="497" spans="14:14" x14ac:dyDescent="0.4">
      <c r="N497" s="1" t="str">
        <v/>
      </c>
    </row>
    <row r="498" spans="14:14" x14ac:dyDescent="0.4">
      <c r="N498" s="1" t="str">
        <v/>
      </c>
    </row>
    <row r="499" spans="14:14" x14ac:dyDescent="0.4">
      <c r="N499" s="1" t="str">
        <v/>
      </c>
    </row>
    <row r="500" spans="14:14" x14ac:dyDescent="0.4">
      <c r="N500" s="1" t="str">
        <v/>
      </c>
    </row>
    <row r="501" spans="14:14" x14ac:dyDescent="0.4">
      <c r="N501" s="1" t="str">
        <v/>
      </c>
    </row>
    <row r="502" spans="14:14" x14ac:dyDescent="0.4">
      <c r="N502" s="1" t="str">
        <v/>
      </c>
    </row>
    <row r="503" spans="14:14" x14ac:dyDescent="0.4">
      <c r="N503" s="1" t="str">
        <v/>
      </c>
    </row>
    <row r="504" spans="14:14" x14ac:dyDescent="0.4">
      <c r="N504" s="1" t="str">
        <v/>
      </c>
    </row>
    <row r="505" spans="14:14" x14ac:dyDescent="0.4">
      <c r="N505" s="1" t="str">
        <v/>
      </c>
    </row>
    <row r="506" spans="14:14" x14ac:dyDescent="0.4">
      <c r="N506" s="1" t="str">
        <v/>
      </c>
    </row>
    <row r="507" spans="14:14" x14ac:dyDescent="0.4">
      <c r="N507" s="1" t="str">
        <v/>
      </c>
    </row>
    <row r="508" spans="14:14" x14ac:dyDescent="0.4">
      <c r="N508" s="1" t="str">
        <v/>
      </c>
    </row>
    <row r="509" spans="14:14" x14ac:dyDescent="0.4">
      <c r="N509" s="1" t="str">
        <v/>
      </c>
    </row>
    <row r="510" spans="14:14" x14ac:dyDescent="0.4">
      <c r="N510" s="1" t="str">
        <v/>
      </c>
    </row>
    <row r="511" spans="14:14" x14ac:dyDescent="0.4">
      <c r="N511" s="1" t="str">
        <v/>
      </c>
    </row>
    <row r="512" spans="14:14" x14ac:dyDescent="0.4">
      <c r="N512" s="1" t="str">
        <v/>
      </c>
    </row>
    <row r="513" spans="14:14" x14ac:dyDescent="0.4">
      <c r="N513" s="1" t="str">
        <v/>
      </c>
    </row>
    <row r="514" spans="14:14" x14ac:dyDescent="0.4">
      <c r="N514" s="1" t="str">
        <v/>
      </c>
    </row>
    <row r="515" spans="14:14" x14ac:dyDescent="0.4">
      <c r="N515" s="1" t="str">
        <v/>
      </c>
    </row>
    <row r="516" spans="14:14" x14ac:dyDescent="0.4">
      <c r="N516" s="1" t="str">
        <v/>
      </c>
    </row>
    <row r="517" spans="14:14" x14ac:dyDescent="0.4">
      <c r="N517" s="1" t="str">
        <v/>
      </c>
    </row>
    <row r="518" spans="14:14" x14ac:dyDescent="0.4">
      <c r="N518" s="1" t="str">
        <v/>
      </c>
    </row>
    <row r="519" spans="14:14" x14ac:dyDescent="0.4">
      <c r="N519" s="1" t="str">
        <v/>
      </c>
    </row>
    <row r="520" spans="14:14" x14ac:dyDescent="0.4">
      <c r="N520" s="1" t="str">
        <v/>
      </c>
    </row>
    <row r="521" spans="14:14" x14ac:dyDescent="0.4">
      <c r="N521" s="1" t="str">
        <v/>
      </c>
    </row>
    <row r="522" spans="14:14" x14ac:dyDescent="0.4">
      <c r="N522" s="1" t="str">
        <v/>
      </c>
    </row>
    <row r="523" spans="14:14" x14ac:dyDescent="0.4">
      <c r="N523" s="1" t="str">
        <v/>
      </c>
    </row>
    <row r="524" spans="14:14" x14ac:dyDescent="0.4">
      <c r="N524" s="1" t="str">
        <v/>
      </c>
    </row>
    <row r="525" spans="14:14" x14ac:dyDescent="0.4">
      <c r="N525" s="1" t="str">
        <v/>
      </c>
    </row>
    <row r="526" spans="14:14" x14ac:dyDescent="0.4">
      <c r="N526" s="1" t="str">
        <v/>
      </c>
    </row>
    <row r="527" spans="14:14" x14ac:dyDescent="0.4">
      <c r="N527" s="1" t="str">
        <v/>
      </c>
    </row>
    <row r="528" spans="14:14" x14ac:dyDescent="0.4">
      <c r="N528" s="1" t="str">
        <v/>
      </c>
    </row>
    <row r="529" spans="14:14" x14ac:dyDescent="0.4">
      <c r="N529" s="1" t="str">
        <v/>
      </c>
    </row>
    <row r="530" spans="14:14" x14ac:dyDescent="0.4">
      <c r="N530" s="1" t="str">
        <v/>
      </c>
    </row>
    <row r="531" spans="14:14" x14ac:dyDescent="0.4">
      <c r="N531" s="1" t="str">
        <v/>
      </c>
    </row>
    <row r="532" spans="14:14" x14ac:dyDescent="0.4">
      <c r="N532" s="1" t="str">
        <v/>
      </c>
    </row>
    <row r="533" spans="14:14" x14ac:dyDescent="0.4">
      <c r="N533" s="1" t="str">
        <v/>
      </c>
    </row>
    <row r="534" spans="14:14" x14ac:dyDescent="0.4">
      <c r="N534" s="1" t="str">
        <v/>
      </c>
    </row>
    <row r="535" spans="14:14" x14ac:dyDescent="0.4">
      <c r="N535" s="1" t="str">
        <v/>
      </c>
    </row>
    <row r="536" spans="14:14" x14ac:dyDescent="0.4">
      <c r="N536" s="1" t="str">
        <v/>
      </c>
    </row>
    <row r="537" spans="14:14" x14ac:dyDescent="0.4">
      <c r="N537" s="1" t="str">
        <v/>
      </c>
    </row>
    <row r="538" spans="14:14" x14ac:dyDescent="0.4">
      <c r="N538" s="1" t="str">
        <v/>
      </c>
    </row>
    <row r="539" spans="14:14" x14ac:dyDescent="0.4">
      <c r="N539" s="1" t="str">
        <v/>
      </c>
    </row>
    <row r="540" spans="14:14" x14ac:dyDescent="0.4">
      <c r="N540" s="1" t="str">
        <v/>
      </c>
    </row>
    <row r="541" spans="14:14" x14ac:dyDescent="0.4">
      <c r="N541" s="1" t="str">
        <v/>
      </c>
    </row>
    <row r="542" spans="14:14" x14ac:dyDescent="0.4">
      <c r="N542" s="1" t="str">
        <v/>
      </c>
    </row>
    <row r="543" spans="14:14" x14ac:dyDescent="0.4">
      <c r="N543" s="1" t="str">
        <v/>
      </c>
    </row>
    <row r="544" spans="14:14" x14ac:dyDescent="0.4">
      <c r="N544" s="1" t="str">
        <v/>
      </c>
    </row>
    <row r="545" spans="14:14" x14ac:dyDescent="0.4">
      <c r="N545" s="1" t="str">
        <v/>
      </c>
    </row>
    <row r="546" spans="14:14" x14ac:dyDescent="0.4">
      <c r="N546" s="1" t="str">
        <v/>
      </c>
    </row>
    <row r="547" spans="14:14" x14ac:dyDescent="0.4">
      <c r="N547" s="1" t="str">
        <v/>
      </c>
    </row>
    <row r="548" spans="14:14" x14ac:dyDescent="0.4">
      <c r="N548" s="1" t="str">
        <v/>
      </c>
    </row>
    <row r="549" spans="14:14" x14ac:dyDescent="0.4">
      <c r="N549" s="1" t="str">
        <v/>
      </c>
    </row>
    <row r="550" spans="14:14" x14ac:dyDescent="0.4">
      <c r="N550" s="1" t="str">
        <v/>
      </c>
    </row>
    <row r="551" spans="14:14" x14ac:dyDescent="0.4">
      <c r="N551" s="1" t="str">
        <v/>
      </c>
    </row>
    <row r="552" spans="14:14" x14ac:dyDescent="0.4">
      <c r="N552" s="1" t="str">
        <v/>
      </c>
    </row>
    <row r="553" spans="14:14" x14ac:dyDescent="0.4">
      <c r="N553" s="1" t="str">
        <v/>
      </c>
    </row>
    <row r="554" spans="14:14" x14ac:dyDescent="0.4">
      <c r="N554" s="1" t="str">
        <v/>
      </c>
    </row>
    <row r="555" spans="14:14" x14ac:dyDescent="0.4">
      <c r="N555" s="1" t="str">
        <v/>
      </c>
    </row>
    <row r="556" spans="14:14" x14ac:dyDescent="0.4">
      <c r="N556" s="1" t="str">
        <v/>
      </c>
    </row>
    <row r="557" spans="14:14" x14ac:dyDescent="0.4">
      <c r="N557" s="1" t="str">
        <v/>
      </c>
    </row>
    <row r="558" spans="14:14" x14ac:dyDescent="0.4">
      <c r="N558" s="1" t="str">
        <v/>
      </c>
    </row>
    <row r="559" spans="14:14" x14ac:dyDescent="0.4">
      <c r="N559" s="1" t="str">
        <v/>
      </c>
    </row>
    <row r="560" spans="14:14" x14ac:dyDescent="0.4">
      <c r="N560" s="1" t="str">
        <v/>
      </c>
    </row>
    <row r="561" spans="14:14" x14ac:dyDescent="0.4">
      <c r="N561" s="1" t="str">
        <v/>
      </c>
    </row>
    <row r="562" spans="14:14" x14ac:dyDescent="0.4">
      <c r="N562" s="1" t="str">
        <v/>
      </c>
    </row>
    <row r="563" spans="14:14" x14ac:dyDescent="0.4">
      <c r="N563" s="1" t="str">
        <v/>
      </c>
    </row>
    <row r="564" spans="14:14" x14ac:dyDescent="0.4">
      <c r="N564" s="1" t="str">
        <v/>
      </c>
    </row>
    <row r="565" spans="14:14" x14ac:dyDescent="0.4">
      <c r="N565" s="1" t="str">
        <v/>
      </c>
    </row>
    <row r="566" spans="14:14" x14ac:dyDescent="0.4">
      <c r="N566" s="1" t="str">
        <v/>
      </c>
    </row>
    <row r="567" spans="14:14" x14ac:dyDescent="0.4">
      <c r="N567" s="1" t="str">
        <v/>
      </c>
    </row>
    <row r="568" spans="14:14" x14ac:dyDescent="0.4">
      <c r="N568" s="1" t="str">
        <v/>
      </c>
    </row>
    <row r="569" spans="14:14" x14ac:dyDescent="0.4">
      <c r="N569" s="1" t="str">
        <v/>
      </c>
    </row>
    <row r="570" spans="14:14" x14ac:dyDescent="0.4">
      <c r="N570" s="1" t="str">
        <v/>
      </c>
    </row>
    <row r="571" spans="14:14" x14ac:dyDescent="0.4">
      <c r="N571" s="1" t="str">
        <v/>
      </c>
    </row>
    <row r="572" spans="14:14" x14ac:dyDescent="0.4">
      <c r="N572" s="1" t="str">
        <v/>
      </c>
    </row>
    <row r="573" spans="14:14" x14ac:dyDescent="0.4">
      <c r="N573" s="1" t="str">
        <v/>
      </c>
    </row>
    <row r="574" spans="14:14" x14ac:dyDescent="0.4">
      <c r="N574" s="1" t="str">
        <v/>
      </c>
    </row>
    <row r="575" spans="14:14" x14ac:dyDescent="0.4">
      <c r="N575" s="1" t="str">
        <v/>
      </c>
    </row>
    <row r="576" spans="14:14" x14ac:dyDescent="0.4">
      <c r="N576" s="1" t="str">
        <v/>
      </c>
    </row>
    <row r="577" spans="14:14" x14ac:dyDescent="0.4">
      <c r="N577" s="1" t="str">
        <v/>
      </c>
    </row>
    <row r="578" spans="14:14" x14ac:dyDescent="0.4">
      <c r="N578" s="1" t="str">
        <v/>
      </c>
    </row>
    <row r="579" spans="14:14" x14ac:dyDescent="0.4">
      <c r="N579" s="1" t="str">
        <v/>
      </c>
    </row>
    <row r="580" spans="14:14" x14ac:dyDescent="0.4">
      <c r="N580" s="1" t="str">
        <v/>
      </c>
    </row>
    <row r="581" spans="14:14" x14ac:dyDescent="0.4">
      <c r="N581" s="1" t="str">
        <v/>
      </c>
    </row>
    <row r="582" spans="14:14" x14ac:dyDescent="0.4">
      <c r="N582" s="1" t="str">
        <v/>
      </c>
    </row>
    <row r="583" spans="14:14" x14ac:dyDescent="0.4">
      <c r="N583" s="1" t="str">
        <v/>
      </c>
    </row>
    <row r="584" spans="14:14" x14ac:dyDescent="0.4">
      <c r="N584" s="1" t="str">
        <v/>
      </c>
    </row>
    <row r="585" spans="14:14" x14ac:dyDescent="0.4">
      <c r="N585" s="1" t="str">
        <v/>
      </c>
    </row>
    <row r="586" spans="14:14" x14ac:dyDescent="0.4">
      <c r="N586" s="1" t="str">
        <v/>
      </c>
    </row>
    <row r="587" spans="14:14" x14ac:dyDescent="0.4">
      <c r="N587" s="1" t="str">
        <v/>
      </c>
    </row>
    <row r="588" spans="14:14" x14ac:dyDescent="0.4">
      <c r="N588" s="1" t="str">
        <v/>
      </c>
    </row>
    <row r="589" spans="14:14" x14ac:dyDescent="0.4">
      <c r="N589" s="1" t="str">
        <v/>
      </c>
    </row>
    <row r="590" spans="14:14" x14ac:dyDescent="0.4">
      <c r="N590" s="1" t="str">
        <v/>
      </c>
    </row>
    <row r="591" spans="14:14" x14ac:dyDescent="0.4">
      <c r="N591" s="1" t="str">
        <v/>
      </c>
    </row>
    <row r="592" spans="14:14" x14ac:dyDescent="0.4">
      <c r="N592" s="1" t="str">
        <v/>
      </c>
    </row>
    <row r="593" spans="14:14" x14ac:dyDescent="0.4">
      <c r="N593" s="1" t="str">
        <v/>
      </c>
    </row>
    <row r="594" spans="14:14" x14ac:dyDescent="0.4">
      <c r="N594" s="1" t="str">
        <v/>
      </c>
    </row>
    <row r="595" spans="14:14" x14ac:dyDescent="0.4">
      <c r="N595" s="1" t="str">
        <v/>
      </c>
    </row>
    <row r="596" spans="14:14" x14ac:dyDescent="0.4">
      <c r="N596" s="1" t="str">
        <v/>
      </c>
    </row>
    <row r="597" spans="14:14" x14ac:dyDescent="0.4">
      <c r="N597" s="1" t="str">
        <v/>
      </c>
    </row>
    <row r="598" spans="14:14" x14ac:dyDescent="0.4">
      <c r="N598" s="1" t="str">
        <v/>
      </c>
    </row>
    <row r="599" spans="14:14" x14ac:dyDescent="0.4">
      <c r="N599" s="1" t="str">
        <v/>
      </c>
    </row>
    <row r="600" spans="14:14" x14ac:dyDescent="0.4">
      <c r="N600" s="1" t="str">
        <v/>
      </c>
    </row>
    <row r="601" spans="14:14" x14ac:dyDescent="0.4">
      <c r="N601" s="1" t="str">
        <v/>
      </c>
    </row>
    <row r="602" spans="14:14" x14ac:dyDescent="0.4">
      <c r="N602" s="1" t="str">
        <v/>
      </c>
    </row>
    <row r="603" spans="14:14" x14ac:dyDescent="0.4">
      <c r="N603" s="1" t="str">
        <v/>
      </c>
    </row>
    <row r="604" spans="14:14" x14ac:dyDescent="0.4">
      <c r="N604" s="1" t="str">
        <v/>
      </c>
    </row>
    <row r="605" spans="14:14" x14ac:dyDescent="0.4">
      <c r="N605" s="1" t="str">
        <v/>
      </c>
    </row>
    <row r="606" spans="14:14" x14ac:dyDescent="0.4">
      <c r="N606" s="1" t="str">
        <v/>
      </c>
    </row>
    <row r="607" spans="14:14" x14ac:dyDescent="0.4">
      <c r="N607" s="1" t="str">
        <v/>
      </c>
    </row>
    <row r="608" spans="14:14" x14ac:dyDescent="0.4">
      <c r="N608" s="1" t="str">
        <v/>
      </c>
    </row>
    <row r="609" spans="14:14" x14ac:dyDescent="0.4">
      <c r="N609" s="1" t="str">
        <v/>
      </c>
    </row>
    <row r="610" spans="14:14" x14ac:dyDescent="0.4">
      <c r="N610" s="1" t="str">
        <v/>
      </c>
    </row>
    <row r="611" spans="14:14" x14ac:dyDescent="0.4">
      <c r="N611" s="1" t="str">
        <v/>
      </c>
    </row>
    <row r="612" spans="14:14" x14ac:dyDescent="0.4">
      <c r="N612" s="1" t="str">
        <v/>
      </c>
    </row>
    <row r="613" spans="14:14" x14ac:dyDescent="0.4">
      <c r="N613" s="1" t="str">
        <v/>
      </c>
    </row>
    <row r="614" spans="14:14" x14ac:dyDescent="0.4">
      <c r="N614" s="1" t="str">
        <v/>
      </c>
    </row>
    <row r="615" spans="14:14" x14ac:dyDescent="0.4">
      <c r="N615" s="1" t="str">
        <v/>
      </c>
    </row>
    <row r="616" spans="14:14" x14ac:dyDescent="0.4">
      <c r="N616" s="1" t="str">
        <v/>
      </c>
    </row>
    <row r="617" spans="14:14" x14ac:dyDescent="0.4">
      <c r="N617" s="1" t="str">
        <v/>
      </c>
    </row>
    <row r="618" spans="14:14" x14ac:dyDescent="0.4">
      <c r="N618" s="1" t="str">
        <v/>
      </c>
    </row>
    <row r="619" spans="14:14" x14ac:dyDescent="0.4">
      <c r="N619" s="1" t="str">
        <v/>
      </c>
    </row>
    <row r="620" spans="14:14" x14ac:dyDescent="0.4">
      <c r="N620" s="1" t="str">
        <v/>
      </c>
    </row>
    <row r="621" spans="14:14" x14ac:dyDescent="0.4">
      <c r="N621" s="1" t="str">
        <v/>
      </c>
    </row>
    <row r="622" spans="14:14" x14ac:dyDescent="0.4">
      <c r="N622" s="1" t="str">
        <v/>
      </c>
    </row>
    <row r="623" spans="14:14" x14ac:dyDescent="0.4">
      <c r="N623" s="1" t="str">
        <v/>
      </c>
    </row>
    <row r="624" spans="14:14" x14ac:dyDescent="0.4">
      <c r="N624" s="1" t="str">
        <v/>
      </c>
    </row>
    <row r="625" spans="14:14" x14ac:dyDescent="0.4">
      <c r="N625" s="1" t="str">
        <v/>
      </c>
    </row>
    <row r="626" spans="14:14" x14ac:dyDescent="0.4">
      <c r="N626" s="1" t="str">
        <v/>
      </c>
    </row>
    <row r="627" spans="14:14" x14ac:dyDescent="0.4">
      <c r="N627" s="1" t="str">
        <v/>
      </c>
    </row>
    <row r="628" spans="14:14" x14ac:dyDescent="0.4">
      <c r="N628" s="1" t="str">
        <v/>
      </c>
    </row>
    <row r="629" spans="14:14" x14ac:dyDescent="0.4">
      <c r="N629" s="1" t="str">
        <v/>
      </c>
    </row>
    <row r="630" spans="14:14" x14ac:dyDescent="0.4">
      <c r="N630" s="1" t="str">
        <v/>
      </c>
    </row>
    <row r="631" spans="14:14" x14ac:dyDescent="0.4">
      <c r="N631" s="1" t="str">
        <v/>
      </c>
    </row>
    <row r="632" spans="14:14" x14ac:dyDescent="0.4">
      <c r="N632" s="1" t="str">
        <v/>
      </c>
    </row>
    <row r="633" spans="14:14" x14ac:dyDescent="0.4">
      <c r="N633" s="1" t="str">
        <v/>
      </c>
    </row>
    <row r="634" spans="14:14" x14ac:dyDescent="0.4">
      <c r="N634" s="1" t="str">
        <v/>
      </c>
    </row>
    <row r="635" spans="14:14" x14ac:dyDescent="0.4">
      <c r="N635" s="1" t="str">
        <v/>
      </c>
    </row>
    <row r="636" spans="14:14" x14ac:dyDescent="0.4">
      <c r="N636" s="1" t="str">
        <v/>
      </c>
    </row>
    <row r="637" spans="14:14" x14ac:dyDescent="0.4">
      <c r="N637" s="1" t="str">
        <v/>
      </c>
    </row>
    <row r="638" spans="14:14" x14ac:dyDescent="0.4">
      <c r="N638" s="1" t="str">
        <v/>
      </c>
    </row>
    <row r="639" spans="14:14" x14ac:dyDescent="0.4">
      <c r="N639" s="1" t="str">
        <v/>
      </c>
    </row>
    <row r="640" spans="14:14" x14ac:dyDescent="0.4">
      <c r="N640" s="1" t="str">
        <v/>
      </c>
    </row>
    <row r="641" spans="14:14" x14ac:dyDescent="0.4">
      <c r="N641" s="1" t="str">
        <v/>
      </c>
    </row>
    <row r="642" spans="14:14" x14ac:dyDescent="0.4">
      <c r="N642" s="1" t="str">
        <v/>
      </c>
    </row>
    <row r="643" spans="14:14" x14ac:dyDescent="0.4">
      <c r="N643" s="1" t="str">
        <v/>
      </c>
    </row>
    <row r="644" spans="14:14" x14ac:dyDescent="0.4">
      <c r="N644" s="1" t="str">
        <v/>
      </c>
    </row>
    <row r="645" spans="14:14" x14ac:dyDescent="0.4">
      <c r="N645" s="1" t="str">
        <v/>
      </c>
    </row>
    <row r="646" spans="14:14" x14ac:dyDescent="0.4">
      <c r="N646" s="1" t="str">
        <v/>
      </c>
    </row>
    <row r="647" spans="14:14" x14ac:dyDescent="0.4">
      <c r="N647" s="1" t="str">
        <v/>
      </c>
    </row>
    <row r="648" spans="14:14" x14ac:dyDescent="0.4">
      <c r="N648" s="1" t="str">
        <v/>
      </c>
    </row>
    <row r="649" spans="14:14" x14ac:dyDescent="0.4">
      <c r="N649" s="1" t="str">
        <v/>
      </c>
    </row>
    <row r="650" spans="14:14" x14ac:dyDescent="0.4">
      <c r="N650" s="1" t="str">
        <v/>
      </c>
    </row>
    <row r="651" spans="14:14" x14ac:dyDescent="0.4">
      <c r="N651" s="1" t="str">
        <v/>
      </c>
    </row>
    <row r="652" spans="14:14" x14ac:dyDescent="0.4">
      <c r="N652" s="1" t="str">
        <v/>
      </c>
    </row>
    <row r="653" spans="14:14" x14ac:dyDescent="0.4">
      <c r="N653" s="1" t="str">
        <v/>
      </c>
    </row>
    <row r="654" spans="14:14" x14ac:dyDescent="0.4">
      <c r="N654" s="1" t="str">
        <v/>
      </c>
    </row>
    <row r="655" spans="14:14" x14ac:dyDescent="0.4">
      <c r="N655" s="1" t="str">
        <v/>
      </c>
    </row>
    <row r="656" spans="14:14" x14ac:dyDescent="0.4">
      <c r="N656" s="1" t="str">
        <v/>
      </c>
    </row>
    <row r="657" spans="14:14" x14ac:dyDescent="0.4">
      <c r="N657" s="1" t="str">
        <v/>
      </c>
    </row>
    <row r="658" spans="14:14" x14ac:dyDescent="0.4">
      <c r="N658" s="1" t="str">
        <v/>
      </c>
    </row>
    <row r="659" spans="14:14" x14ac:dyDescent="0.4">
      <c r="N659" s="1" t="str">
        <v/>
      </c>
    </row>
    <row r="660" spans="14:14" x14ac:dyDescent="0.4">
      <c r="N660" s="1" t="str">
        <v/>
      </c>
    </row>
    <row r="661" spans="14:14" x14ac:dyDescent="0.4">
      <c r="N661" s="1" t="str">
        <v/>
      </c>
    </row>
    <row r="662" spans="14:14" x14ac:dyDescent="0.4">
      <c r="N662" s="1" t="str">
        <v/>
      </c>
    </row>
    <row r="663" spans="14:14" x14ac:dyDescent="0.4">
      <c r="N663" s="1" t="str">
        <v/>
      </c>
    </row>
    <row r="664" spans="14:14" x14ac:dyDescent="0.4">
      <c r="N664" s="1" t="str">
        <v/>
      </c>
    </row>
    <row r="665" spans="14:14" x14ac:dyDescent="0.4">
      <c r="N665" s="1" t="str">
        <v/>
      </c>
    </row>
    <row r="666" spans="14:14" x14ac:dyDescent="0.4">
      <c r="N666" s="1" t="str">
        <v/>
      </c>
    </row>
    <row r="667" spans="14:14" x14ac:dyDescent="0.4">
      <c r="N667" s="1" t="str">
        <v/>
      </c>
    </row>
    <row r="668" spans="14:14" x14ac:dyDescent="0.4">
      <c r="N668" s="1" t="str">
        <v/>
      </c>
    </row>
    <row r="669" spans="14:14" x14ac:dyDescent="0.4">
      <c r="N669" s="1" t="str">
        <v/>
      </c>
    </row>
    <row r="670" spans="14:14" x14ac:dyDescent="0.4">
      <c r="N670" s="1" t="str">
        <v/>
      </c>
    </row>
    <row r="671" spans="14:14" x14ac:dyDescent="0.4">
      <c r="N671" s="1" t="str">
        <v/>
      </c>
    </row>
    <row r="672" spans="14:14" x14ac:dyDescent="0.4">
      <c r="N672" s="1" t="str">
        <v/>
      </c>
    </row>
    <row r="673" spans="14:14" x14ac:dyDescent="0.4">
      <c r="N673" s="1" t="str">
        <v/>
      </c>
    </row>
    <row r="674" spans="14:14" x14ac:dyDescent="0.4">
      <c r="N674" s="1" t="str">
        <v/>
      </c>
    </row>
    <row r="675" spans="14:14" x14ac:dyDescent="0.4">
      <c r="N675" s="1" t="str">
        <v/>
      </c>
    </row>
    <row r="676" spans="14:14" x14ac:dyDescent="0.4">
      <c r="N676" s="1" t="str">
        <v/>
      </c>
    </row>
    <row r="677" spans="14:14" x14ac:dyDescent="0.4">
      <c r="N677" s="1" t="str">
        <v/>
      </c>
    </row>
    <row r="678" spans="14:14" x14ac:dyDescent="0.4">
      <c r="N678" s="1" t="str">
        <v/>
      </c>
    </row>
    <row r="679" spans="14:14" x14ac:dyDescent="0.4">
      <c r="N679" s="1" t="str">
        <v/>
      </c>
    </row>
    <row r="680" spans="14:14" x14ac:dyDescent="0.4">
      <c r="N680" s="1" t="str">
        <v/>
      </c>
    </row>
    <row r="681" spans="14:14" x14ac:dyDescent="0.4">
      <c r="N681" s="1" t="str">
        <v/>
      </c>
    </row>
    <row r="682" spans="14:14" x14ac:dyDescent="0.4">
      <c r="N682" s="1" t="str">
        <v/>
      </c>
    </row>
    <row r="683" spans="14:14" x14ac:dyDescent="0.4">
      <c r="N683" s="1" t="str">
        <v/>
      </c>
    </row>
    <row r="684" spans="14:14" x14ac:dyDescent="0.4">
      <c r="N684" s="1" t="str">
        <v/>
      </c>
    </row>
    <row r="685" spans="14:14" x14ac:dyDescent="0.4">
      <c r="N685" s="1" t="str">
        <v/>
      </c>
    </row>
    <row r="686" spans="14:14" x14ac:dyDescent="0.4">
      <c r="N686" s="1" t="str">
        <v/>
      </c>
    </row>
    <row r="687" spans="14:14" x14ac:dyDescent="0.4">
      <c r="N687" s="1" t="str">
        <v/>
      </c>
    </row>
    <row r="688" spans="14:14" x14ac:dyDescent="0.4">
      <c r="N688" s="1" t="str">
        <v/>
      </c>
    </row>
    <row r="689" spans="14:14" x14ac:dyDescent="0.4">
      <c r="N689" s="1" t="str">
        <v/>
      </c>
    </row>
    <row r="690" spans="14:14" x14ac:dyDescent="0.4">
      <c r="N690" s="1" t="str">
        <v/>
      </c>
    </row>
    <row r="691" spans="14:14" x14ac:dyDescent="0.4">
      <c r="N691" s="1" t="str">
        <v/>
      </c>
    </row>
    <row r="692" spans="14:14" x14ac:dyDescent="0.4">
      <c r="N692" s="1" t="str">
        <v/>
      </c>
    </row>
    <row r="693" spans="14:14" x14ac:dyDescent="0.4">
      <c r="N693" s="1" t="str">
        <v/>
      </c>
    </row>
    <row r="694" spans="14:14" x14ac:dyDescent="0.4">
      <c r="N694" s="1" t="str">
        <v/>
      </c>
    </row>
    <row r="695" spans="14:14" x14ac:dyDescent="0.4">
      <c r="N695" s="1" t="str">
        <v/>
      </c>
    </row>
    <row r="696" spans="14:14" x14ac:dyDescent="0.4">
      <c r="N696" s="1" t="str">
        <v/>
      </c>
    </row>
    <row r="697" spans="14:14" x14ac:dyDescent="0.4">
      <c r="N697" s="1" t="str">
        <v/>
      </c>
    </row>
    <row r="698" spans="14:14" x14ac:dyDescent="0.4">
      <c r="N698" s="1" t="str">
        <v/>
      </c>
    </row>
    <row r="699" spans="14:14" x14ac:dyDescent="0.4">
      <c r="N699" s="1" t="str">
        <v/>
      </c>
    </row>
    <row r="700" spans="14:14" x14ac:dyDescent="0.4">
      <c r="N700" s="1" t="str">
        <v/>
      </c>
    </row>
    <row r="701" spans="14:14" x14ac:dyDescent="0.4">
      <c r="N701" s="1" t="str">
        <v/>
      </c>
    </row>
    <row r="702" spans="14:14" x14ac:dyDescent="0.4">
      <c r="N702" s="1" t="str">
        <v/>
      </c>
    </row>
    <row r="703" spans="14:14" x14ac:dyDescent="0.4">
      <c r="N703" s="1" t="str">
        <v/>
      </c>
    </row>
    <row r="704" spans="14:14" x14ac:dyDescent="0.4">
      <c r="N704" s="1" t="str">
        <v/>
      </c>
    </row>
    <row r="705" spans="14:14" x14ac:dyDescent="0.4">
      <c r="N705" s="1" t="str">
        <v/>
      </c>
    </row>
    <row r="706" spans="14:14" x14ac:dyDescent="0.4">
      <c r="N706" s="1" t="str">
        <v/>
      </c>
    </row>
    <row r="707" spans="14:14" x14ac:dyDescent="0.4">
      <c r="N707" s="1" t="str">
        <v/>
      </c>
    </row>
    <row r="708" spans="14:14" x14ac:dyDescent="0.4">
      <c r="N708" s="1" t="str">
        <v/>
      </c>
    </row>
    <row r="709" spans="14:14" x14ac:dyDescent="0.4">
      <c r="N709" s="1" t="str">
        <v/>
      </c>
    </row>
    <row r="710" spans="14:14" x14ac:dyDescent="0.4">
      <c r="N710" s="1" t="str">
        <v/>
      </c>
    </row>
    <row r="711" spans="14:14" x14ac:dyDescent="0.4">
      <c r="N711" s="1" t="str">
        <v/>
      </c>
    </row>
    <row r="712" spans="14:14" x14ac:dyDescent="0.4">
      <c r="N712" s="1" t="str">
        <v/>
      </c>
    </row>
    <row r="713" spans="14:14" x14ac:dyDescent="0.4">
      <c r="N713" s="1" t="str">
        <v/>
      </c>
    </row>
    <row r="714" spans="14:14" x14ac:dyDescent="0.4">
      <c r="N714" s="1" t="str">
        <v/>
      </c>
    </row>
    <row r="715" spans="14:14" x14ac:dyDescent="0.4">
      <c r="N715" s="1" t="str">
        <v/>
      </c>
    </row>
    <row r="716" spans="14:14" x14ac:dyDescent="0.4">
      <c r="N716" s="1" t="str">
        <v/>
      </c>
    </row>
    <row r="717" spans="14:14" x14ac:dyDescent="0.4">
      <c r="N717" s="1" t="str">
        <v/>
      </c>
    </row>
    <row r="718" spans="14:14" x14ac:dyDescent="0.4">
      <c r="N718" s="1" t="str">
        <v/>
      </c>
    </row>
    <row r="719" spans="14:14" x14ac:dyDescent="0.4">
      <c r="N719" s="1" t="str">
        <v/>
      </c>
    </row>
    <row r="720" spans="14:14" x14ac:dyDescent="0.4">
      <c r="N720" s="1" t="str">
        <v/>
      </c>
    </row>
    <row r="721" spans="14:14" x14ac:dyDescent="0.4">
      <c r="N721" s="1" t="str">
        <v/>
      </c>
    </row>
    <row r="722" spans="14:14" x14ac:dyDescent="0.4">
      <c r="N722" s="1" t="str">
        <v/>
      </c>
    </row>
    <row r="723" spans="14:14" x14ac:dyDescent="0.4">
      <c r="N723" s="1" t="str">
        <v/>
      </c>
    </row>
    <row r="724" spans="14:14" x14ac:dyDescent="0.4">
      <c r="N724" s="1" t="str">
        <v/>
      </c>
    </row>
    <row r="725" spans="14:14" x14ac:dyDescent="0.4">
      <c r="N725" s="1" t="str">
        <v/>
      </c>
    </row>
    <row r="726" spans="14:14" x14ac:dyDescent="0.4">
      <c r="N726" s="1" t="str">
        <v/>
      </c>
    </row>
    <row r="727" spans="14:14" x14ac:dyDescent="0.4">
      <c r="N727" s="1" t="str">
        <v/>
      </c>
    </row>
    <row r="728" spans="14:14" x14ac:dyDescent="0.4">
      <c r="N728" s="1" t="str">
        <v/>
      </c>
    </row>
    <row r="729" spans="14:14" x14ac:dyDescent="0.4">
      <c r="N729" s="1" t="str">
        <v/>
      </c>
    </row>
    <row r="730" spans="14:14" x14ac:dyDescent="0.4">
      <c r="N730" s="1" t="str">
        <v/>
      </c>
    </row>
    <row r="731" spans="14:14" x14ac:dyDescent="0.4">
      <c r="N731" s="1" t="str">
        <v/>
      </c>
    </row>
    <row r="732" spans="14:14" x14ac:dyDescent="0.4">
      <c r="N732" s="1" t="str">
        <v/>
      </c>
    </row>
    <row r="733" spans="14:14" x14ac:dyDescent="0.4">
      <c r="N733" s="1" t="str">
        <v/>
      </c>
    </row>
    <row r="734" spans="14:14" x14ac:dyDescent="0.4">
      <c r="N734" s="1" t="str">
        <v/>
      </c>
    </row>
    <row r="735" spans="14:14" x14ac:dyDescent="0.4">
      <c r="N735" s="1" t="str">
        <v/>
      </c>
    </row>
    <row r="736" spans="14:14" x14ac:dyDescent="0.4">
      <c r="N736" s="1" t="str">
        <v/>
      </c>
    </row>
    <row r="737" spans="14:14" x14ac:dyDescent="0.4">
      <c r="N737" s="1" t="str">
        <v/>
      </c>
    </row>
    <row r="738" spans="14:14" x14ac:dyDescent="0.4">
      <c r="N738" s="1" t="str">
        <v/>
      </c>
    </row>
    <row r="739" spans="14:14" x14ac:dyDescent="0.4">
      <c r="N739" s="1" t="str">
        <v/>
      </c>
    </row>
    <row r="740" spans="14:14" x14ac:dyDescent="0.4">
      <c r="N740" s="1" t="str">
        <v/>
      </c>
    </row>
    <row r="741" spans="14:14" x14ac:dyDescent="0.4">
      <c r="N741" s="1" t="str">
        <v/>
      </c>
    </row>
    <row r="742" spans="14:14" x14ac:dyDescent="0.4">
      <c r="N742" s="1" t="str">
        <v/>
      </c>
    </row>
    <row r="743" spans="14:14" x14ac:dyDescent="0.4">
      <c r="N743" s="1" t="str">
        <v/>
      </c>
    </row>
    <row r="744" spans="14:14" x14ac:dyDescent="0.4">
      <c r="N744" s="1" t="str">
        <v/>
      </c>
    </row>
    <row r="745" spans="14:14" x14ac:dyDescent="0.4">
      <c r="N745" s="1" t="str">
        <v/>
      </c>
    </row>
    <row r="746" spans="14:14" x14ac:dyDescent="0.4">
      <c r="N746" s="1" t="str">
        <v/>
      </c>
    </row>
    <row r="747" spans="14:14" x14ac:dyDescent="0.4">
      <c r="N747" s="1" t="str">
        <v/>
      </c>
    </row>
    <row r="748" spans="14:14" x14ac:dyDescent="0.4">
      <c r="N748" s="1" t="str">
        <v/>
      </c>
    </row>
    <row r="749" spans="14:14" x14ac:dyDescent="0.4">
      <c r="N749" s="1" t="str">
        <v/>
      </c>
    </row>
    <row r="750" spans="14:14" x14ac:dyDescent="0.4">
      <c r="N750" s="1" t="str">
        <v/>
      </c>
    </row>
    <row r="751" spans="14:14" x14ac:dyDescent="0.4">
      <c r="N751" s="1" t="str">
        <v/>
      </c>
    </row>
    <row r="752" spans="14:14" x14ac:dyDescent="0.4">
      <c r="N752" s="1" t="str">
        <v/>
      </c>
    </row>
    <row r="753" spans="14:14" x14ac:dyDescent="0.4">
      <c r="N753" s="1" t="str">
        <v/>
      </c>
    </row>
    <row r="754" spans="14:14" x14ac:dyDescent="0.4">
      <c r="N754" s="1" t="str">
        <v/>
      </c>
    </row>
    <row r="755" spans="14:14" x14ac:dyDescent="0.4">
      <c r="N755" s="1" t="str">
        <v/>
      </c>
    </row>
    <row r="756" spans="14:14" x14ac:dyDescent="0.4">
      <c r="N756" s="1" t="str">
        <v/>
      </c>
    </row>
    <row r="757" spans="14:14" x14ac:dyDescent="0.4">
      <c r="N757" s="1" t="str">
        <v/>
      </c>
    </row>
    <row r="758" spans="14:14" x14ac:dyDescent="0.4">
      <c r="N758" s="1" t="str">
        <v/>
      </c>
    </row>
    <row r="759" spans="14:14" x14ac:dyDescent="0.4">
      <c r="N759" s="1" t="str">
        <v/>
      </c>
    </row>
    <row r="760" spans="14:14" x14ac:dyDescent="0.4">
      <c r="N760" s="1" t="str">
        <v/>
      </c>
    </row>
    <row r="761" spans="14:14" x14ac:dyDescent="0.4">
      <c r="N761" s="1" t="str">
        <v/>
      </c>
    </row>
    <row r="762" spans="14:14" x14ac:dyDescent="0.4">
      <c r="N762" s="1" t="str">
        <v/>
      </c>
    </row>
    <row r="763" spans="14:14" x14ac:dyDescent="0.4">
      <c r="N763" s="1" t="str">
        <v/>
      </c>
    </row>
    <row r="764" spans="14:14" x14ac:dyDescent="0.4">
      <c r="N764" s="1" t="str">
        <v/>
      </c>
    </row>
    <row r="765" spans="14:14" x14ac:dyDescent="0.4">
      <c r="N765" s="1" t="str">
        <v/>
      </c>
    </row>
    <row r="766" spans="14:14" x14ac:dyDescent="0.4">
      <c r="N766" s="1" t="str">
        <v/>
      </c>
    </row>
    <row r="767" spans="14:14" x14ac:dyDescent="0.4">
      <c r="N767" s="1" t="str">
        <v/>
      </c>
    </row>
    <row r="768" spans="14:14" x14ac:dyDescent="0.4">
      <c r="N768" s="1" t="str">
        <v/>
      </c>
    </row>
    <row r="769" spans="14:14" x14ac:dyDescent="0.4">
      <c r="N769" s="1" t="str">
        <v/>
      </c>
    </row>
    <row r="770" spans="14:14" x14ac:dyDescent="0.4">
      <c r="N770" s="1" t="str">
        <v/>
      </c>
    </row>
    <row r="771" spans="14:14" x14ac:dyDescent="0.4">
      <c r="N771" s="1" t="str">
        <v/>
      </c>
    </row>
    <row r="772" spans="14:14" x14ac:dyDescent="0.4">
      <c r="N772" s="1" t="str">
        <v/>
      </c>
    </row>
    <row r="773" spans="14:14" x14ac:dyDescent="0.4">
      <c r="N773" s="1" t="str">
        <v/>
      </c>
    </row>
    <row r="774" spans="14:14" x14ac:dyDescent="0.4">
      <c r="N774" s="1" t="str">
        <v/>
      </c>
    </row>
    <row r="775" spans="14:14" x14ac:dyDescent="0.4">
      <c r="N775" s="1" t="str">
        <v/>
      </c>
    </row>
    <row r="776" spans="14:14" x14ac:dyDescent="0.4">
      <c r="N776" s="1" t="str">
        <v/>
      </c>
    </row>
    <row r="777" spans="14:14" x14ac:dyDescent="0.4">
      <c r="N777" s="1" t="str">
        <v/>
      </c>
    </row>
    <row r="778" spans="14:14" x14ac:dyDescent="0.4">
      <c r="N778" s="1" t="str">
        <v/>
      </c>
    </row>
    <row r="779" spans="14:14" x14ac:dyDescent="0.4">
      <c r="N779" s="1" t="str">
        <v/>
      </c>
    </row>
    <row r="780" spans="14:14" x14ac:dyDescent="0.4">
      <c r="N780" s="1" t="str">
        <v/>
      </c>
    </row>
    <row r="781" spans="14:14" x14ac:dyDescent="0.4">
      <c r="N781" s="1" t="str">
        <v/>
      </c>
    </row>
    <row r="782" spans="14:14" x14ac:dyDescent="0.4">
      <c r="N782" s="1" t="str">
        <v/>
      </c>
    </row>
    <row r="783" spans="14:14" x14ac:dyDescent="0.4">
      <c r="N783" s="1" t="str">
        <v/>
      </c>
    </row>
    <row r="784" spans="14:14" x14ac:dyDescent="0.4">
      <c r="N784" s="1" t="str">
        <v/>
      </c>
    </row>
    <row r="785" spans="14:14" x14ac:dyDescent="0.4">
      <c r="N785" s="1" t="str">
        <v/>
      </c>
    </row>
    <row r="786" spans="14:14" x14ac:dyDescent="0.4">
      <c r="N786" s="1" t="str">
        <v/>
      </c>
    </row>
    <row r="787" spans="14:14" x14ac:dyDescent="0.4">
      <c r="N787" s="1" t="str">
        <v/>
      </c>
    </row>
    <row r="788" spans="14:14" x14ac:dyDescent="0.4">
      <c r="N788" s="1" t="str">
        <v/>
      </c>
    </row>
    <row r="789" spans="14:14" x14ac:dyDescent="0.4">
      <c r="N789" s="1" t="str">
        <v/>
      </c>
    </row>
    <row r="790" spans="14:14" x14ac:dyDescent="0.4">
      <c r="N790" s="1" t="str">
        <v/>
      </c>
    </row>
    <row r="791" spans="14:14" x14ac:dyDescent="0.4">
      <c r="N791" s="1" t="str">
        <v/>
      </c>
    </row>
    <row r="792" spans="14:14" x14ac:dyDescent="0.4">
      <c r="N792" s="1" t="str">
        <v/>
      </c>
    </row>
    <row r="793" spans="14:14" x14ac:dyDescent="0.4">
      <c r="N793" s="1" t="str">
        <v/>
      </c>
    </row>
    <row r="794" spans="14:14" x14ac:dyDescent="0.4">
      <c r="N794" s="1" t="str">
        <v/>
      </c>
    </row>
    <row r="795" spans="14:14" x14ac:dyDescent="0.4">
      <c r="N795" s="1" t="str">
        <v/>
      </c>
    </row>
    <row r="796" spans="14:14" x14ac:dyDescent="0.4">
      <c r="N796" s="1" t="str">
        <v/>
      </c>
    </row>
    <row r="797" spans="14:14" x14ac:dyDescent="0.4">
      <c r="N797" s="1" t="str">
        <v/>
      </c>
    </row>
    <row r="798" spans="14:14" x14ac:dyDescent="0.4">
      <c r="N798" s="1" t="str">
        <v/>
      </c>
    </row>
    <row r="799" spans="14:14" x14ac:dyDescent="0.4">
      <c r="N799" s="1" t="str">
        <v/>
      </c>
    </row>
    <row r="800" spans="14:14" x14ac:dyDescent="0.4">
      <c r="N800" s="1" t="str">
        <v/>
      </c>
    </row>
    <row r="801" spans="14:14" x14ac:dyDescent="0.4">
      <c r="N801" s="1" t="str">
        <v/>
      </c>
    </row>
    <row r="802" spans="14:14" x14ac:dyDescent="0.4">
      <c r="N802" s="1" t="str">
        <v/>
      </c>
    </row>
    <row r="803" spans="14:14" x14ac:dyDescent="0.4">
      <c r="N803" s="1" t="str">
        <v/>
      </c>
    </row>
    <row r="804" spans="14:14" x14ac:dyDescent="0.4">
      <c r="N804" s="1" t="str">
        <v/>
      </c>
    </row>
    <row r="805" spans="14:14" x14ac:dyDescent="0.4">
      <c r="N805" s="1" t="str">
        <v/>
      </c>
    </row>
    <row r="806" spans="14:14" x14ac:dyDescent="0.4">
      <c r="N806" s="1" t="str">
        <v/>
      </c>
    </row>
    <row r="807" spans="14:14" x14ac:dyDescent="0.4">
      <c r="N807" s="1" t="str">
        <v/>
      </c>
    </row>
    <row r="808" spans="14:14" x14ac:dyDescent="0.4">
      <c r="N808" s="1" t="str">
        <v/>
      </c>
    </row>
    <row r="809" spans="14:14" x14ac:dyDescent="0.4">
      <c r="N809" s="1" t="str">
        <v/>
      </c>
    </row>
    <row r="810" spans="14:14" x14ac:dyDescent="0.4">
      <c r="N810" s="1" t="str">
        <v/>
      </c>
    </row>
    <row r="811" spans="14:14" x14ac:dyDescent="0.4">
      <c r="N811" s="1" t="str">
        <v/>
      </c>
    </row>
    <row r="812" spans="14:14" x14ac:dyDescent="0.4">
      <c r="N812" s="1" t="str">
        <v/>
      </c>
    </row>
    <row r="813" spans="14:14" x14ac:dyDescent="0.4">
      <c r="N813" s="1" t="str">
        <v/>
      </c>
    </row>
    <row r="814" spans="14:14" x14ac:dyDescent="0.4">
      <c r="N814" s="1" t="str">
        <v/>
      </c>
    </row>
    <row r="815" spans="14:14" x14ac:dyDescent="0.4">
      <c r="N815" s="1" t="str">
        <v/>
      </c>
    </row>
    <row r="816" spans="14:14" x14ac:dyDescent="0.4">
      <c r="N816" s="1" t="str">
        <v/>
      </c>
    </row>
    <row r="817" spans="14:14" x14ac:dyDescent="0.4">
      <c r="N817" s="1" t="str">
        <v/>
      </c>
    </row>
    <row r="818" spans="14:14" x14ac:dyDescent="0.4">
      <c r="N818" s="1" t="str">
        <v/>
      </c>
    </row>
    <row r="819" spans="14:14" x14ac:dyDescent="0.4">
      <c r="N819" s="1" t="str">
        <v/>
      </c>
    </row>
    <row r="820" spans="14:14" x14ac:dyDescent="0.4">
      <c r="N820" s="1" t="str">
        <v/>
      </c>
    </row>
    <row r="821" spans="14:14" x14ac:dyDescent="0.4">
      <c r="N821" s="1" t="str">
        <v/>
      </c>
    </row>
    <row r="822" spans="14:14" x14ac:dyDescent="0.4">
      <c r="N822" s="1" t="str">
        <v/>
      </c>
    </row>
    <row r="823" spans="14:14" x14ac:dyDescent="0.4">
      <c r="N823" s="1" t="str">
        <v/>
      </c>
    </row>
    <row r="824" spans="14:14" x14ac:dyDescent="0.4">
      <c r="N824" s="1" t="str">
        <v/>
      </c>
    </row>
    <row r="825" spans="14:14" x14ac:dyDescent="0.4">
      <c r="N825" s="1" t="str">
        <v/>
      </c>
    </row>
    <row r="826" spans="14:14" x14ac:dyDescent="0.4">
      <c r="N826" s="1" t="str">
        <v/>
      </c>
    </row>
    <row r="827" spans="14:14" x14ac:dyDescent="0.4">
      <c r="N827" s="1" t="str">
        <v/>
      </c>
    </row>
    <row r="828" spans="14:14" x14ac:dyDescent="0.4">
      <c r="N828" s="1" t="str">
        <v/>
      </c>
    </row>
    <row r="829" spans="14:14" x14ac:dyDescent="0.4">
      <c r="N829" s="1" t="str">
        <v/>
      </c>
    </row>
    <row r="830" spans="14:14" x14ac:dyDescent="0.4">
      <c r="N830" s="1" t="str">
        <v/>
      </c>
    </row>
    <row r="831" spans="14:14" x14ac:dyDescent="0.4">
      <c r="N831" s="1" t="str">
        <v/>
      </c>
    </row>
    <row r="832" spans="14:14" x14ac:dyDescent="0.4">
      <c r="N832" s="1" t="str">
        <v/>
      </c>
    </row>
    <row r="833" spans="14:14" x14ac:dyDescent="0.4">
      <c r="N833" s="1" t="str">
        <v/>
      </c>
    </row>
    <row r="834" spans="14:14" x14ac:dyDescent="0.4">
      <c r="N834" s="1" t="str">
        <v/>
      </c>
    </row>
    <row r="835" spans="14:14" x14ac:dyDescent="0.4">
      <c r="N835" s="1" t="str">
        <v/>
      </c>
    </row>
    <row r="836" spans="14:14" x14ac:dyDescent="0.4">
      <c r="N836" s="1" t="str">
        <v/>
      </c>
    </row>
    <row r="837" spans="14:14" x14ac:dyDescent="0.4">
      <c r="N837" s="1" t="str">
        <v/>
      </c>
    </row>
    <row r="838" spans="14:14" x14ac:dyDescent="0.4">
      <c r="N838" s="1" t="str">
        <v/>
      </c>
    </row>
    <row r="839" spans="14:14" x14ac:dyDescent="0.4">
      <c r="N839" s="1" t="str">
        <v/>
      </c>
    </row>
    <row r="840" spans="14:14" x14ac:dyDescent="0.4">
      <c r="N840" s="1" t="str">
        <v/>
      </c>
    </row>
    <row r="841" spans="14:14" x14ac:dyDescent="0.4">
      <c r="N841" s="1" t="str">
        <v/>
      </c>
    </row>
    <row r="842" spans="14:14" x14ac:dyDescent="0.4">
      <c r="N842" s="1" t="str">
        <v/>
      </c>
    </row>
    <row r="843" spans="14:14" x14ac:dyDescent="0.4">
      <c r="N843" s="1" t="str">
        <v/>
      </c>
    </row>
    <row r="844" spans="14:14" x14ac:dyDescent="0.4">
      <c r="N844" s="1" t="str">
        <v/>
      </c>
    </row>
    <row r="845" spans="14:14" x14ac:dyDescent="0.4">
      <c r="N845" s="1" t="str">
        <v/>
      </c>
    </row>
    <row r="846" spans="14:14" x14ac:dyDescent="0.4">
      <c r="N846" s="1" t="str">
        <v/>
      </c>
    </row>
    <row r="847" spans="14:14" x14ac:dyDescent="0.4">
      <c r="N847" s="1" t="str">
        <v/>
      </c>
    </row>
    <row r="848" spans="14:14" x14ac:dyDescent="0.4">
      <c r="N848" s="1" t="str">
        <v/>
      </c>
    </row>
    <row r="849" spans="14:14" x14ac:dyDescent="0.4">
      <c r="N849" s="1" t="str">
        <v/>
      </c>
    </row>
    <row r="850" spans="14:14" x14ac:dyDescent="0.4">
      <c r="N850" s="1" t="str">
        <v/>
      </c>
    </row>
    <row r="851" spans="14:14" x14ac:dyDescent="0.4">
      <c r="N851" s="1" t="str">
        <v/>
      </c>
    </row>
    <row r="852" spans="14:14" x14ac:dyDescent="0.4">
      <c r="N852" s="1" t="str">
        <v/>
      </c>
    </row>
    <row r="853" spans="14:14" x14ac:dyDescent="0.4">
      <c r="N853" s="1" t="str">
        <v/>
      </c>
    </row>
    <row r="854" spans="14:14" x14ac:dyDescent="0.4">
      <c r="N854" s="1" t="str">
        <v/>
      </c>
    </row>
    <row r="855" spans="14:14" x14ac:dyDescent="0.4">
      <c r="N855" s="1" t="str">
        <v/>
      </c>
    </row>
    <row r="856" spans="14:14" x14ac:dyDescent="0.4">
      <c r="N856" s="1" t="str">
        <v/>
      </c>
    </row>
    <row r="857" spans="14:14" x14ac:dyDescent="0.4">
      <c r="N857" s="1" t="str">
        <v/>
      </c>
    </row>
    <row r="858" spans="14:14" x14ac:dyDescent="0.4">
      <c r="N858" s="1" t="str">
        <v/>
      </c>
    </row>
    <row r="859" spans="14:14" x14ac:dyDescent="0.4">
      <c r="N859" s="1" t="str">
        <v/>
      </c>
    </row>
    <row r="860" spans="14:14" x14ac:dyDescent="0.4">
      <c r="N860" s="1" t="str">
        <v/>
      </c>
    </row>
    <row r="861" spans="14:14" x14ac:dyDescent="0.4">
      <c r="N861" s="1" t="str">
        <v/>
      </c>
    </row>
    <row r="862" spans="14:14" x14ac:dyDescent="0.4">
      <c r="N862" s="1" t="str">
        <v/>
      </c>
    </row>
    <row r="863" spans="14:14" x14ac:dyDescent="0.4">
      <c r="N863" s="1" t="str">
        <v/>
      </c>
    </row>
    <row r="864" spans="14:14" x14ac:dyDescent="0.4">
      <c r="N864" s="1" t="str">
        <v/>
      </c>
    </row>
    <row r="865" spans="14:14" x14ac:dyDescent="0.4">
      <c r="N865" s="1" t="str">
        <v/>
      </c>
    </row>
    <row r="866" spans="14:14" x14ac:dyDescent="0.4">
      <c r="N866" s="1" t="str">
        <v/>
      </c>
    </row>
    <row r="867" spans="14:14" x14ac:dyDescent="0.4">
      <c r="N867" s="1" t="str">
        <v/>
      </c>
    </row>
    <row r="868" spans="14:14" x14ac:dyDescent="0.4">
      <c r="N868" s="1" t="str">
        <v/>
      </c>
    </row>
    <row r="869" spans="14:14" x14ac:dyDescent="0.4">
      <c r="N869" s="1" t="str">
        <v/>
      </c>
    </row>
    <row r="870" spans="14:14" x14ac:dyDescent="0.4">
      <c r="N870" s="1" t="str">
        <v/>
      </c>
    </row>
    <row r="871" spans="14:14" x14ac:dyDescent="0.4">
      <c r="N871" s="1" t="str">
        <v/>
      </c>
    </row>
    <row r="872" spans="14:14" x14ac:dyDescent="0.4">
      <c r="N872" s="1" t="str">
        <v/>
      </c>
    </row>
    <row r="873" spans="14:14" x14ac:dyDescent="0.4">
      <c r="N873" s="1" t="str">
        <v/>
      </c>
    </row>
    <row r="874" spans="14:14" x14ac:dyDescent="0.4">
      <c r="N874" s="1" t="str">
        <v/>
      </c>
    </row>
    <row r="875" spans="14:14" x14ac:dyDescent="0.4">
      <c r="N875" s="1" t="str">
        <v/>
      </c>
    </row>
    <row r="876" spans="14:14" x14ac:dyDescent="0.4">
      <c r="N876" s="1" t="str">
        <v/>
      </c>
    </row>
    <row r="877" spans="14:14" x14ac:dyDescent="0.4">
      <c r="N877" s="1" t="str">
        <v/>
      </c>
    </row>
    <row r="878" spans="14:14" x14ac:dyDescent="0.4">
      <c r="N878" s="1" t="str">
        <v/>
      </c>
    </row>
    <row r="879" spans="14:14" x14ac:dyDescent="0.4">
      <c r="N879" s="1" t="str">
        <v/>
      </c>
    </row>
    <row r="880" spans="14:14" x14ac:dyDescent="0.4">
      <c r="N880" s="1" t="str">
        <v/>
      </c>
    </row>
    <row r="881" spans="14:14" x14ac:dyDescent="0.4">
      <c r="N881" s="1" t="str">
        <v/>
      </c>
    </row>
    <row r="882" spans="14:14" x14ac:dyDescent="0.4">
      <c r="N882" s="1" t="str">
        <v/>
      </c>
    </row>
    <row r="883" spans="14:14" x14ac:dyDescent="0.4">
      <c r="N883" s="1" t="str">
        <v/>
      </c>
    </row>
    <row r="884" spans="14:14" x14ac:dyDescent="0.4">
      <c r="N884" s="1" t="str">
        <v/>
      </c>
    </row>
    <row r="885" spans="14:14" x14ac:dyDescent="0.4">
      <c r="N885" s="1" t="str">
        <v/>
      </c>
    </row>
    <row r="886" spans="14:14" x14ac:dyDescent="0.4">
      <c r="N886" s="1" t="str">
        <v/>
      </c>
    </row>
    <row r="887" spans="14:14" x14ac:dyDescent="0.4">
      <c r="N887" s="1" t="str">
        <v/>
      </c>
    </row>
    <row r="888" spans="14:14" x14ac:dyDescent="0.4">
      <c r="N888" s="1" t="str">
        <v/>
      </c>
    </row>
    <row r="889" spans="14:14" x14ac:dyDescent="0.4">
      <c r="N889" s="1" t="str">
        <v/>
      </c>
    </row>
    <row r="890" spans="14:14" x14ac:dyDescent="0.4">
      <c r="N890" s="1" t="str">
        <v/>
      </c>
    </row>
    <row r="891" spans="14:14" x14ac:dyDescent="0.4">
      <c r="N891" s="1" t="str">
        <v/>
      </c>
    </row>
    <row r="892" spans="14:14" x14ac:dyDescent="0.4">
      <c r="N892" s="1" t="str">
        <v/>
      </c>
    </row>
    <row r="893" spans="14:14" x14ac:dyDescent="0.4">
      <c r="N893" s="1" t="str">
        <v/>
      </c>
    </row>
    <row r="894" spans="14:14" x14ac:dyDescent="0.4">
      <c r="N894" s="1" t="str">
        <v/>
      </c>
    </row>
    <row r="895" spans="14:14" x14ac:dyDescent="0.4">
      <c r="N895" s="1" t="str">
        <v/>
      </c>
    </row>
    <row r="896" spans="14:14" x14ac:dyDescent="0.4">
      <c r="N896" s="1" t="str">
        <v/>
      </c>
    </row>
    <row r="897" spans="14:14" x14ac:dyDescent="0.4">
      <c r="N897" s="1" t="str">
        <v/>
      </c>
    </row>
    <row r="898" spans="14:14" x14ac:dyDescent="0.4">
      <c r="N898" s="1" t="str">
        <v/>
      </c>
    </row>
    <row r="899" spans="14:14" x14ac:dyDescent="0.4">
      <c r="N899" s="1" t="str">
        <v/>
      </c>
    </row>
    <row r="900" spans="14:14" x14ac:dyDescent="0.4">
      <c r="N900" s="1" t="str">
        <v/>
      </c>
    </row>
    <row r="901" spans="14:14" x14ac:dyDescent="0.4">
      <c r="N901" s="1" t="str">
        <v/>
      </c>
    </row>
    <row r="902" spans="14:14" x14ac:dyDescent="0.4">
      <c r="N902" s="1" t="str">
        <v/>
      </c>
    </row>
    <row r="903" spans="14:14" x14ac:dyDescent="0.4">
      <c r="N903" s="1" t="str">
        <v/>
      </c>
    </row>
    <row r="904" spans="14:14" x14ac:dyDescent="0.4">
      <c r="N904" s="1" t="str">
        <v/>
      </c>
    </row>
    <row r="905" spans="14:14" x14ac:dyDescent="0.4">
      <c r="N905" s="1" t="str">
        <v/>
      </c>
    </row>
    <row r="906" spans="14:14" x14ac:dyDescent="0.4">
      <c r="N906" s="1" t="str">
        <v/>
      </c>
    </row>
    <row r="907" spans="14:14" x14ac:dyDescent="0.4">
      <c r="N907" s="1" t="str">
        <v/>
      </c>
    </row>
    <row r="908" spans="14:14" x14ac:dyDescent="0.4">
      <c r="N908" s="1" t="str">
        <v/>
      </c>
    </row>
    <row r="909" spans="14:14" x14ac:dyDescent="0.4">
      <c r="N909" s="1" t="str">
        <v/>
      </c>
    </row>
    <row r="910" spans="14:14" x14ac:dyDescent="0.4">
      <c r="N910" s="1" t="str">
        <v/>
      </c>
    </row>
    <row r="911" spans="14:14" x14ac:dyDescent="0.4">
      <c r="N911" s="1" t="str">
        <v/>
      </c>
    </row>
    <row r="912" spans="14:14" x14ac:dyDescent="0.4">
      <c r="N912" s="1" t="str">
        <v/>
      </c>
    </row>
    <row r="913" spans="14:14" x14ac:dyDescent="0.4">
      <c r="N913" s="1" t="str">
        <v/>
      </c>
    </row>
    <row r="914" spans="14:14" x14ac:dyDescent="0.4">
      <c r="N914" s="1" t="str">
        <v/>
      </c>
    </row>
    <row r="915" spans="14:14" x14ac:dyDescent="0.4">
      <c r="N915" s="1" t="str">
        <v/>
      </c>
    </row>
    <row r="916" spans="14:14" x14ac:dyDescent="0.4">
      <c r="N916" s="1" t="str">
        <v/>
      </c>
    </row>
    <row r="917" spans="14:14" x14ac:dyDescent="0.4">
      <c r="N917" s="1" t="str">
        <v/>
      </c>
    </row>
    <row r="918" spans="14:14" x14ac:dyDescent="0.4">
      <c r="N918" s="1" t="str">
        <v/>
      </c>
    </row>
    <row r="919" spans="14:14" x14ac:dyDescent="0.4">
      <c r="N919" s="1" t="str">
        <v/>
      </c>
    </row>
    <row r="920" spans="14:14" x14ac:dyDescent="0.4">
      <c r="N920" s="1" t="str">
        <v/>
      </c>
    </row>
    <row r="921" spans="14:14" x14ac:dyDescent="0.4">
      <c r="N921" s="1" t="str">
        <v/>
      </c>
    </row>
    <row r="922" spans="14:14" x14ac:dyDescent="0.4">
      <c r="N922" s="1" t="str">
        <v/>
      </c>
    </row>
    <row r="923" spans="14:14" x14ac:dyDescent="0.4">
      <c r="N923" s="1" t="str">
        <v/>
      </c>
    </row>
    <row r="924" spans="14:14" x14ac:dyDescent="0.4">
      <c r="N924" s="1" t="str">
        <v/>
      </c>
    </row>
    <row r="925" spans="14:14" x14ac:dyDescent="0.4">
      <c r="N925" s="1" t="str">
        <v/>
      </c>
    </row>
    <row r="926" spans="14:14" x14ac:dyDescent="0.4">
      <c r="N926" s="1" t="str">
        <v/>
      </c>
    </row>
    <row r="927" spans="14:14" x14ac:dyDescent="0.4">
      <c r="N927" s="1" t="str">
        <v/>
      </c>
    </row>
    <row r="928" spans="14:14" x14ac:dyDescent="0.4">
      <c r="N928" s="1" t="str">
        <v/>
      </c>
    </row>
    <row r="929" spans="14:14" x14ac:dyDescent="0.4">
      <c r="N929" s="1" t="str">
        <v/>
      </c>
    </row>
    <row r="930" spans="14:14" x14ac:dyDescent="0.4">
      <c r="N930" s="1" t="str">
        <v/>
      </c>
    </row>
    <row r="931" spans="14:14" x14ac:dyDescent="0.4">
      <c r="N931" s="1" t="str">
        <v/>
      </c>
    </row>
    <row r="932" spans="14:14" x14ac:dyDescent="0.4">
      <c r="N932" s="1" t="str">
        <v/>
      </c>
    </row>
    <row r="933" spans="14:14" x14ac:dyDescent="0.4">
      <c r="N933" s="1" t="str">
        <v/>
      </c>
    </row>
    <row r="934" spans="14:14" x14ac:dyDescent="0.4">
      <c r="N934" s="1" t="str">
        <v/>
      </c>
    </row>
    <row r="935" spans="14:14" x14ac:dyDescent="0.4">
      <c r="N935" s="1" t="str">
        <v/>
      </c>
    </row>
    <row r="936" spans="14:14" x14ac:dyDescent="0.4">
      <c r="N936" s="1" t="str">
        <v/>
      </c>
    </row>
    <row r="937" spans="14:14" x14ac:dyDescent="0.4">
      <c r="N937" s="1" t="str">
        <v/>
      </c>
    </row>
    <row r="938" spans="14:14" x14ac:dyDescent="0.4">
      <c r="N938" s="1" t="str">
        <v/>
      </c>
    </row>
    <row r="939" spans="14:14" x14ac:dyDescent="0.4">
      <c r="N939" s="1" t="str">
        <v/>
      </c>
    </row>
    <row r="940" spans="14:14" x14ac:dyDescent="0.4">
      <c r="N940" s="1" t="str">
        <v/>
      </c>
    </row>
    <row r="941" spans="14:14" x14ac:dyDescent="0.4">
      <c r="N941" s="1" t="str">
        <v/>
      </c>
    </row>
    <row r="942" spans="14:14" x14ac:dyDescent="0.4">
      <c r="N942" s="1" t="str">
        <v/>
      </c>
    </row>
    <row r="943" spans="14:14" x14ac:dyDescent="0.4">
      <c r="N943" s="1" t="str">
        <v/>
      </c>
    </row>
    <row r="944" spans="14:14" x14ac:dyDescent="0.4">
      <c r="N944" s="1" t="str">
        <v/>
      </c>
    </row>
    <row r="945" spans="14:14" x14ac:dyDescent="0.4">
      <c r="N945" s="1" t="str">
        <v/>
      </c>
    </row>
    <row r="946" spans="14:14" x14ac:dyDescent="0.4">
      <c r="N946" s="1" t="str">
        <v/>
      </c>
    </row>
    <row r="947" spans="14:14" x14ac:dyDescent="0.4">
      <c r="N947" s="1" t="str">
        <v/>
      </c>
    </row>
    <row r="948" spans="14:14" x14ac:dyDescent="0.4">
      <c r="N948" s="1" t="str">
        <v/>
      </c>
    </row>
    <row r="949" spans="14:14" x14ac:dyDescent="0.4">
      <c r="N949" s="1" t="str">
        <v/>
      </c>
    </row>
    <row r="950" spans="14:14" x14ac:dyDescent="0.4">
      <c r="N950" s="1" t="str">
        <v/>
      </c>
    </row>
    <row r="951" spans="14:14" x14ac:dyDescent="0.4">
      <c r="N951" s="1" t="str">
        <v/>
      </c>
    </row>
    <row r="952" spans="14:14" x14ac:dyDescent="0.4">
      <c r="N952" s="1" t="str">
        <v/>
      </c>
    </row>
    <row r="953" spans="14:14" x14ac:dyDescent="0.4">
      <c r="N953" s="1" t="str">
        <v/>
      </c>
    </row>
    <row r="954" spans="14:14" x14ac:dyDescent="0.4">
      <c r="N954" s="1" t="str">
        <v/>
      </c>
    </row>
    <row r="955" spans="14:14" x14ac:dyDescent="0.4">
      <c r="N955" s="1" t="str">
        <v/>
      </c>
    </row>
    <row r="956" spans="14:14" x14ac:dyDescent="0.4">
      <c r="N956" s="1" t="str">
        <v/>
      </c>
    </row>
    <row r="957" spans="14:14" x14ac:dyDescent="0.4">
      <c r="N957" s="1" t="str">
        <v/>
      </c>
    </row>
    <row r="958" spans="14:14" x14ac:dyDescent="0.4">
      <c r="N958" s="1" t="str">
        <v/>
      </c>
    </row>
    <row r="959" spans="14:14" x14ac:dyDescent="0.4">
      <c r="N959" s="1" t="str">
        <v/>
      </c>
    </row>
    <row r="960" spans="14:14" x14ac:dyDescent="0.4">
      <c r="N960" s="1" t="str">
        <v/>
      </c>
    </row>
    <row r="961" spans="14:14" x14ac:dyDescent="0.4">
      <c r="N961" s="1" t="str">
        <v/>
      </c>
    </row>
    <row r="962" spans="14:14" x14ac:dyDescent="0.4">
      <c r="N962" s="1" t="str">
        <v/>
      </c>
    </row>
    <row r="963" spans="14:14" x14ac:dyDescent="0.4">
      <c r="N963" s="1" t="str">
        <v/>
      </c>
    </row>
    <row r="964" spans="14:14" x14ac:dyDescent="0.4">
      <c r="N964" s="1" t="str">
        <v/>
      </c>
    </row>
    <row r="965" spans="14:14" x14ac:dyDescent="0.4">
      <c r="N965" s="1" t="str">
        <v/>
      </c>
    </row>
    <row r="966" spans="14:14" x14ac:dyDescent="0.4">
      <c r="N966" s="1" t="str">
        <v/>
      </c>
    </row>
    <row r="967" spans="14:14" x14ac:dyDescent="0.4">
      <c r="N967" s="1" t="str">
        <v/>
      </c>
    </row>
    <row r="968" spans="14:14" x14ac:dyDescent="0.4">
      <c r="N968" s="1" t="str">
        <v/>
      </c>
    </row>
    <row r="969" spans="14:14" x14ac:dyDescent="0.4">
      <c r="N969" s="1" t="str">
        <v/>
      </c>
    </row>
    <row r="970" spans="14:14" x14ac:dyDescent="0.4">
      <c r="N970" s="1" t="str">
        <v/>
      </c>
    </row>
    <row r="971" spans="14:14" x14ac:dyDescent="0.4">
      <c r="N971" s="1" t="str">
        <v/>
      </c>
    </row>
    <row r="972" spans="14:14" x14ac:dyDescent="0.4">
      <c r="N972" s="1" t="str">
        <v/>
      </c>
    </row>
    <row r="973" spans="14:14" x14ac:dyDescent="0.4">
      <c r="N973" s="1" t="str">
        <v/>
      </c>
    </row>
    <row r="974" spans="14:14" x14ac:dyDescent="0.4">
      <c r="N974" s="1" t="str">
        <v/>
      </c>
    </row>
    <row r="975" spans="14:14" x14ac:dyDescent="0.4">
      <c r="N975" s="1" t="str">
        <v/>
      </c>
    </row>
    <row r="976" spans="14:14" x14ac:dyDescent="0.4">
      <c r="N976" s="1" t="str">
        <v/>
      </c>
    </row>
    <row r="977" spans="14:14" x14ac:dyDescent="0.4">
      <c r="N977" s="1" t="str">
        <v/>
      </c>
    </row>
    <row r="978" spans="14:14" x14ac:dyDescent="0.4">
      <c r="N978" s="1" t="str">
        <v/>
      </c>
    </row>
    <row r="979" spans="14:14" x14ac:dyDescent="0.4">
      <c r="N979" s="1" t="str">
        <v/>
      </c>
    </row>
    <row r="980" spans="14:14" x14ac:dyDescent="0.4">
      <c r="N980" s="1" t="str">
        <v/>
      </c>
    </row>
    <row r="981" spans="14:14" x14ac:dyDescent="0.4">
      <c r="N981" s="1" t="str">
        <v/>
      </c>
    </row>
    <row r="982" spans="14:14" x14ac:dyDescent="0.4">
      <c r="N982" s="1" t="str">
        <v/>
      </c>
    </row>
    <row r="983" spans="14:14" x14ac:dyDescent="0.4">
      <c r="N983" s="1" t="str">
        <v/>
      </c>
    </row>
    <row r="984" spans="14:14" x14ac:dyDescent="0.4">
      <c r="N984" s="1" t="str">
        <v/>
      </c>
    </row>
    <row r="985" spans="14:14" x14ac:dyDescent="0.4">
      <c r="N985" s="1" t="str">
        <v/>
      </c>
    </row>
    <row r="986" spans="14:14" x14ac:dyDescent="0.4">
      <c r="N986" s="1" t="str">
        <v/>
      </c>
    </row>
    <row r="987" spans="14:14" x14ac:dyDescent="0.4">
      <c r="N987" s="1" t="str">
        <v/>
      </c>
    </row>
    <row r="988" spans="14:14" x14ac:dyDescent="0.4">
      <c r="N988" s="1" t="str">
        <v/>
      </c>
    </row>
    <row r="989" spans="14:14" x14ac:dyDescent="0.4">
      <c r="N989" s="1" t="str">
        <v/>
      </c>
    </row>
    <row r="990" spans="14:14" x14ac:dyDescent="0.4">
      <c r="N990" s="1" t="str">
        <v/>
      </c>
    </row>
    <row r="991" spans="14:14" x14ac:dyDescent="0.4">
      <c r="N991" s="1" t="str">
        <v/>
      </c>
    </row>
    <row r="992" spans="14:14" x14ac:dyDescent="0.4">
      <c r="N992" s="1" t="str">
        <v/>
      </c>
    </row>
    <row r="993" spans="14:14" x14ac:dyDescent="0.4">
      <c r="N993" s="1" t="str">
        <v/>
      </c>
    </row>
    <row r="994" spans="14:14" x14ac:dyDescent="0.4">
      <c r="N994" s="1" t="str">
        <v/>
      </c>
    </row>
    <row r="995" spans="14:14" x14ac:dyDescent="0.4">
      <c r="N995" s="1" t="str">
        <v/>
      </c>
    </row>
    <row r="996" spans="14:14" x14ac:dyDescent="0.4">
      <c r="N996" s="1" t="str">
        <v/>
      </c>
    </row>
    <row r="997" spans="14:14" x14ac:dyDescent="0.4">
      <c r="N997" s="1" t="str">
        <v/>
      </c>
    </row>
    <row r="998" spans="14:14" x14ac:dyDescent="0.4">
      <c r="N998" s="1" t="str">
        <v/>
      </c>
    </row>
  </sheetData>
  <dataValidations count="2">
    <dataValidation type="list" allowBlank="1" showInputMessage="1" showErrorMessage="1" promptTitle="Match #" sqref="H11:H12" xr:uid="{581E7DDA-0EE4-459D-867D-F63DB778F707}">
      <formula1>$O:$O</formula1>
    </dataValidation>
    <dataValidation type="list" allowBlank="1" showInputMessage="1" showErrorMessage="1" sqref="B11" xr:uid="{9CA12F0D-5DBA-4923-B7A4-9EB9F643AADC}">
      <formula1>$O:$O</formula1>
    </dataValidation>
  </dataValidations>
  <pageMargins left="0.7" right="0.7" top="0.75" bottom="0.75" header="0.3" footer="0.3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promptTitle="Team #" xr:uid="{74B1DDDF-2819-400A-A0B2-655D78B3D708}">
          <x14:formula1>
            <xm:f>ScoutingInfo!$F$2:$F$999</xm:f>
          </x14:formula1>
          <xm:sqref>A1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C790F4-2026-48D7-8D20-10844D5A0954}">
  <sheetPr codeName="Sheet1">
    <tabColor theme="0"/>
  </sheetPr>
  <dimension ref="A1:O57"/>
  <sheetViews>
    <sheetView topLeftCell="A24" zoomScale="73" zoomScaleNormal="340" workbookViewId="0">
      <selection activeCell="G27" sqref="G27"/>
    </sheetView>
  </sheetViews>
  <sheetFormatPr defaultColWidth="10.625" defaultRowHeight="80.099999999999994" customHeight="1" x14ac:dyDescent="0.4"/>
  <cols>
    <col min="1" max="1" width="11" customWidth="1"/>
    <col min="2" max="2" width="16.75" style="13" customWidth="1"/>
    <col min="3" max="5" width="11" style="13" customWidth="1"/>
    <col min="6" max="11" width="11" customWidth="1"/>
    <col min="12" max="15" width="12" customWidth="1"/>
  </cols>
  <sheetData>
    <row r="1" spans="1:15" ht="21.75" customHeight="1" x14ac:dyDescent="0.4">
      <c r="A1" t="s">
        <v>19</v>
      </c>
      <c r="B1" s="13" t="s">
        <v>177</v>
      </c>
      <c r="C1" s="13" t="s">
        <v>178</v>
      </c>
      <c r="D1" s="13" t="s">
        <v>240</v>
      </c>
      <c r="E1" s="13" t="s">
        <v>241</v>
      </c>
      <c r="F1" t="s">
        <v>179</v>
      </c>
      <c r="G1" t="s">
        <v>0</v>
      </c>
      <c r="H1" t="s">
        <v>211</v>
      </c>
      <c r="I1" t="s">
        <v>15</v>
      </c>
      <c r="J1" t="s">
        <v>16</v>
      </c>
      <c r="K1" t="s">
        <v>24</v>
      </c>
      <c r="L1" t="s">
        <v>25</v>
      </c>
      <c r="M1" t="s">
        <v>26</v>
      </c>
      <c r="N1" t="s">
        <v>27</v>
      </c>
      <c r="O1" t="s">
        <v>28</v>
      </c>
    </row>
    <row r="2" spans="1:15" ht="80.099999999999994" customHeight="1" x14ac:dyDescent="0.4">
      <c r="A2">
        <v>876</v>
      </c>
      <c r="B2" s="13" t="s">
        <v>165</v>
      </c>
      <c r="C2" s="13" t="s">
        <v>166</v>
      </c>
      <c r="D2" s="13">
        <v>38.715538996596301</v>
      </c>
      <c r="E2" s="13">
        <v>11.160783398765</v>
      </c>
      <c r="F2" s="92" t="e" vm="2">
        <v>#VALUE!</v>
      </c>
      <c r="G2" s="92"/>
      <c r="H2" s="92" t="e" vm="3">
        <v>#VALUE!</v>
      </c>
    </row>
    <row r="3" spans="1:15" ht="80.099999999999994" customHeight="1" x14ac:dyDescent="0.4">
      <c r="A3">
        <v>877</v>
      </c>
      <c r="B3" s="13" t="s">
        <v>167</v>
      </c>
      <c r="C3" s="13" t="s">
        <v>168</v>
      </c>
      <c r="D3" s="13">
        <v>10.5214812954945</v>
      </c>
      <c r="E3" s="13">
        <v>16.8842077979041</v>
      </c>
      <c r="F3" s="93" t="e" vm="4">
        <v>#VALUE!</v>
      </c>
      <c r="G3" s="93"/>
      <c r="H3" s="93" t="e" vm="5">
        <v>#VALUE!</v>
      </c>
    </row>
    <row r="4" spans="1:15" ht="80.099999999999994" customHeight="1" x14ac:dyDescent="0.4">
      <c r="A4">
        <v>2177</v>
      </c>
      <c r="B4" s="13" t="s">
        <v>70</v>
      </c>
      <c r="C4" s="13" t="s">
        <v>71</v>
      </c>
      <c r="D4" s="13">
        <v>11.147279001689499</v>
      </c>
      <c r="E4" s="13">
        <v>5.3086039161157803</v>
      </c>
      <c r="F4" s="92" t="e" vm="6">
        <v>#VALUE!</v>
      </c>
      <c r="G4" s="92"/>
      <c r="H4" s="92" t="e" vm="7">
        <v>#VALUE!</v>
      </c>
    </row>
    <row r="5" spans="1:15" ht="80.099999999999994" customHeight="1" x14ac:dyDescent="0.4">
      <c r="A5">
        <v>2450</v>
      </c>
      <c r="B5" s="13" t="s">
        <v>72</v>
      </c>
      <c r="C5" s="13" t="s">
        <v>73</v>
      </c>
      <c r="D5" s="13">
        <v>24.506690549813001</v>
      </c>
      <c r="E5" s="13">
        <v>4.6560543150677596</v>
      </c>
      <c r="F5" s="93" t="e" vm="8">
        <v>#VALUE!</v>
      </c>
      <c r="G5" s="93"/>
      <c r="H5" s="93" t="e" vm="9">
        <v>#VALUE!</v>
      </c>
    </row>
    <row r="6" spans="1:15" ht="80.099999999999994" customHeight="1" x14ac:dyDescent="0.4">
      <c r="A6">
        <v>2500</v>
      </c>
      <c r="B6" s="13" t="s">
        <v>74</v>
      </c>
      <c r="C6" s="13" t="s">
        <v>75</v>
      </c>
      <c r="D6" s="13">
        <v>18.278314234354699</v>
      </c>
      <c r="E6" s="13">
        <v>20.6983551829757</v>
      </c>
      <c r="F6" s="92" t="e" vm="10">
        <v>#VALUE!</v>
      </c>
      <c r="G6" s="92"/>
      <c r="H6" s="92" t="e" vm="11">
        <v>#VALUE!</v>
      </c>
    </row>
    <row r="7" spans="1:15" ht="80.099999999999994" customHeight="1" x14ac:dyDescent="0.4">
      <c r="A7">
        <v>2508</v>
      </c>
      <c r="B7" s="13" t="s">
        <v>76</v>
      </c>
      <c r="C7" s="13" t="s">
        <v>77</v>
      </c>
      <c r="D7" s="13">
        <v>22.516750372562399</v>
      </c>
      <c r="E7" s="13">
        <v>31.9308032020711</v>
      </c>
      <c r="F7" s="93" t="e" vm="12">
        <v>#VALUE!</v>
      </c>
      <c r="G7" s="93"/>
      <c r="H7" s="93"/>
    </row>
    <row r="8" spans="1:15" ht="80.099999999999994" customHeight="1" x14ac:dyDescent="0.4">
      <c r="A8">
        <v>2530</v>
      </c>
      <c r="B8" s="13" t="s">
        <v>78</v>
      </c>
      <c r="C8" s="13" t="s">
        <v>79</v>
      </c>
      <c r="D8" s="13">
        <v>22.901722250708801</v>
      </c>
      <c r="E8" s="13">
        <v>13.826749719130699</v>
      </c>
      <c r="F8" s="92" t="e" vm="13">
        <v>#VALUE!</v>
      </c>
      <c r="G8" s="92"/>
      <c r="H8" s="92" t="e" vm="14">
        <v>#VALUE!</v>
      </c>
    </row>
    <row r="9" spans="1:15" ht="80.099999999999994" customHeight="1" x14ac:dyDescent="0.4">
      <c r="A9">
        <v>2549</v>
      </c>
      <c r="B9" s="13" t="s">
        <v>80</v>
      </c>
      <c r="C9" s="13" t="s">
        <v>75</v>
      </c>
      <c r="D9" s="13">
        <v>12.857689881515199</v>
      </c>
      <c r="E9" s="13">
        <v>12.8122759543512</v>
      </c>
      <c r="F9" s="93" t="e" vm="15">
        <v>#VALUE!</v>
      </c>
      <c r="G9" s="93"/>
      <c r="H9" s="93" t="e" vm="16">
        <v>#VALUE!</v>
      </c>
    </row>
    <row r="10" spans="1:15" ht="80.099999999999994" customHeight="1" x14ac:dyDescent="0.4">
      <c r="A10">
        <v>2654</v>
      </c>
      <c r="B10" s="13" t="s">
        <v>81</v>
      </c>
      <c r="C10" s="13" t="s">
        <v>82</v>
      </c>
      <c r="D10" s="13">
        <v>11.1693985551538</v>
      </c>
      <c r="E10" s="13">
        <v>3.9204339855461798</v>
      </c>
      <c r="F10" s="92"/>
      <c r="G10" s="92"/>
      <c r="H10" s="92" t="e" vm="17">
        <v>#VALUE!</v>
      </c>
    </row>
    <row r="11" spans="1:15" ht="80.099999999999994" customHeight="1" x14ac:dyDescent="0.4">
      <c r="A11">
        <v>2883</v>
      </c>
      <c r="B11" s="13" t="s">
        <v>83</v>
      </c>
      <c r="C11" s="13" t="s">
        <v>84</v>
      </c>
      <c r="D11" s="13">
        <v>10.845124932395301</v>
      </c>
      <c r="E11" s="13">
        <v>24.937801837337801</v>
      </c>
      <c r="F11" s="93" t="e" vm="18">
        <v>#VALUE!</v>
      </c>
      <c r="G11" s="93"/>
      <c r="H11" s="93" t="e" vm="19">
        <v>#VALUE!</v>
      </c>
    </row>
    <row r="12" spans="1:15" ht="80.099999999999994" customHeight="1" x14ac:dyDescent="0.4">
      <c r="A12">
        <v>3026</v>
      </c>
      <c r="B12" s="13" t="s">
        <v>85</v>
      </c>
      <c r="C12" s="13" t="s">
        <v>86</v>
      </c>
      <c r="D12" s="13">
        <v>19.992954390362701</v>
      </c>
      <c r="E12" s="13">
        <v>8.0221495659950293</v>
      </c>
      <c r="F12" s="92" t="e" vm="20">
        <v>#VALUE!</v>
      </c>
      <c r="G12" s="92"/>
      <c r="H12" s="92" t="e" vm="21">
        <v>#VALUE!</v>
      </c>
    </row>
    <row r="13" spans="1:15" ht="80.099999999999994" customHeight="1" x14ac:dyDescent="0.4">
      <c r="A13">
        <v>3042</v>
      </c>
      <c r="B13" s="13" t="s">
        <v>87</v>
      </c>
      <c r="C13" s="13" t="s">
        <v>88</v>
      </c>
      <c r="D13" s="13">
        <v>9.4962423382620909</v>
      </c>
      <c r="E13" s="13">
        <v>10.5081680881251</v>
      </c>
      <c r="F13" s="93" t="e" vm="22">
        <v>#VALUE!</v>
      </c>
      <c r="G13" s="93"/>
      <c r="H13" s="93" t="e" vm="23">
        <v>#VALUE!</v>
      </c>
    </row>
    <row r="14" spans="1:15" ht="80.099999999999994" customHeight="1" x14ac:dyDescent="0.4">
      <c r="A14">
        <v>3058</v>
      </c>
      <c r="B14" s="13" t="s">
        <v>89</v>
      </c>
      <c r="C14" s="13" t="s">
        <v>90</v>
      </c>
      <c r="D14" s="13">
        <v>9.8875832738400504</v>
      </c>
      <c r="E14" s="13">
        <v>18.385908435752999</v>
      </c>
      <c r="F14" s="92" t="e" vm="24">
        <v>#VALUE!</v>
      </c>
      <c r="G14" s="92" t="e" vm="25">
        <v>#VALUE!</v>
      </c>
      <c r="H14" s="92" t="e" vm="26">
        <v>#VALUE!</v>
      </c>
    </row>
    <row r="15" spans="1:15" ht="80.099999999999994" customHeight="1" x14ac:dyDescent="0.4">
      <c r="A15">
        <v>3134</v>
      </c>
      <c r="B15" s="13" t="s">
        <v>91</v>
      </c>
      <c r="C15" s="13" t="s">
        <v>92</v>
      </c>
      <c r="D15" s="13">
        <v>21.073298773267901</v>
      </c>
      <c r="E15" s="13">
        <v>11.5885853721452</v>
      </c>
      <c r="F15" s="93" t="e" vm="27">
        <v>#VALUE!</v>
      </c>
      <c r="G15" s="93"/>
      <c r="H15" s="93" t="e" vm="28">
        <v>#VALUE!</v>
      </c>
    </row>
    <row r="16" spans="1:15" ht="80.099999999999994" customHeight="1" x14ac:dyDescent="0.4">
      <c r="A16">
        <v>3275</v>
      </c>
      <c r="B16" s="13" t="s">
        <v>93</v>
      </c>
      <c r="C16" s="13" t="s">
        <v>92</v>
      </c>
      <c r="D16" s="13">
        <v>17.330525356831199</v>
      </c>
      <c r="E16" s="13">
        <v>27.3713606277643</v>
      </c>
      <c r="F16" s="92" t="e" vm="29">
        <v>#VALUE!</v>
      </c>
      <c r="G16" s="92"/>
      <c r="H16" s="92" t="e" vm="30">
        <v>#VALUE!</v>
      </c>
    </row>
    <row r="17" spans="1:8" ht="80.099999999999994" customHeight="1" x14ac:dyDescent="0.4">
      <c r="A17">
        <v>3276</v>
      </c>
      <c r="B17" s="13" t="s">
        <v>94</v>
      </c>
      <c r="C17" s="13" t="s">
        <v>95</v>
      </c>
      <c r="D17" s="13">
        <v>31.174337192506201</v>
      </c>
      <c r="E17" s="13">
        <v>21.8792284877482</v>
      </c>
      <c r="F17" s="93"/>
      <c r="G17" s="93"/>
      <c r="H17" s="93" t="e" vm="31">
        <v>#VALUE!</v>
      </c>
    </row>
    <row r="18" spans="1:8" ht="80.099999999999994" customHeight="1" x14ac:dyDescent="0.4">
      <c r="A18">
        <v>3277</v>
      </c>
      <c r="B18" s="13" t="s">
        <v>96</v>
      </c>
      <c r="C18" s="13" t="s">
        <v>97</v>
      </c>
      <c r="D18" s="13">
        <v>17.459822811698899</v>
      </c>
      <c r="E18" s="13">
        <v>9.7247193129911693</v>
      </c>
      <c r="F18" s="92" t="e" vm="32">
        <v>#VALUE!</v>
      </c>
      <c r="G18" s="92"/>
      <c r="H18" s="92" t="e" vm="33">
        <v>#VALUE!</v>
      </c>
    </row>
    <row r="19" spans="1:8" ht="80.099999999999994" customHeight="1" x14ac:dyDescent="0.4">
      <c r="A19">
        <v>3278</v>
      </c>
      <c r="B19" s="13" t="s">
        <v>98</v>
      </c>
      <c r="C19" s="13" t="s">
        <v>99</v>
      </c>
      <c r="D19" s="13">
        <v>10.9427957660504</v>
      </c>
      <c r="E19" s="13">
        <v>16.717676853943399</v>
      </c>
      <c r="F19" s="93"/>
      <c r="G19" s="93"/>
      <c r="H19" s="93" t="e" vm="34">
        <v>#VALUE!</v>
      </c>
    </row>
    <row r="20" spans="1:8" ht="80.099999999999994" customHeight="1" x14ac:dyDescent="0.4">
      <c r="A20">
        <v>3293</v>
      </c>
      <c r="B20" s="13" t="s">
        <v>100</v>
      </c>
      <c r="C20" s="13" t="s">
        <v>101</v>
      </c>
      <c r="D20" s="13">
        <v>38.973434474939502</v>
      </c>
      <c r="E20" s="13">
        <v>2.3910961134617099</v>
      </c>
      <c r="F20" s="92"/>
      <c r="G20" s="92"/>
      <c r="H20" s="92" t="e" vm="35">
        <v>#VALUE!</v>
      </c>
    </row>
    <row r="21" spans="1:8" ht="80.099999999999994" customHeight="1" x14ac:dyDescent="0.4">
      <c r="A21">
        <v>3298</v>
      </c>
      <c r="B21" s="13" t="s">
        <v>102</v>
      </c>
      <c r="C21" s="13" t="s">
        <v>103</v>
      </c>
      <c r="D21" s="13">
        <v>7.3708922447602703</v>
      </c>
      <c r="E21" s="13">
        <v>14.773175783301699</v>
      </c>
      <c r="F21" s="93"/>
      <c r="G21" s="93"/>
      <c r="H21" s="93" t="e" vm="36">
        <v>#VALUE!</v>
      </c>
    </row>
    <row r="22" spans="1:8" ht="80.099999999999994" customHeight="1" x14ac:dyDescent="0.4">
      <c r="A22">
        <v>3313</v>
      </c>
      <c r="B22" s="13" t="s">
        <v>104</v>
      </c>
      <c r="C22" s="13" t="s">
        <v>105</v>
      </c>
      <c r="D22" s="13">
        <v>6.7233368334940504</v>
      </c>
      <c r="E22" s="13">
        <v>12.888790859377099</v>
      </c>
      <c r="F22" s="92" t="e" vm="37">
        <v>#VALUE!</v>
      </c>
      <c r="G22" s="92"/>
      <c r="H22" s="92" t="e" vm="38">
        <v>#VALUE!</v>
      </c>
    </row>
    <row r="23" spans="1:8" ht="80.099999999999994" customHeight="1" x14ac:dyDescent="0.4">
      <c r="A23">
        <v>3755</v>
      </c>
      <c r="B23" s="13" t="s">
        <v>106</v>
      </c>
      <c r="C23" s="13" t="s">
        <v>107</v>
      </c>
      <c r="D23" s="13">
        <v>15.4794645050138</v>
      </c>
      <c r="E23" s="13">
        <v>3.07294710190452</v>
      </c>
      <c r="F23" s="93"/>
      <c r="G23" s="93"/>
      <c r="H23" s="93" t="e" vm="39">
        <v>#VALUE!</v>
      </c>
    </row>
    <row r="24" spans="1:8" ht="80.099999999999994" customHeight="1" x14ac:dyDescent="0.4">
      <c r="A24">
        <v>3871</v>
      </c>
      <c r="B24" s="13" t="s">
        <v>108</v>
      </c>
      <c r="C24" s="13" t="s">
        <v>109</v>
      </c>
      <c r="D24" s="13">
        <v>5.3234407910118797</v>
      </c>
      <c r="E24" s="13">
        <v>17.5589854298265</v>
      </c>
      <c r="F24" s="92"/>
      <c r="G24" s="92"/>
      <c r="H24" s="92" t="e" vm="40">
        <v>#VALUE!</v>
      </c>
    </row>
    <row r="25" spans="1:8" ht="80.099999999999994" customHeight="1" x14ac:dyDescent="0.4">
      <c r="A25">
        <v>3926</v>
      </c>
      <c r="B25" s="13" t="s">
        <v>110</v>
      </c>
      <c r="C25" s="13" t="s">
        <v>73</v>
      </c>
      <c r="D25" s="13">
        <v>21.512434041653801</v>
      </c>
      <c r="E25" s="13">
        <v>21.265779015519399</v>
      </c>
      <c r="F25" s="93" t="e" vm="41">
        <v>#VALUE!</v>
      </c>
      <c r="G25" s="93"/>
      <c r="H25" s="93" t="e" vm="42">
        <v>#VALUE!</v>
      </c>
    </row>
    <row r="26" spans="1:8" ht="80.099999999999994" customHeight="1" x14ac:dyDescent="0.4">
      <c r="A26">
        <v>4181</v>
      </c>
      <c r="B26" s="13" t="s">
        <v>111</v>
      </c>
      <c r="C26" s="13" t="s">
        <v>112</v>
      </c>
      <c r="D26" s="13">
        <v>10.1366818917577</v>
      </c>
      <c r="E26" s="13">
        <v>24.7037748193436</v>
      </c>
      <c r="F26" s="92"/>
      <c r="G26" s="92"/>
      <c r="H26" s="92" t="e" vm="43">
        <v>#VALUE!</v>
      </c>
    </row>
    <row r="27" spans="1:8" ht="80.099999999999994" customHeight="1" x14ac:dyDescent="0.4">
      <c r="A27">
        <v>4198</v>
      </c>
      <c r="B27" s="13" t="s">
        <v>113</v>
      </c>
      <c r="C27" s="13" t="s">
        <v>114</v>
      </c>
      <c r="D27" s="13">
        <v>23.128606590041901</v>
      </c>
      <c r="E27" s="13">
        <v>-7.1105792864521096</v>
      </c>
      <c r="F27" s="93" t="e" vm="44">
        <v>#VALUE!</v>
      </c>
      <c r="G27" s="93"/>
      <c r="H27" s="93" t="e" vm="45">
        <v>#VALUE!</v>
      </c>
    </row>
    <row r="28" spans="1:8" ht="80.099999999999994" customHeight="1" x14ac:dyDescent="0.4">
      <c r="A28">
        <v>4226</v>
      </c>
      <c r="B28" s="13" t="s">
        <v>115</v>
      </c>
      <c r="C28" s="13" t="s">
        <v>116</v>
      </c>
      <c r="D28" s="13">
        <v>3.1386815652629498</v>
      </c>
      <c r="E28" s="13">
        <v>41.7698529208119</v>
      </c>
      <c r="F28" s="92" t="e" vm="46">
        <v>#VALUE!</v>
      </c>
      <c r="G28" s="92"/>
      <c r="H28" s="92" t="e" vm="47">
        <v>#VALUE!</v>
      </c>
    </row>
    <row r="29" spans="1:8" ht="80.099999999999994" customHeight="1" x14ac:dyDescent="0.4">
      <c r="A29">
        <v>4238</v>
      </c>
      <c r="B29" s="13" t="s">
        <v>117</v>
      </c>
      <c r="C29" s="13" t="s">
        <v>118</v>
      </c>
      <c r="D29" s="13">
        <v>6.7984864015945004</v>
      </c>
      <c r="E29" s="13">
        <v>30.952444047752302</v>
      </c>
      <c r="F29" s="93" t="e" vm="48">
        <v>#VALUE!</v>
      </c>
      <c r="G29" s="93"/>
      <c r="H29" s="93" t="e" vm="49">
        <v>#VALUE!</v>
      </c>
    </row>
    <row r="30" spans="1:8" ht="80.099999999999994" customHeight="1" x14ac:dyDescent="0.4">
      <c r="A30">
        <v>4239</v>
      </c>
      <c r="B30" s="13" t="s">
        <v>119</v>
      </c>
      <c r="C30" s="13" t="s">
        <v>120</v>
      </c>
      <c r="D30" s="13">
        <v>32.2309041715449</v>
      </c>
      <c r="E30" s="13">
        <v>12.0973259387734</v>
      </c>
      <c r="F30" s="92" t="e" vm="50">
        <v>#VALUE!</v>
      </c>
      <c r="G30" s="92"/>
      <c r="H30" s="92" t="e" vm="51">
        <v>#VALUE!</v>
      </c>
    </row>
    <row r="31" spans="1:8" ht="80.099999999999994" customHeight="1" x14ac:dyDescent="0.4">
      <c r="A31">
        <v>4360</v>
      </c>
      <c r="B31" s="13" t="s">
        <v>121</v>
      </c>
      <c r="C31" s="13" t="s">
        <v>122</v>
      </c>
      <c r="D31" s="13">
        <v>-3.8845454896528202</v>
      </c>
      <c r="E31" s="13">
        <v>25.955001167070598</v>
      </c>
      <c r="F31" s="93"/>
      <c r="G31" s="93"/>
      <c r="H31" s="93" t="e" vm="52">
        <v>#VALUE!</v>
      </c>
    </row>
    <row r="32" spans="1:8" ht="80.099999999999994" customHeight="1" x14ac:dyDescent="0.4">
      <c r="A32">
        <v>4536</v>
      </c>
      <c r="B32" s="13" t="s">
        <v>123</v>
      </c>
      <c r="C32" s="13" t="s">
        <v>73</v>
      </c>
      <c r="D32" s="13">
        <v>14.6810949967211</v>
      </c>
      <c r="E32" s="13">
        <v>10.238224228784199</v>
      </c>
      <c r="F32" s="92" t="e" vm="53">
        <v>#VALUE!</v>
      </c>
      <c r="G32" s="92" t="e" vm="54">
        <v>#VALUE!</v>
      </c>
      <c r="H32" s="92" t="e" vm="55">
        <v>#VALUE!</v>
      </c>
    </row>
    <row r="33" spans="1:8" ht="80.099999999999994" customHeight="1" x14ac:dyDescent="0.4">
      <c r="A33">
        <v>4539</v>
      </c>
      <c r="B33" s="13" t="s">
        <v>124</v>
      </c>
      <c r="C33" s="13" t="s">
        <v>125</v>
      </c>
      <c r="D33" s="13">
        <v>31.429738554002601</v>
      </c>
      <c r="E33" s="13">
        <v>6.5701581863488396</v>
      </c>
      <c r="F33" s="93" t="e" vm="56">
        <v>#VALUE!</v>
      </c>
      <c r="G33" s="93" t="e" vm="57">
        <v>#VALUE!</v>
      </c>
      <c r="H33" s="93" t="e" vm="58">
        <v>#VALUE!</v>
      </c>
    </row>
    <row r="34" spans="1:8" ht="80.099999999999994" customHeight="1" x14ac:dyDescent="0.4">
      <c r="A34">
        <v>4663</v>
      </c>
      <c r="B34" s="13" t="s">
        <v>126</v>
      </c>
      <c r="C34" s="13" t="s">
        <v>127</v>
      </c>
      <c r="D34" s="13">
        <v>25.8257779153775</v>
      </c>
      <c r="E34" s="13">
        <v>7.24094397782192</v>
      </c>
      <c r="F34" s="92" t="e" vm="59">
        <v>#VALUE!</v>
      </c>
      <c r="G34" s="92" t="e" vm="60">
        <v>#VALUE!</v>
      </c>
      <c r="H34" s="92" t="e" vm="61">
        <v>#VALUE!</v>
      </c>
    </row>
    <row r="35" spans="1:8" ht="80.099999999999994" customHeight="1" x14ac:dyDescent="0.4">
      <c r="A35">
        <v>4674</v>
      </c>
      <c r="B35" s="13" t="s">
        <v>128</v>
      </c>
      <c r="C35" s="13" t="s">
        <v>129</v>
      </c>
      <c r="D35" s="13">
        <v>13.5724851324977</v>
      </c>
      <c r="E35" s="13">
        <v>18.846348650367101</v>
      </c>
      <c r="F35" s="93" t="e" vm="62">
        <v>#VALUE!</v>
      </c>
      <c r="G35" s="93" t="e" vm="63">
        <v>#VALUE!</v>
      </c>
      <c r="H35" s="93" t="e" vm="64">
        <v>#VALUE!</v>
      </c>
    </row>
    <row r="36" spans="1:8" ht="80.099999999999994" customHeight="1" x14ac:dyDescent="0.4">
      <c r="A36">
        <v>5172</v>
      </c>
      <c r="B36" s="13" t="s">
        <v>130</v>
      </c>
      <c r="C36" s="13" t="s">
        <v>131</v>
      </c>
      <c r="D36" s="13">
        <v>38.121428320404497</v>
      </c>
      <c r="E36" s="13">
        <v>9.1790062361635094</v>
      </c>
      <c r="F36" s="92"/>
      <c r="G36" s="92"/>
      <c r="H36" s="92" t="e" vm="65">
        <v>#VALUE!</v>
      </c>
    </row>
    <row r="37" spans="1:8" ht="80.099999999999994" customHeight="1" x14ac:dyDescent="0.4">
      <c r="A37">
        <v>5464</v>
      </c>
      <c r="B37" s="13" t="s">
        <v>132</v>
      </c>
      <c r="C37" s="13" t="s">
        <v>133</v>
      </c>
      <c r="D37" s="13">
        <v>11.802941705961601</v>
      </c>
      <c r="E37" s="13">
        <v>19.712063373154098</v>
      </c>
      <c r="F37" s="93" t="e" vm="66">
        <v>#VALUE!</v>
      </c>
      <c r="G37" s="93" t="e" vm="67">
        <v>#VALUE!</v>
      </c>
      <c r="H37" s="93" t="e" vm="68">
        <v>#VALUE!</v>
      </c>
    </row>
    <row r="38" spans="1:8" ht="80.099999999999994" customHeight="1" x14ac:dyDescent="0.4">
      <c r="A38">
        <v>5576</v>
      </c>
      <c r="B38" s="13" t="s">
        <v>134</v>
      </c>
      <c r="C38" s="13" t="s">
        <v>135</v>
      </c>
      <c r="D38" s="13">
        <v>4.68757086954386</v>
      </c>
      <c r="E38" s="13">
        <v>23.447488870755301</v>
      </c>
      <c r="F38" s="92"/>
      <c r="G38" s="92"/>
      <c r="H38" s="92" t="e" vm="69">
        <v>#VALUE!</v>
      </c>
    </row>
    <row r="39" spans="1:8" ht="80.099999999999994" customHeight="1" x14ac:dyDescent="0.4">
      <c r="A39">
        <v>5638</v>
      </c>
      <c r="B39" s="13" t="s">
        <v>136</v>
      </c>
      <c r="C39" s="13" t="s">
        <v>137</v>
      </c>
      <c r="D39" s="13">
        <v>21.6727272783715</v>
      </c>
      <c r="E39" s="13">
        <v>13.502987795441801</v>
      </c>
      <c r="F39" s="93"/>
      <c r="G39" s="93" t="e" vm="70">
        <v>#VALUE!</v>
      </c>
      <c r="H39" s="93" t="e" vm="71">
        <v>#VALUE!</v>
      </c>
    </row>
    <row r="40" spans="1:8" ht="80.099999999999994" customHeight="1" x14ac:dyDescent="0.4">
      <c r="A40">
        <v>5658</v>
      </c>
      <c r="B40" s="13" t="s">
        <v>138</v>
      </c>
      <c r="C40" s="13" t="s">
        <v>242</v>
      </c>
      <c r="D40" s="13">
        <v>9.5574914721742807</v>
      </c>
      <c r="E40" s="13">
        <v>17.7766926133514</v>
      </c>
      <c r="F40" s="92"/>
      <c r="G40" s="92"/>
      <c r="H40" s="92" t="e" vm="72">
        <v>#VALUE!</v>
      </c>
    </row>
    <row r="41" spans="1:8" ht="80.099999999999994" customHeight="1" x14ac:dyDescent="0.4">
      <c r="A41">
        <v>5929</v>
      </c>
      <c r="B41" s="13" t="s">
        <v>139</v>
      </c>
      <c r="C41" s="13" t="s">
        <v>140</v>
      </c>
      <c r="D41" s="13">
        <v>11.537320140645599</v>
      </c>
      <c r="E41" s="13">
        <v>20.4675927723315</v>
      </c>
      <c r="F41" s="93"/>
      <c r="G41" s="93"/>
      <c r="H41" s="93" t="e" vm="73">
        <v>#VALUE!</v>
      </c>
    </row>
    <row r="42" spans="1:8" ht="80.099999999999994" customHeight="1" x14ac:dyDescent="0.4">
      <c r="A42">
        <v>6146</v>
      </c>
      <c r="B42" s="13" t="s">
        <v>141</v>
      </c>
      <c r="C42" s="13" t="s">
        <v>142</v>
      </c>
      <c r="D42" s="13">
        <v>24.0818098791874</v>
      </c>
      <c r="E42" s="13">
        <v>26.028973632450601</v>
      </c>
      <c r="F42" s="92" t="e" vm="74">
        <v>#VALUE!</v>
      </c>
      <c r="G42" s="92"/>
      <c r="H42" s="92" t="e" vm="75">
        <v>#VALUE!</v>
      </c>
    </row>
    <row r="43" spans="1:8" ht="80.099999999999994" customHeight="1" x14ac:dyDescent="0.4">
      <c r="A43">
        <v>6175</v>
      </c>
      <c r="B43" s="13" t="s">
        <v>143</v>
      </c>
      <c r="C43" s="13" t="s">
        <v>144</v>
      </c>
      <c r="D43" s="13">
        <v>30.996685176096801</v>
      </c>
      <c r="E43" s="13">
        <v>22.955433333325502</v>
      </c>
      <c r="F43" s="93" t="e" vm="76">
        <v>#VALUE!</v>
      </c>
      <c r="G43" s="93"/>
      <c r="H43" s="93" t="e" vm="77">
        <v>#VALUE!</v>
      </c>
    </row>
    <row r="44" spans="1:8" ht="80.099999999999994" customHeight="1" x14ac:dyDescent="0.4">
      <c r="A44">
        <v>6453</v>
      </c>
      <c r="B44" s="13" t="s">
        <v>145</v>
      </c>
      <c r="C44" s="13" t="s">
        <v>146</v>
      </c>
      <c r="D44" s="13">
        <v>12.714124451652401</v>
      </c>
      <c r="E44" s="13">
        <v>22.525970959731101</v>
      </c>
      <c r="F44" s="92" t="e" vm="78">
        <v>#VALUE!</v>
      </c>
      <c r="G44" s="92"/>
      <c r="H44" s="92" t="e" vm="79">
        <v>#VALUE!</v>
      </c>
    </row>
    <row r="45" spans="1:8" ht="80.099999999999994" customHeight="1" x14ac:dyDescent="0.4">
      <c r="A45">
        <v>6628</v>
      </c>
      <c r="B45" s="13" t="s">
        <v>147</v>
      </c>
      <c r="C45" s="13" t="s">
        <v>148</v>
      </c>
      <c r="D45" s="13">
        <v>8.7896089455999</v>
      </c>
      <c r="E45" s="13">
        <v>22.5627566671936</v>
      </c>
      <c r="F45" s="93"/>
      <c r="G45" s="93"/>
      <c r="H45" s="93" t="e" vm="80">
        <v>#VALUE!</v>
      </c>
    </row>
    <row r="46" spans="1:8" ht="80.099999999999994" customHeight="1" x14ac:dyDescent="0.4">
      <c r="A46">
        <v>7028</v>
      </c>
      <c r="B46" s="13" t="s">
        <v>149</v>
      </c>
      <c r="C46" s="13" t="s">
        <v>150</v>
      </c>
      <c r="D46" s="13">
        <v>15.0328860459257</v>
      </c>
      <c r="E46" s="13">
        <v>19.051635576752499</v>
      </c>
      <c r="F46" s="92" t="e" vm="81">
        <v>#VALUE!</v>
      </c>
      <c r="G46" s="92" t="e" vm="82">
        <v>#VALUE!</v>
      </c>
      <c r="H46" s="92" t="e" vm="83">
        <v>#VALUE!</v>
      </c>
    </row>
    <row r="47" spans="1:8" ht="80.099999999999994" customHeight="1" x14ac:dyDescent="0.4">
      <c r="A47">
        <v>7048</v>
      </c>
      <c r="B47" s="13" t="s">
        <v>151</v>
      </c>
      <c r="C47" s="13" t="s">
        <v>152</v>
      </c>
      <c r="D47" s="13">
        <v>14.5822369018489</v>
      </c>
      <c r="E47" s="13">
        <v>22.2326003604209</v>
      </c>
      <c r="F47" s="93" t="e" vm="84">
        <v>#VALUE!</v>
      </c>
      <c r="G47" s="93"/>
      <c r="H47" s="93" t="e" vm="85">
        <v>#VALUE!</v>
      </c>
    </row>
    <row r="48" spans="1:8" ht="80.099999999999994" customHeight="1" x14ac:dyDescent="0.4">
      <c r="A48">
        <v>7235</v>
      </c>
      <c r="B48" s="13" t="s">
        <v>153</v>
      </c>
      <c r="C48" s="13" t="s">
        <v>154</v>
      </c>
      <c r="D48" s="13">
        <v>4.4839223109646102</v>
      </c>
      <c r="E48" s="13">
        <v>22.896007975257</v>
      </c>
      <c r="F48" s="92" t="e" vm="86">
        <v>#VALUE!</v>
      </c>
      <c r="G48" s="92" t="e" vm="87">
        <v>#VALUE!</v>
      </c>
      <c r="H48" s="92" t="e" vm="88">
        <v>#VALUE!</v>
      </c>
    </row>
    <row r="49" spans="1:8" ht="80.099999999999994" customHeight="1" x14ac:dyDescent="0.4">
      <c r="A49">
        <v>7257</v>
      </c>
      <c r="B49" s="13" t="s">
        <v>155</v>
      </c>
      <c r="C49" s="13" t="s">
        <v>156</v>
      </c>
      <c r="D49" s="13">
        <v>25.380373990437899</v>
      </c>
      <c r="E49" s="13">
        <v>-2.2879745132698299</v>
      </c>
      <c r="F49" s="93"/>
      <c r="G49" s="93"/>
      <c r="H49" s="93" t="e" vm="89">
        <v>#VALUE!</v>
      </c>
    </row>
    <row r="50" spans="1:8" ht="80.099999999999994" customHeight="1" x14ac:dyDescent="0.4">
      <c r="A50">
        <v>7677</v>
      </c>
      <c r="B50" s="13" t="s">
        <v>157</v>
      </c>
      <c r="C50" s="13" t="s">
        <v>158</v>
      </c>
      <c r="D50" s="13">
        <v>-1.2331488055983999</v>
      </c>
      <c r="E50" s="13">
        <v>37.146114432507801</v>
      </c>
      <c r="F50" s="92" t="e" vm="90">
        <v>#VALUE!</v>
      </c>
      <c r="G50" s="92" t="e" vm="91">
        <v>#VALUE!</v>
      </c>
      <c r="H50" s="92" t="e" vm="92">
        <v>#VALUE!</v>
      </c>
    </row>
    <row r="51" spans="1:8" ht="80.099999999999994" customHeight="1" x14ac:dyDescent="0.4">
      <c r="A51">
        <v>8188</v>
      </c>
      <c r="B51" s="13" t="s">
        <v>159</v>
      </c>
      <c r="C51" s="13" t="s">
        <v>160</v>
      </c>
      <c r="D51" s="13">
        <v>15.1325593563254</v>
      </c>
      <c r="E51" s="13">
        <v>28.005529347107501</v>
      </c>
      <c r="F51" s="93" t="e" vm="93">
        <v>#VALUE!</v>
      </c>
      <c r="G51" s="93"/>
      <c r="H51" s="93" t="e" vm="94">
        <v>#VALUE!</v>
      </c>
    </row>
    <row r="52" spans="1:8" ht="80.099999999999994" customHeight="1" x14ac:dyDescent="0.4">
      <c r="A52">
        <v>8255</v>
      </c>
      <c r="B52" s="13" t="s">
        <v>161</v>
      </c>
      <c r="C52" s="13" t="s">
        <v>162</v>
      </c>
      <c r="D52" s="13">
        <v>9.9296966870409999</v>
      </c>
      <c r="E52" s="13">
        <v>-1.9197379737186999</v>
      </c>
      <c r="F52" s="92"/>
      <c r="G52" s="92"/>
      <c r="H52" s="92" t="e" vm="95">
        <v>#VALUE!</v>
      </c>
    </row>
    <row r="53" spans="1:8" ht="80.099999999999994" customHeight="1" x14ac:dyDescent="0.4">
      <c r="A53">
        <v>8586</v>
      </c>
      <c r="B53" s="13" t="s">
        <v>163</v>
      </c>
      <c r="C53" s="13" t="s">
        <v>164</v>
      </c>
      <c r="D53" s="13">
        <v>15.737658182316601</v>
      </c>
      <c r="E53" s="13">
        <v>10.438792272147699</v>
      </c>
      <c r="F53" s="93"/>
      <c r="G53" s="93" t="e" vm="96">
        <v>#VALUE!</v>
      </c>
      <c r="H53" s="93" t="e" vm="97">
        <v>#VALUE!</v>
      </c>
    </row>
    <row r="54" spans="1:8" ht="80.099999999999994" customHeight="1" x14ac:dyDescent="0.4">
      <c r="A54">
        <v>8878</v>
      </c>
      <c r="B54" s="13" t="s">
        <v>169</v>
      </c>
      <c r="C54" s="13" t="s">
        <v>170</v>
      </c>
      <c r="D54" s="13">
        <v>6.4808745188856003</v>
      </c>
      <c r="E54" s="13">
        <v>26.1275491753916</v>
      </c>
      <c r="F54" s="92"/>
      <c r="G54" s="92"/>
      <c r="H54" s="92" t="e" vm="98">
        <v>#VALUE!</v>
      </c>
    </row>
    <row r="55" spans="1:8" ht="80.099999999999994" customHeight="1" x14ac:dyDescent="0.4">
      <c r="A55">
        <v>9474</v>
      </c>
      <c r="B55" s="13" t="s">
        <v>171</v>
      </c>
      <c r="C55" s="13" t="s">
        <v>172</v>
      </c>
      <c r="D55" s="13">
        <v>8.0599943587136202</v>
      </c>
      <c r="E55" s="13">
        <v>17.502705246772202</v>
      </c>
      <c r="F55" s="93" t="e" vm="99">
        <v>#VALUE!</v>
      </c>
      <c r="G55" s="93"/>
      <c r="H55" s="93" t="e" vm="100">
        <v>#VALUE!</v>
      </c>
    </row>
    <row r="56" spans="1:8" ht="80.099999999999994" customHeight="1" x14ac:dyDescent="0.4">
      <c r="A56">
        <v>9576</v>
      </c>
      <c r="B56" s="13" t="s">
        <v>173</v>
      </c>
      <c r="C56" s="13" t="s">
        <v>174</v>
      </c>
      <c r="D56" s="13">
        <v>21.3079808252274</v>
      </c>
      <c r="E56" s="13">
        <v>3.2285370493722398</v>
      </c>
      <c r="F56" s="92"/>
      <c r="G56" s="92"/>
      <c r="H56" s="92" t="e" vm="101">
        <v>#VALUE!</v>
      </c>
    </row>
    <row r="57" spans="1:8" ht="80.099999999999994" customHeight="1" x14ac:dyDescent="0.4">
      <c r="A57">
        <v>9745</v>
      </c>
      <c r="B57" s="13" t="s">
        <v>175</v>
      </c>
      <c r="C57" s="13" t="s">
        <v>176</v>
      </c>
      <c r="D57" s="13">
        <v>20.395696760868798</v>
      </c>
      <c r="E57" s="13">
        <v>15.220281464606501</v>
      </c>
      <c r="F57" s="93"/>
      <c r="G57" s="93"/>
      <c r="H57" s="93" t="e" vm="102">
        <v>#VALUE!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6D3304-C797-4675-9D08-763C77087A36}">
  <sheetPr codeName="Sheet8">
    <tabColor theme="0"/>
  </sheetPr>
  <dimension ref="A1:S500"/>
  <sheetViews>
    <sheetView topLeftCell="A35" workbookViewId="0">
      <selection activeCell="F2" sqref="F2"/>
    </sheetView>
  </sheetViews>
  <sheetFormatPr defaultRowHeight="14.25" x14ac:dyDescent="0.4"/>
  <cols>
    <col min="1" max="1" width="14.625" style="6" customWidth="1"/>
    <col min="2" max="2" width="11" hidden="1" customWidth="1"/>
    <col min="3" max="3" width="18.25" style="5" customWidth="1"/>
    <col min="4" max="4" width="11" style="4" hidden="1" customWidth="1"/>
    <col min="5" max="5" width="13.625" customWidth="1"/>
    <col min="6" max="6" width="11" customWidth="1"/>
    <col min="7" max="7" width="17.25" customWidth="1"/>
    <col min="8" max="8" width="11" hidden="1" customWidth="1"/>
    <col min="9" max="9" width="14.25" customWidth="1"/>
    <col min="10" max="10" width="12" hidden="1" customWidth="1"/>
    <col min="11" max="11" width="13.375" customWidth="1"/>
    <col min="12" max="12" width="12" hidden="1" customWidth="1"/>
    <col min="13" max="19" width="12" customWidth="1"/>
  </cols>
  <sheetData>
    <row r="1" spans="1:19" x14ac:dyDescent="0.4">
      <c r="A1" s="6" t="s">
        <v>17</v>
      </c>
      <c r="B1" t="s">
        <v>7</v>
      </c>
      <c r="C1" s="5" t="s">
        <v>37</v>
      </c>
      <c r="D1" s="4" t="s">
        <v>13</v>
      </c>
      <c r="E1" t="s">
        <v>38</v>
      </c>
      <c r="F1" t="s">
        <v>14</v>
      </c>
      <c r="G1" t="s">
        <v>39</v>
      </c>
      <c r="H1" t="s">
        <v>12</v>
      </c>
      <c r="I1" t="s">
        <v>40</v>
      </c>
      <c r="J1" t="s">
        <v>25</v>
      </c>
      <c r="K1" t="s">
        <v>41</v>
      </c>
      <c r="L1" t="s">
        <v>27</v>
      </c>
      <c r="M1" t="s">
        <v>215</v>
      </c>
      <c r="N1" t="s">
        <v>29</v>
      </c>
      <c r="O1" t="s">
        <v>30</v>
      </c>
      <c r="P1" t="s">
        <v>31</v>
      </c>
      <c r="Q1" t="s">
        <v>34</v>
      </c>
      <c r="R1" t="s">
        <v>35</v>
      </c>
      <c r="S1" t="s">
        <v>36</v>
      </c>
    </row>
    <row r="2" spans="1:19" x14ac:dyDescent="0.4">
      <c r="A2" s="6">
        <f>IF(ISBLANK(AllTeams!A2),"",AllTeams!A2)</f>
        <v>876</v>
      </c>
      <c r="B2">
        <f>IFERROR(AVERAGEIFS(ScoutingInfo!defense_rating,ScoutingInfo!teamNumber,A2)/4,"")</f>
        <v>0.75</v>
      </c>
      <c r="C2" s="5">
        <f t="shared" ref="C2:C65" si="0">IFERROR(_xlfn.RANK.EQ(B2,$B$2:$B$500,4),"")</f>
        <v>31</v>
      </c>
      <c r="D2" s="4" t="str">
        <f ca="1">IFERROR(SUM(AVERAGEIF(ReformatedData!$A$2:$A$1000,A2, amp_points),AVERAGEIF(ReformatedData!$A$2:$A$1000,A2, speaker_points))/2,"")</f>
        <v/>
      </c>
      <c r="E2" t="str">
        <f t="shared" ref="E2:E65" ca="1" si="1">IFERROR(_xlfn.RANK.EQ(D2,$D$2:$D$500,4),"")</f>
        <v/>
      </c>
      <c r="F2">
        <f ca="1">IF(A2&lt;&gt;"",IFERROR(
AVERAGEIF(ScoutingData[teamNumber],A2,climbing_status)/(
IF(
AVERAGEIFS(climb_time,ScoutingData[teamNumber],A2)&lt;&gt;0,AVERAGEIFS(climb_time,ScoutingData[teamNumber],A2),AVERAGE(climb_time)
)
),0),"")</f>
        <v>0</v>
      </c>
      <c r="G2">
        <f ca="1">IFERROR(_xlfn.RANK.EQ(F2,$F$2:$F$500,4),"")</f>
        <v>1</v>
      </c>
      <c r="H2">
        <f>IFERROR(AVERAGEIFS(speed_rating,ScoutingInfo!teamNumber,A2)/5,"")</f>
        <v>0.88000000000000012</v>
      </c>
      <c r="I2">
        <f t="shared" ref="I2:I65" si="2">IFERROR(_xlfn.RANK.EQ(H2,$H$2:$H$500,4),"")</f>
        <v>53</v>
      </c>
      <c r="J2">
        <f>IFERROR((AVERAGEIFS(driver_skill,ScoutingInfo!teamNumber,A2)/3),"")</f>
        <v>0.91666666666666663</v>
      </c>
      <c r="K2">
        <f t="shared" ref="K2:K65" si="3">IFERROR(_xlfn.RANK.EQ(J2,$J$2:$J$500,4),"")</f>
        <v>49</v>
      </c>
      <c r="L2">
        <f>IFERROR((AVERAGEIFS(PitScoutingInfo!coolness,PitScoutingInfo!teamNumber,A2)),"")</f>
        <v>6</v>
      </c>
      <c r="M2">
        <f t="shared" ref="M2:M65" si="4">IFERROR(_xlfn.RANK.EQ(L2,$L$2:$L$500,4),"")</f>
        <v>37</v>
      </c>
    </row>
    <row r="3" spans="1:19" x14ac:dyDescent="0.4">
      <c r="A3" s="6">
        <f>IF(ISBLANK(AllTeams!A3),"",AllTeams!A3)</f>
        <v>877</v>
      </c>
      <c r="B3">
        <f>IFERROR(AVERAGEIFS(ScoutingInfo!defense_rating,ScoutingInfo!teamNumber,A3)/4,"")</f>
        <v>0.58333333333333337</v>
      </c>
      <c r="C3" s="5">
        <f t="shared" si="0"/>
        <v>27</v>
      </c>
      <c r="D3" s="4" t="str">
        <f ca="1">IFERROR(SUM(AVERAGEIF(ReformatedData!$A$2:$A$1000,A3, amp_points),AVERAGEIF(ReformatedData!$A$2:$A$1000,A3, speaker_points))/2,"")</f>
        <v/>
      </c>
      <c r="E3" t="str">
        <f t="shared" ca="1" si="1"/>
        <v/>
      </c>
      <c r="F3">
        <f ca="1">IF(A3&lt;&gt;"",IFERROR(
AVERAGEIF(ScoutingData[teamNumber],A3,climbing_status)/(
IF(
AVERAGEIFS(climb_time,ScoutingData[teamNumber],A3)&lt;&gt;0,AVERAGEIFS(climb_time,ScoutingData[teamNumber],A3),AVERAGE(climb_time)
)
),0),"")</f>
        <v>0</v>
      </c>
      <c r="G3">
        <f ca="1">IFERROR(_xlfn.RANK.EQ(F3,$F$2:$F$500,4),"")</f>
        <v>1</v>
      </c>
      <c r="H3">
        <f>IFERROR(AVERAGEIFS(speed_rating,ScoutingInfo!teamNumber,A3)/5,"")</f>
        <v>0.43333333333333329</v>
      </c>
      <c r="I3">
        <f t="shared" si="2"/>
        <v>4</v>
      </c>
      <c r="J3">
        <f>IFERROR((AVERAGEIFS(driver_skill,ScoutingInfo!teamNumber,A3)/3),"")</f>
        <v>0.5</v>
      </c>
      <c r="K3">
        <f t="shared" si="3"/>
        <v>7</v>
      </c>
      <c r="L3">
        <f>IFERROR((AVERAGEIFS(PitScoutingInfo!coolness,PitScoutingInfo!teamNumber,A3)),"")</f>
        <v>0</v>
      </c>
      <c r="M3">
        <f t="shared" si="4"/>
        <v>1</v>
      </c>
    </row>
    <row r="4" spans="1:19" x14ac:dyDescent="0.4">
      <c r="A4" s="6">
        <f>IF(ISBLANK(AllTeams!A4),"",AllTeams!A4)</f>
        <v>2177</v>
      </c>
      <c r="B4">
        <f>IFERROR(AVERAGEIFS(ScoutingInfo!defense_rating,ScoutingInfo!teamNumber,A4)/4,"")</f>
        <v>0.25</v>
      </c>
      <c r="C4" s="5">
        <f t="shared" si="0"/>
        <v>1</v>
      </c>
      <c r="D4" s="4" t="str">
        <f ca="1">IFERROR(SUM(AVERAGEIF(ReformatedData!$A$2:$A$1000,A4, amp_points),AVERAGEIF(ReformatedData!$A$2:$A$1000,A4, speaker_points))/2,"")</f>
        <v/>
      </c>
      <c r="E4" t="str">
        <f t="shared" ca="1" si="1"/>
        <v/>
      </c>
      <c r="F4">
        <f ca="1">IF(A4&lt;&gt;"",IFERROR(
AVERAGEIF(ScoutingData[teamNumber],A4,climbing_status)/(
IF(
AVERAGEIFS(climb_time,ScoutingData[teamNumber],A4)&lt;&gt;0,AVERAGEIFS(climb_time,ScoutingData[teamNumber],A4),AVERAGE(climb_time)
)
),0),"")</f>
        <v>0</v>
      </c>
      <c r="G4">
        <f t="shared" ref="G4:G65" ca="1" si="5">IFERROR(_xlfn.RANK.EQ(F4,$F$2:$F$500,4),"")</f>
        <v>1</v>
      </c>
      <c r="H4">
        <f>IFERROR(AVERAGEIFS(speed_rating,ScoutingInfo!teamNumber,A4)/5,"")</f>
        <v>0.6</v>
      </c>
      <c r="I4">
        <f t="shared" si="2"/>
        <v>19</v>
      </c>
      <c r="J4">
        <f>IFERROR((AVERAGEIFS(driver_skill,ScoutingInfo!teamNumber,A4)/3),"")</f>
        <v>0.66666666666666663</v>
      </c>
      <c r="K4">
        <f t="shared" si="3"/>
        <v>25</v>
      </c>
      <c r="L4">
        <f>IFERROR((AVERAGEIFS(PitScoutingInfo!coolness,PitScoutingInfo!teamNumber,A4)),"")</f>
        <v>8</v>
      </c>
      <c r="M4">
        <f t="shared" si="4"/>
        <v>491</v>
      </c>
    </row>
    <row r="5" spans="1:19" x14ac:dyDescent="0.4">
      <c r="A5" s="6">
        <f>IF(ISBLANK(AllTeams!A5),"",AllTeams!A5)</f>
        <v>2450</v>
      </c>
      <c r="B5" t="str">
        <f>IFERROR(AVERAGEIFS(ScoutingInfo!defense_rating,ScoutingInfo!teamNumber,A5)/4,"")</f>
        <v/>
      </c>
      <c r="C5" s="5" t="str">
        <f t="shared" si="0"/>
        <v/>
      </c>
      <c r="D5" s="4" t="str">
        <f ca="1">IFERROR(SUM(AVERAGEIF(ReformatedData!$A$2:$A$1000,A5, amp_points),AVERAGEIF(ReformatedData!$A$2:$A$1000,A5, speaker_points))/2,"")</f>
        <v/>
      </c>
      <c r="E5" t="str">
        <f t="shared" ca="1" si="1"/>
        <v/>
      </c>
      <c r="F5">
        <f ca="1">IF(A5&lt;&gt;"",IFERROR(
AVERAGEIF(ScoutingData[teamNumber],A5,climbing_status)/(
IF(
AVERAGEIFS(climb_time,ScoutingData[teamNumber],A5)&lt;&gt;0,AVERAGEIFS(climb_time,ScoutingData[teamNumber],A5),AVERAGE(climb_time)
)
),0),"")</f>
        <v>0</v>
      </c>
      <c r="G5">
        <f t="shared" ca="1" si="5"/>
        <v>1</v>
      </c>
      <c r="H5">
        <f>IFERROR(AVERAGEIFS(speed_rating,ScoutingInfo!teamNumber,A5)/5,"")</f>
        <v>0.67999999999999994</v>
      </c>
      <c r="I5">
        <f t="shared" si="2"/>
        <v>34</v>
      </c>
      <c r="J5">
        <f>IFERROR((AVERAGEIFS(driver_skill,ScoutingInfo!teamNumber,A5)/3),"")</f>
        <v>0.58333333333333337</v>
      </c>
      <c r="K5">
        <f t="shared" si="3"/>
        <v>17</v>
      </c>
      <c r="L5">
        <f>IFERROR((AVERAGEIFS(PitScoutingInfo!coolness,PitScoutingInfo!teamNumber,A5)),"")</f>
        <v>0</v>
      </c>
      <c r="M5">
        <f t="shared" si="4"/>
        <v>1</v>
      </c>
    </row>
    <row r="6" spans="1:19" x14ac:dyDescent="0.4">
      <c r="A6" s="6">
        <f>IF(ISBLANK(AllTeams!A6),"",AllTeams!A6)</f>
        <v>2500</v>
      </c>
      <c r="B6" t="str">
        <f>IFERROR(AVERAGEIFS(ScoutingInfo!defense_rating,ScoutingInfo!teamNumber,A6)/4,"")</f>
        <v/>
      </c>
      <c r="C6" s="5" t="str">
        <f t="shared" si="0"/>
        <v/>
      </c>
      <c r="D6" s="4" t="str">
        <f ca="1">IFERROR(SUM(AVERAGEIF(ReformatedData!$A$2:$A$1000,A6, amp_points),AVERAGEIF(ReformatedData!$A$2:$A$1000,A6, speaker_points))/2,"")</f>
        <v/>
      </c>
      <c r="E6" t="str">
        <f t="shared" ca="1" si="1"/>
        <v/>
      </c>
      <c r="F6">
        <f ca="1">IF(A6&lt;&gt;"",IFERROR(
AVERAGEIF(ScoutingData[teamNumber],A6,climbing_status)/(
IF(
AVERAGEIFS(climb_time,ScoutingData[teamNumber],A6)&lt;&gt;0,AVERAGEIFS(climb_time,ScoutingData[teamNumber],A6),AVERAGE(climb_time)
)
),0),"")</f>
        <v>0</v>
      </c>
      <c r="G6">
        <f t="shared" ca="1" si="5"/>
        <v>1</v>
      </c>
      <c r="H6">
        <f>IFERROR(AVERAGEIFS(speed_rating,ScoutingInfo!teamNumber,A6)/5,"")</f>
        <v>0.6</v>
      </c>
      <c r="I6">
        <f t="shared" si="2"/>
        <v>19</v>
      </c>
      <c r="J6">
        <f>IFERROR((AVERAGEIFS(driver_skill,ScoutingInfo!teamNumber,A6)/3),"")</f>
        <v>0.66666666666666663</v>
      </c>
      <c r="K6">
        <f t="shared" si="3"/>
        <v>25</v>
      </c>
      <c r="L6">
        <f>IFERROR((AVERAGEIFS(PitScoutingInfo!coolness,PitScoutingInfo!teamNumber,A6)),"")</f>
        <v>0</v>
      </c>
      <c r="M6">
        <f t="shared" si="4"/>
        <v>1</v>
      </c>
    </row>
    <row r="7" spans="1:19" x14ac:dyDescent="0.4">
      <c r="A7" s="6">
        <f>IF(ISBLANK(AllTeams!A7),"",AllTeams!A7)</f>
        <v>2508</v>
      </c>
      <c r="B7" t="str">
        <f>IFERROR(AVERAGEIFS(ScoutingInfo!defense_rating,ScoutingInfo!teamNumber,A7)/4,"")</f>
        <v/>
      </c>
      <c r="C7" s="5" t="str">
        <f t="shared" si="0"/>
        <v/>
      </c>
      <c r="D7" s="4" t="str">
        <f ca="1">IFERROR(SUM(AVERAGEIF(ReformatedData!$A$2:$A$1000,A7, amp_points),AVERAGEIF(ReformatedData!$A$2:$A$1000,A7, speaker_points))/2,"")</f>
        <v/>
      </c>
      <c r="E7" t="str">
        <f t="shared" ca="1" si="1"/>
        <v/>
      </c>
      <c r="F7">
        <f ca="1">IF(A7&lt;&gt;"",IFERROR(
AVERAGEIF(ScoutingData[teamNumber],A7,climbing_status)/(
IF(
AVERAGEIFS(climb_time,ScoutingData[teamNumber],A7)&lt;&gt;0,AVERAGEIFS(climb_time,ScoutingData[teamNumber],A7),AVERAGE(climb_time)
)
),0),"")</f>
        <v>0</v>
      </c>
      <c r="G7">
        <f t="shared" ca="1" si="5"/>
        <v>1</v>
      </c>
      <c r="H7">
        <f>IFERROR(AVERAGEIFS(speed_rating,ScoutingInfo!teamNumber,A7)/5,"")</f>
        <v>0.6</v>
      </c>
      <c r="I7">
        <f t="shared" si="2"/>
        <v>19</v>
      </c>
      <c r="J7">
        <f>IFERROR((AVERAGEIFS(driver_skill,ScoutingInfo!teamNumber,A7)/3),"")</f>
        <v>1</v>
      </c>
      <c r="K7">
        <f t="shared" si="3"/>
        <v>56</v>
      </c>
      <c r="L7" t="str">
        <f>IFERROR((AVERAGEIFS(PitScoutingInfo!coolness,PitScoutingInfo!teamNumber,A7)),"")</f>
        <v/>
      </c>
      <c r="M7" t="str">
        <f t="shared" si="4"/>
        <v/>
      </c>
    </row>
    <row r="8" spans="1:19" x14ac:dyDescent="0.4">
      <c r="A8" s="6">
        <f>IF(ISBLANK(AllTeams!A8),"",AllTeams!A8)</f>
        <v>2530</v>
      </c>
      <c r="B8">
        <f>IFERROR(AVERAGEIFS(ScoutingInfo!defense_rating,ScoutingInfo!teamNumber,A8)/4,"")</f>
        <v>0.75</v>
      </c>
      <c r="C8" s="5">
        <f t="shared" si="0"/>
        <v>31</v>
      </c>
      <c r="D8" s="4" t="str">
        <f ca="1">IFERROR(SUM(AVERAGEIF(ReformatedData!$A$2:$A$1000,A8, amp_points),AVERAGEIF(ReformatedData!$A$2:$A$1000,A8, speaker_points))/2,"")</f>
        <v/>
      </c>
      <c r="E8" t="str">
        <f t="shared" ca="1" si="1"/>
        <v/>
      </c>
      <c r="F8">
        <f ca="1">IF(A8&lt;&gt;"",IFERROR(
AVERAGEIF(ScoutingData[teamNumber],A8,climbing_status)/(
IF(
AVERAGEIFS(climb_time,ScoutingData[teamNumber],A8)&lt;&gt;0,AVERAGEIFS(climb_time,ScoutingData[teamNumber],A8),AVERAGE(climb_time)
)
),0),"")</f>
        <v>0</v>
      </c>
      <c r="G8">
        <f t="shared" ca="1" si="5"/>
        <v>1</v>
      </c>
      <c r="H8">
        <f>IFERROR(AVERAGEIFS(speed_rating,ScoutingInfo!teamNumber,A8)/5,"")</f>
        <v>0.8</v>
      </c>
      <c r="I8">
        <f t="shared" si="2"/>
        <v>45</v>
      </c>
      <c r="J8">
        <f>IFERROR((AVERAGEIFS(driver_skill,ScoutingInfo!teamNumber,A8)/3),"")</f>
        <v>0.95833333333333337</v>
      </c>
      <c r="K8">
        <f t="shared" si="3"/>
        <v>54</v>
      </c>
      <c r="L8">
        <f>IFERROR((AVERAGEIFS(PitScoutingInfo!coolness,PitScoutingInfo!teamNumber,A8)),"")</f>
        <v>0</v>
      </c>
      <c r="M8">
        <f t="shared" si="4"/>
        <v>1</v>
      </c>
    </row>
    <row r="9" spans="1:19" x14ac:dyDescent="0.4">
      <c r="A9" s="6">
        <f>IF(ISBLANK(AllTeams!A9),"",AllTeams!A9)</f>
        <v>2549</v>
      </c>
      <c r="B9">
        <f>IFERROR(AVERAGEIFS(ScoutingInfo!defense_rating,ScoutingInfo!teamNumber,A9)/4,"")</f>
        <v>0.5</v>
      </c>
      <c r="C9" s="5">
        <f t="shared" si="0"/>
        <v>14</v>
      </c>
      <c r="D9" s="4" t="str">
        <f ca="1">IFERROR(SUM(AVERAGEIF(ReformatedData!$A$2:$A$1000,A9, amp_points),AVERAGEIF(ReformatedData!$A$2:$A$1000,A9, speaker_points))/2,"")</f>
        <v/>
      </c>
      <c r="E9" t="str">
        <f t="shared" ca="1" si="1"/>
        <v/>
      </c>
      <c r="F9">
        <f ca="1">IF(A9&lt;&gt;"",IFERROR(
AVERAGEIF(ScoutingData[teamNumber],A9,climbing_status)/(
IF(
AVERAGEIFS(climb_time,ScoutingData[teamNumber],A9)&lt;&gt;0,AVERAGEIFS(climb_time,ScoutingData[teamNumber],A9),AVERAGE(climb_time)
)
),0),"")</f>
        <v>0</v>
      </c>
      <c r="G9">
        <f t="shared" ca="1" si="5"/>
        <v>1</v>
      </c>
      <c r="H9">
        <f>IFERROR(AVERAGEIFS(speed_rating,ScoutingInfo!teamNumber,A9)/5,"")</f>
        <v>0.64</v>
      </c>
      <c r="I9">
        <f t="shared" si="2"/>
        <v>29</v>
      </c>
      <c r="J9">
        <f>IFERROR((AVERAGEIFS(driver_skill,ScoutingInfo!teamNumber,A9)/3),"")</f>
        <v>0.66666666666666663</v>
      </c>
      <c r="K9">
        <f t="shared" si="3"/>
        <v>25</v>
      </c>
      <c r="L9">
        <f>IFERROR((AVERAGEIFS(PitScoutingInfo!coolness,PitScoutingInfo!teamNumber,A9)),"")</f>
        <v>0</v>
      </c>
      <c r="M9">
        <f t="shared" si="4"/>
        <v>1</v>
      </c>
    </row>
    <row r="10" spans="1:19" x14ac:dyDescent="0.4">
      <c r="A10" s="6">
        <f>IF(ISBLANK(AllTeams!A10),"",AllTeams!A10)</f>
        <v>2654</v>
      </c>
      <c r="B10">
        <f>IFERROR(AVERAGEIFS(ScoutingInfo!defense_rating,ScoutingInfo!teamNumber,A10)/4,"")</f>
        <v>0.5</v>
      </c>
      <c r="C10" s="5">
        <f t="shared" si="0"/>
        <v>14</v>
      </c>
      <c r="D10" s="4" t="str">
        <f ca="1">IFERROR(SUM(AVERAGEIF(ReformatedData!$A$2:$A$1000,A10, amp_points),AVERAGEIF(ReformatedData!$A$2:$A$1000,A10, speaker_points))/2,"")</f>
        <v/>
      </c>
      <c r="E10" t="str">
        <f t="shared" ca="1" si="1"/>
        <v/>
      </c>
      <c r="F10">
        <f ca="1">IF(A10&lt;&gt;"",IFERROR(
AVERAGEIF(ScoutingData[teamNumber],A10,climbing_status)/(
IF(
AVERAGEIFS(climb_time,ScoutingData[teamNumber],A10)&lt;&gt;0,AVERAGEIFS(climb_time,ScoutingData[teamNumber],A10),AVERAGE(climb_time)
)
),0),"")</f>
        <v>0</v>
      </c>
      <c r="G10">
        <f t="shared" ca="1" si="5"/>
        <v>1</v>
      </c>
      <c r="H10">
        <f>IFERROR(AVERAGEIFS(speed_rating,ScoutingInfo!teamNumber,A10)/5,"")</f>
        <v>0.8</v>
      </c>
      <c r="I10">
        <f t="shared" si="2"/>
        <v>45</v>
      </c>
      <c r="J10">
        <f>IFERROR((AVERAGEIFS(driver_skill,ScoutingInfo!teamNumber,A10)/3),"")</f>
        <v>0.91666666666666663</v>
      </c>
      <c r="K10">
        <f t="shared" si="3"/>
        <v>49</v>
      </c>
      <c r="L10">
        <f>IFERROR((AVERAGEIFS(PitScoutingInfo!coolness,PitScoutingInfo!teamNumber,A10)),"")</f>
        <v>7</v>
      </c>
      <c r="M10">
        <f t="shared" si="4"/>
        <v>43</v>
      </c>
    </row>
    <row r="11" spans="1:19" x14ac:dyDescent="0.4">
      <c r="A11" s="6">
        <f>IF(ISBLANK(AllTeams!A11),"",AllTeams!A11)</f>
        <v>2883</v>
      </c>
      <c r="B11">
        <f>IFERROR(AVERAGEIFS(ScoutingInfo!defense_rating,ScoutingInfo!teamNumber,A11)/4,"")</f>
        <v>0.5</v>
      </c>
      <c r="C11" s="5">
        <f t="shared" si="0"/>
        <v>14</v>
      </c>
      <c r="D11" s="4" t="str">
        <f ca="1">IFERROR(SUM(AVERAGEIF(ReformatedData!$A$2:$A$1000,A11, amp_points),AVERAGEIF(ReformatedData!$A$2:$A$1000,A11, speaker_points))/2,"")</f>
        <v/>
      </c>
      <c r="E11" t="str">
        <f t="shared" ca="1" si="1"/>
        <v/>
      </c>
      <c r="F11">
        <f ca="1">IF(A11&lt;&gt;"",IFERROR(
AVERAGEIF(ScoutingData[teamNumber],A11,climbing_status)/(
IF(
AVERAGEIFS(climb_time,ScoutingData[teamNumber],A11)&lt;&gt;0,AVERAGEIFS(climb_time,ScoutingData[teamNumber],A11),AVERAGE(climb_time)
)
),0),"")</f>
        <v>0</v>
      </c>
      <c r="G11">
        <f t="shared" ca="1" si="5"/>
        <v>1</v>
      </c>
      <c r="H11">
        <f>IFERROR(AVERAGEIFS(speed_rating,ScoutingInfo!teamNumber,A11)/5,"")</f>
        <v>0.75</v>
      </c>
      <c r="I11">
        <f t="shared" si="2"/>
        <v>41</v>
      </c>
      <c r="J11">
        <f>IFERROR((AVERAGEIFS(driver_skill,ScoutingInfo!teamNumber,A11)/3),"")</f>
        <v>0.83333333333333337</v>
      </c>
      <c r="K11">
        <f t="shared" si="3"/>
        <v>37</v>
      </c>
      <c r="L11">
        <f>IFERROR((AVERAGEIFS(PitScoutingInfo!coolness,PitScoutingInfo!teamNumber,A11)),"")</f>
        <v>9</v>
      </c>
      <c r="M11">
        <f t="shared" si="4"/>
        <v>493</v>
      </c>
    </row>
    <row r="12" spans="1:19" x14ac:dyDescent="0.4">
      <c r="A12" s="6">
        <f>IF(ISBLANK(AllTeams!A12),"",AllTeams!A12)</f>
        <v>3026</v>
      </c>
      <c r="B12">
        <f>IFERROR(AVERAGEIFS(ScoutingInfo!defense_rating,ScoutingInfo!teamNumber,A12)/4,"")</f>
        <v>0.25</v>
      </c>
      <c r="C12" s="5">
        <f t="shared" si="0"/>
        <v>1</v>
      </c>
      <c r="D12" s="4" t="str">
        <f ca="1">IFERROR(SUM(AVERAGEIF(ReformatedData!$A$2:$A$1000,A12, amp_points),AVERAGEIF(ReformatedData!$A$2:$A$1000,A12, speaker_points))/2,"")</f>
        <v/>
      </c>
      <c r="E12" t="str">
        <f t="shared" ca="1" si="1"/>
        <v/>
      </c>
      <c r="F12">
        <f ca="1">IF(A12&lt;&gt;"",IFERROR(
AVERAGEIF(ScoutingData[teamNumber],A12,climbing_status)/(
IF(
AVERAGEIFS(climb_time,ScoutingData[teamNumber],A12)&lt;&gt;0,AVERAGEIFS(climb_time,ScoutingData[teamNumber],A12),AVERAGE(climb_time)
)
),0),"")</f>
        <v>0</v>
      </c>
      <c r="G12">
        <f t="shared" ca="1" si="5"/>
        <v>1</v>
      </c>
      <c r="H12">
        <f>IFERROR(AVERAGEIFS(speed_rating,ScoutingInfo!teamNumber,A12)/5,"")</f>
        <v>0.65</v>
      </c>
      <c r="I12">
        <f t="shared" si="2"/>
        <v>30</v>
      </c>
      <c r="J12">
        <f>IFERROR((AVERAGEIFS(driver_skill,ScoutingInfo!teamNumber,A12)/3),"")</f>
        <v>0.66666666666666663</v>
      </c>
      <c r="K12">
        <f t="shared" si="3"/>
        <v>25</v>
      </c>
      <c r="L12">
        <f>IFERROR((AVERAGEIFS(PitScoutingInfo!coolness,PitScoutingInfo!teamNumber,A12)),"")</f>
        <v>7</v>
      </c>
      <c r="M12">
        <f t="shared" si="4"/>
        <v>43</v>
      </c>
    </row>
    <row r="13" spans="1:19" x14ac:dyDescent="0.4">
      <c r="A13" s="6">
        <f>IF(ISBLANK(AllTeams!A13),"",AllTeams!A13)</f>
        <v>3042</v>
      </c>
      <c r="B13">
        <f>IFERROR(AVERAGEIFS(ScoutingInfo!defense_rating,ScoutingInfo!teamNumber,A13)/4,"")</f>
        <v>0.6875</v>
      </c>
      <c r="C13" s="5">
        <f t="shared" si="0"/>
        <v>29</v>
      </c>
      <c r="D13" s="4" t="str">
        <f ca="1">IFERROR(SUM(AVERAGEIF(ReformatedData!$A$2:$A$1000,A13, amp_points),AVERAGEIF(ReformatedData!$A$2:$A$1000,A13, speaker_points))/2,"")</f>
        <v/>
      </c>
      <c r="E13" t="str">
        <f t="shared" ca="1" si="1"/>
        <v/>
      </c>
      <c r="F13">
        <f ca="1">IF(A13&lt;&gt;"",IFERROR(
AVERAGEIF(ScoutingData[teamNumber],A13,climbing_status)/(
IF(
AVERAGEIFS(climb_time,ScoutingData[teamNumber],A13)&lt;&gt;0,AVERAGEIFS(climb_time,ScoutingData[teamNumber],A13),AVERAGE(climb_time)
)
),0),"")</f>
        <v>0</v>
      </c>
      <c r="G13">
        <f t="shared" ca="1" si="5"/>
        <v>1</v>
      </c>
      <c r="H13">
        <f>IFERROR(AVERAGEIFS(speed_rating,ScoutingInfo!teamNumber,A13)/5,"")</f>
        <v>0.51428571428571435</v>
      </c>
      <c r="I13">
        <f t="shared" si="2"/>
        <v>10</v>
      </c>
      <c r="J13">
        <f>IFERROR((AVERAGEIFS(driver_skill,ScoutingInfo!teamNumber,A13)/3),"")</f>
        <v>0.6</v>
      </c>
      <c r="K13">
        <f t="shared" si="3"/>
        <v>20</v>
      </c>
      <c r="L13">
        <f>IFERROR((AVERAGEIFS(PitScoutingInfo!coolness,PitScoutingInfo!teamNumber,A13)),"")</f>
        <v>4</v>
      </c>
      <c r="M13">
        <f t="shared" si="4"/>
        <v>26</v>
      </c>
    </row>
    <row r="14" spans="1:19" x14ac:dyDescent="0.4">
      <c r="A14" s="6">
        <f>IF(ISBLANK(AllTeams!A14),"",AllTeams!A14)</f>
        <v>3058</v>
      </c>
      <c r="B14">
        <f>IFERROR(AVERAGEIFS(ScoutingInfo!defense_rating,ScoutingInfo!teamNumber,A14)/4,"")</f>
        <v>0.5</v>
      </c>
      <c r="C14" s="5">
        <f t="shared" si="0"/>
        <v>14</v>
      </c>
      <c r="D14" s="4" t="str">
        <f ca="1">IFERROR(SUM(AVERAGEIF(ReformatedData!$A$2:$A$1000,A14, amp_points),AVERAGEIF(ReformatedData!$A$2:$A$1000,A14, speaker_points))/2,"")</f>
        <v/>
      </c>
      <c r="E14" t="str">
        <f t="shared" ca="1" si="1"/>
        <v/>
      </c>
      <c r="F14">
        <f ca="1">IF(A14&lt;&gt;"",IFERROR(
AVERAGEIF(ScoutingData[teamNumber],A14,climbing_status)/(
IF(
AVERAGEIFS(climb_time,ScoutingData[teamNumber],A14)&lt;&gt;0,AVERAGEIFS(climb_time,ScoutingData[teamNumber],A14),AVERAGE(climb_time)
)
),0),"")</f>
        <v>0</v>
      </c>
      <c r="G14">
        <f t="shared" ca="1" si="5"/>
        <v>1</v>
      </c>
      <c r="H14">
        <f>IFERROR(AVERAGEIFS(speed_rating,ScoutingInfo!teamNumber,A14)/5,"")</f>
        <v>0.83333333333333337</v>
      </c>
      <c r="I14">
        <f t="shared" si="2"/>
        <v>50</v>
      </c>
      <c r="J14">
        <f>IFERROR((AVERAGEIFS(driver_skill,ScoutingInfo!teamNumber,A14)/3),"")</f>
        <v>0.8666666666666667</v>
      </c>
      <c r="K14">
        <f t="shared" si="3"/>
        <v>41</v>
      </c>
      <c r="L14">
        <f>IFERROR((AVERAGEIFS(PitScoutingInfo!coolness,PitScoutingInfo!teamNumber,A14)),"")</f>
        <v>0</v>
      </c>
      <c r="M14">
        <f t="shared" si="4"/>
        <v>1</v>
      </c>
    </row>
    <row r="15" spans="1:19" x14ac:dyDescent="0.4">
      <c r="A15" s="6">
        <f>IF(ISBLANK(AllTeams!A15),"",AllTeams!A15)</f>
        <v>3134</v>
      </c>
      <c r="B15">
        <f>IFERROR(AVERAGEIFS(ScoutingInfo!defense_rating,ScoutingInfo!teamNumber,A15)/4,"")</f>
        <v>0.5</v>
      </c>
      <c r="C15" s="5">
        <f t="shared" si="0"/>
        <v>14</v>
      </c>
      <c r="D15" s="4" t="str">
        <f ca="1">IFERROR(SUM(AVERAGEIF(ReformatedData!$A$2:$A$1000,A15, amp_points),AVERAGEIF(ReformatedData!$A$2:$A$1000,A15, speaker_points))/2,"")</f>
        <v/>
      </c>
      <c r="E15" t="str">
        <f t="shared" ca="1" si="1"/>
        <v/>
      </c>
      <c r="F15">
        <f ca="1">IF(A15&lt;&gt;"",IFERROR(
AVERAGEIF(ScoutingData[teamNumber],A15,climbing_status)/(
IF(
AVERAGEIFS(climb_time,ScoutingData[teamNumber],A15)&lt;&gt;0,AVERAGEIFS(climb_time,ScoutingData[teamNumber],A15),AVERAGE(climb_time)
)
),0),"")</f>
        <v>0</v>
      </c>
      <c r="G15">
        <f t="shared" ca="1" si="5"/>
        <v>1</v>
      </c>
      <c r="H15">
        <f>IFERROR(AVERAGEIFS(speed_rating,ScoutingInfo!teamNumber,A15)/5,"")</f>
        <v>0.8571428571428571</v>
      </c>
      <c r="I15">
        <f t="shared" si="2"/>
        <v>51</v>
      </c>
      <c r="J15">
        <f>IFERROR((AVERAGEIFS(driver_skill,ScoutingInfo!teamNumber,A15)/3),"")</f>
        <v>0.88888888888888884</v>
      </c>
      <c r="K15">
        <f t="shared" si="3"/>
        <v>46</v>
      </c>
      <c r="L15" t="str">
        <f>IFERROR((AVERAGEIFS(PitScoutingInfo!coolness,PitScoutingInfo!teamNumber,A15)),"")</f>
        <v/>
      </c>
      <c r="M15" t="str">
        <f t="shared" si="4"/>
        <v/>
      </c>
    </row>
    <row r="16" spans="1:19" x14ac:dyDescent="0.4">
      <c r="A16" s="6">
        <f>IF(ISBLANK(AllTeams!A16),"",AllTeams!A16)</f>
        <v>3275</v>
      </c>
      <c r="B16">
        <f>IFERROR(AVERAGEIFS(ScoutingInfo!defense_rating,ScoutingInfo!teamNumber,A16)/4,"")</f>
        <v>0.5</v>
      </c>
      <c r="C16" s="5">
        <f t="shared" si="0"/>
        <v>14</v>
      </c>
      <c r="D16" s="4" t="str">
        <f ca="1">IFERROR(SUM(AVERAGEIF(ReformatedData!$A$2:$A$1000,A16, amp_points),AVERAGEIF(ReformatedData!$A$2:$A$1000,A16, speaker_points))/2,"")</f>
        <v/>
      </c>
      <c r="E16" t="str">
        <f t="shared" ca="1" si="1"/>
        <v/>
      </c>
      <c r="F16">
        <f ca="1">IF(A16&lt;&gt;"",IFERROR(
AVERAGEIF(ScoutingData[teamNumber],A16,climbing_status)/(
IF(
AVERAGEIFS(climb_time,ScoutingData[teamNumber],A16)&lt;&gt;0,AVERAGEIFS(climb_time,ScoutingData[teamNumber],A16),AVERAGE(climb_time)
)
),0),"")</f>
        <v>0</v>
      </c>
      <c r="G16">
        <f t="shared" ca="1" si="5"/>
        <v>1</v>
      </c>
      <c r="H16">
        <f>IFERROR(AVERAGEIFS(speed_rating,ScoutingInfo!teamNumber,A16)/5,"")</f>
        <v>0.7</v>
      </c>
      <c r="I16">
        <f t="shared" si="2"/>
        <v>35</v>
      </c>
      <c r="J16">
        <f>IFERROR((AVERAGEIFS(driver_skill,ScoutingInfo!teamNumber,A16)/3),"")</f>
        <v>0.76190476190476186</v>
      </c>
      <c r="K16">
        <f t="shared" si="3"/>
        <v>32</v>
      </c>
      <c r="L16">
        <f>IFERROR((AVERAGEIFS(PitScoutingInfo!coolness,PitScoutingInfo!teamNumber,A16)),"")</f>
        <v>0</v>
      </c>
      <c r="M16">
        <f t="shared" si="4"/>
        <v>1</v>
      </c>
    </row>
    <row r="17" spans="1:13" x14ac:dyDescent="0.4">
      <c r="A17" s="6">
        <f>IF(ISBLANK(AllTeams!A17),"",AllTeams!A17)</f>
        <v>3276</v>
      </c>
      <c r="B17" t="str">
        <f>IFERROR(AVERAGEIFS(ScoutingInfo!defense_rating,ScoutingInfo!teamNumber,A17)/4,"")</f>
        <v/>
      </c>
      <c r="C17" s="5" t="str">
        <f t="shared" si="0"/>
        <v/>
      </c>
      <c r="D17" s="4">
        <f ca="1">IFERROR(SUM(AVERAGEIF(ReformatedData!$A$2:$A$1000,A17, amp_points),AVERAGEIF(ReformatedData!$A$2:$A$1000,A17, speaker_points))/2,"")</f>
        <v>5.7142857142857144</v>
      </c>
      <c r="E17">
        <f t="shared" ca="1" si="1"/>
        <v>41</v>
      </c>
      <c r="F17">
        <f ca="1">IF(A17&lt;&gt;"",IFERROR(
AVERAGEIF(ScoutingData[teamNumber],A17,climbing_status)/(
IF(
AVERAGEIFS(climb_time,ScoutingData[teamNumber],A17)&lt;&gt;0,AVERAGEIFS(climb_time,ScoutingData[teamNumber],A17),AVERAGE(climb_time)
)
),0),"")</f>
        <v>0</v>
      </c>
      <c r="G17">
        <f t="shared" ca="1" si="5"/>
        <v>1</v>
      </c>
      <c r="H17">
        <f>IFERROR(AVERAGEIFS(speed_rating,ScoutingInfo!teamNumber,A17)/5,"")</f>
        <v>0.88888888888888895</v>
      </c>
      <c r="I17">
        <f t="shared" si="2"/>
        <v>55</v>
      </c>
      <c r="J17">
        <f>IFERROR((AVERAGEIFS(driver_skill,ScoutingInfo!teamNumber,A17)/3),"")</f>
        <v>0.95833333333333337</v>
      </c>
      <c r="K17">
        <f t="shared" si="3"/>
        <v>54</v>
      </c>
      <c r="L17">
        <f>IFERROR((AVERAGEIFS(PitScoutingInfo!coolness,PitScoutingInfo!teamNumber,A17)),"")</f>
        <v>9</v>
      </c>
      <c r="M17">
        <f t="shared" si="4"/>
        <v>493</v>
      </c>
    </row>
    <row r="18" spans="1:13" x14ac:dyDescent="0.4">
      <c r="A18" s="6">
        <f>IF(ISBLANK(AllTeams!A18),"",AllTeams!A18)</f>
        <v>3277</v>
      </c>
      <c r="B18">
        <f>IFERROR(AVERAGEIFS(ScoutingInfo!defense_rating,ScoutingInfo!teamNumber,A18)/4,"")</f>
        <v>0.5</v>
      </c>
      <c r="C18" s="5">
        <f t="shared" si="0"/>
        <v>14</v>
      </c>
      <c r="D18" s="4">
        <f ca="1">IFERROR(SUM(AVERAGEIF(ReformatedData!$A$2:$A$1000,A18, amp_points),AVERAGEIF(ReformatedData!$A$2:$A$1000,A18, speaker_points))/2,"")</f>
        <v>5.5555555555555554</v>
      </c>
      <c r="E18">
        <f t="shared" ca="1" si="1"/>
        <v>40</v>
      </c>
      <c r="F18">
        <f ca="1">IF(A18&lt;&gt;"",IFERROR(
AVERAGEIF(ScoutingData[teamNumber],A18,climbing_status)/(
IF(
AVERAGEIFS(climb_time,ScoutingData[teamNumber],A18)&lt;&gt;0,AVERAGEIFS(climb_time,ScoutingData[teamNumber],A18),AVERAGE(climb_time)
)
),0),"")</f>
        <v>0</v>
      </c>
      <c r="G18">
        <f t="shared" ca="1" si="5"/>
        <v>1</v>
      </c>
      <c r="H18">
        <f>IFERROR(AVERAGEIFS(speed_rating,ScoutingInfo!teamNumber,A18)/5,"")</f>
        <v>0.82222222222222219</v>
      </c>
      <c r="I18">
        <f t="shared" si="2"/>
        <v>47</v>
      </c>
      <c r="J18">
        <f>IFERROR((AVERAGEIFS(driver_skill,ScoutingInfo!teamNumber,A18)/3),"")</f>
        <v>0.92592592592592593</v>
      </c>
      <c r="K18">
        <f t="shared" si="3"/>
        <v>51</v>
      </c>
      <c r="L18">
        <f>IFERROR((AVERAGEIFS(PitScoutingInfo!coolness,PitScoutingInfo!teamNumber,A18)),"")</f>
        <v>7</v>
      </c>
      <c r="M18">
        <f t="shared" si="4"/>
        <v>43</v>
      </c>
    </row>
    <row r="19" spans="1:13" x14ac:dyDescent="0.4">
      <c r="A19" s="6">
        <f>IF(ISBLANK(AllTeams!A19),"",AllTeams!A19)</f>
        <v>3278</v>
      </c>
      <c r="B19">
        <f>IFERROR(AVERAGEIFS(ScoutingInfo!defense_rating,ScoutingInfo!teamNumber,A19)/4,"")</f>
        <v>0.75</v>
      </c>
      <c r="C19" s="5">
        <f t="shared" si="0"/>
        <v>31</v>
      </c>
      <c r="D19" s="4">
        <f ca="1">IFERROR(SUM(AVERAGEIF(ReformatedData!$A$2:$A$1000,A19, amp_points),AVERAGEIF(ReformatedData!$A$2:$A$1000,A19, speaker_points))/2,"")</f>
        <v>0.83333333333333337</v>
      </c>
      <c r="E19">
        <f t="shared" ca="1" si="1"/>
        <v>15</v>
      </c>
      <c r="F19">
        <f ca="1">IF(A19&lt;&gt;"",IFERROR(
AVERAGEIF(ScoutingData[teamNumber],A19,climbing_status)/(
IF(
AVERAGEIFS(climb_time,ScoutingData[teamNumber],A19)&lt;&gt;0,AVERAGEIFS(climb_time,ScoutingData[teamNumber],A19),AVERAGE(climb_time)
)
),0),"")</f>
        <v>0</v>
      </c>
      <c r="G19">
        <f t="shared" ca="1" si="5"/>
        <v>1</v>
      </c>
      <c r="H19">
        <f>IFERROR(AVERAGEIFS(speed_rating,ScoutingInfo!teamNumber,A19)/5,"")</f>
        <v>0.55555555555555558</v>
      </c>
      <c r="I19">
        <f t="shared" si="2"/>
        <v>15</v>
      </c>
      <c r="J19">
        <f>IFERROR((AVERAGEIFS(driver_skill,ScoutingInfo!teamNumber,A19)/3),"")</f>
        <v>0.59259259259259256</v>
      </c>
      <c r="K19">
        <f t="shared" si="3"/>
        <v>19</v>
      </c>
      <c r="L19">
        <f>IFERROR((AVERAGEIFS(PitScoutingInfo!coolness,PitScoutingInfo!teamNumber,A19)),"")</f>
        <v>5</v>
      </c>
      <c r="M19">
        <f t="shared" si="4"/>
        <v>31</v>
      </c>
    </row>
    <row r="20" spans="1:13" x14ac:dyDescent="0.4">
      <c r="A20" s="6">
        <f>IF(ISBLANK(AllTeams!A20),"",AllTeams!A20)</f>
        <v>3293</v>
      </c>
      <c r="B20">
        <f>IFERROR(AVERAGEIFS(ScoutingInfo!defense_rating,ScoutingInfo!teamNumber,A20)/4,"")</f>
        <v>0.75</v>
      </c>
      <c r="C20" s="5">
        <f t="shared" si="0"/>
        <v>31</v>
      </c>
      <c r="D20" s="4">
        <f ca="1">IFERROR(SUM(AVERAGEIF(ReformatedData!$A$2:$A$1000,A20, amp_points),AVERAGEIF(ReformatedData!$A$2:$A$1000,A20, speaker_points))/2,"")</f>
        <v>1.8125</v>
      </c>
      <c r="E20">
        <f t="shared" ca="1" si="1"/>
        <v>29</v>
      </c>
      <c r="F20">
        <f ca="1">IF(A20&lt;&gt;"",IFERROR(
AVERAGEIF(ScoutingData[teamNumber],A20,climbing_status)/(
IF(
AVERAGEIFS(climb_time,ScoutingData[teamNumber],A20)&lt;&gt;0,AVERAGEIFS(climb_time,ScoutingData[teamNumber],A20),AVERAGE(climb_time)
)
),0),"")</f>
        <v>0</v>
      </c>
      <c r="G20">
        <f t="shared" ca="1" si="5"/>
        <v>1</v>
      </c>
      <c r="H20">
        <f>IFERROR(AVERAGEIFS(speed_rating,ScoutingInfo!teamNumber,A20)/5,"")</f>
        <v>0.6</v>
      </c>
      <c r="I20">
        <f t="shared" si="2"/>
        <v>19</v>
      </c>
      <c r="J20">
        <f>IFERROR((AVERAGEIFS(driver_skill,ScoutingInfo!teamNumber,A20)/3),"")</f>
        <v>0.8666666666666667</v>
      </c>
      <c r="K20">
        <f t="shared" si="3"/>
        <v>41</v>
      </c>
      <c r="L20">
        <f>IFERROR((AVERAGEIFS(PitScoutingInfo!coolness,PitScoutingInfo!teamNumber,A20)),"")</f>
        <v>3</v>
      </c>
      <c r="M20">
        <f t="shared" si="4"/>
        <v>18</v>
      </c>
    </row>
    <row r="21" spans="1:13" x14ac:dyDescent="0.4">
      <c r="A21" s="6">
        <f>IF(ISBLANK(AllTeams!A21),"",AllTeams!A21)</f>
        <v>3298</v>
      </c>
      <c r="B21" t="str">
        <f>IFERROR(AVERAGEIFS(ScoutingInfo!defense_rating,ScoutingInfo!teamNumber,A21)/4,"")</f>
        <v/>
      </c>
      <c r="C21" s="5" t="str">
        <f t="shared" si="0"/>
        <v/>
      </c>
      <c r="D21" s="4">
        <f ca="1">IFERROR(SUM(AVERAGEIF(ReformatedData!$A$2:$A$1000,A21, amp_points),AVERAGEIF(ReformatedData!$A$2:$A$1000,A21, speaker_points))/2,"")</f>
        <v>0</v>
      </c>
      <c r="E21">
        <f t="shared" ca="1" si="1"/>
        <v>1</v>
      </c>
      <c r="F21">
        <f ca="1">IF(A21&lt;&gt;"",IFERROR(
AVERAGEIF(ScoutingData[teamNumber],A21,climbing_status)/(
IF(
AVERAGEIFS(climb_time,ScoutingData[teamNumber],A21)&lt;&gt;0,AVERAGEIFS(climb_time,ScoutingData[teamNumber],A21),AVERAGE(climb_time)
)
),0),"")</f>
        <v>0</v>
      </c>
      <c r="G21">
        <f t="shared" ca="1" si="5"/>
        <v>1</v>
      </c>
      <c r="H21">
        <f>IFERROR(AVERAGEIFS(speed_rating,ScoutingInfo!teamNumber,A21)/5,"")</f>
        <v>0.6</v>
      </c>
      <c r="I21">
        <f t="shared" si="2"/>
        <v>19</v>
      </c>
      <c r="J21">
        <f>IFERROR((AVERAGEIFS(driver_skill,ScoutingInfo!teamNumber,A21)/3),"")</f>
        <v>0.73333333333333339</v>
      </c>
      <c r="K21">
        <f t="shared" si="3"/>
        <v>31</v>
      </c>
      <c r="L21">
        <f>IFERROR((AVERAGEIFS(PitScoutingInfo!coolness,PitScoutingInfo!teamNumber,A21)),"")</f>
        <v>3</v>
      </c>
      <c r="M21">
        <f t="shared" si="4"/>
        <v>18</v>
      </c>
    </row>
    <row r="22" spans="1:13" x14ac:dyDescent="0.4">
      <c r="A22" s="6">
        <f>IF(ISBLANK(AllTeams!A22),"",AllTeams!A22)</f>
        <v>3313</v>
      </c>
      <c r="B22">
        <f>IFERROR(AVERAGEIFS(ScoutingInfo!defense_rating,ScoutingInfo!teamNumber,A22)/4,"")</f>
        <v>0.75</v>
      </c>
      <c r="C22" s="5">
        <f t="shared" si="0"/>
        <v>31</v>
      </c>
      <c r="D22" s="4">
        <f ca="1">IFERROR(SUM(AVERAGEIF(ReformatedData!$A$2:$A$1000,A22, amp_points),AVERAGEIF(ReformatedData!$A$2:$A$1000,A22, speaker_points))/2,"")</f>
        <v>1.4285714285714286</v>
      </c>
      <c r="E22">
        <f t="shared" ca="1" si="1"/>
        <v>22</v>
      </c>
      <c r="F22">
        <f ca="1">IF(A22&lt;&gt;"",IFERROR(
AVERAGEIF(ScoutingData[teamNumber],A22,climbing_status)/(
IF(
AVERAGEIFS(climb_time,ScoutingData[teamNumber],A22)&lt;&gt;0,AVERAGEIFS(climb_time,ScoutingData[teamNumber],A22),AVERAGE(climb_time)
)
),0),"")</f>
        <v>0</v>
      </c>
      <c r="G22">
        <f t="shared" ca="1" si="5"/>
        <v>1</v>
      </c>
      <c r="H22">
        <f>IFERROR(AVERAGEIFS(speed_rating,ScoutingInfo!teamNumber,A22)/5,"")</f>
        <v>0.5714285714285714</v>
      </c>
      <c r="I22">
        <f t="shared" si="2"/>
        <v>17</v>
      </c>
      <c r="J22">
        <f>IFERROR((AVERAGEIFS(driver_skill,ScoutingInfo!teamNumber,A22)/3),"")</f>
        <v>0.6</v>
      </c>
      <c r="K22">
        <f t="shared" si="3"/>
        <v>20</v>
      </c>
      <c r="L22">
        <f>IFERROR((AVERAGEIFS(PitScoutingInfo!coolness,PitScoutingInfo!teamNumber,A22)),"")</f>
        <v>2</v>
      </c>
      <c r="M22">
        <f t="shared" si="4"/>
        <v>12</v>
      </c>
    </row>
    <row r="23" spans="1:13" x14ac:dyDescent="0.4">
      <c r="A23" s="6">
        <f>IF(ISBLANK(AllTeams!A23),"",AllTeams!A23)</f>
        <v>3755</v>
      </c>
      <c r="B23">
        <f>IFERROR(AVERAGEIFS(ScoutingInfo!defense_rating,ScoutingInfo!teamNumber,A23)/4,"")</f>
        <v>0.5</v>
      </c>
      <c r="C23" s="5">
        <f t="shared" si="0"/>
        <v>14</v>
      </c>
      <c r="D23" s="4">
        <f ca="1">IFERROR(SUM(AVERAGEIF(ReformatedData!$A$2:$A$1000,A23, amp_points),AVERAGEIF(ReformatedData!$A$2:$A$1000,A23, speaker_points))/2,"")</f>
        <v>0.41666666666666669</v>
      </c>
      <c r="E23">
        <f t="shared" ca="1" si="1"/>
        <v>12</v>
      </c>
      <c r="F23">
        <f ca="1">IF(A23&lt;&gt;"",IFERROR(
AVERAGEIF(ScoutingData[teamNumber],A23,climbing_status)/(
IF(
AVERAGEIFS(climb_time,ScoutingData[teamNumber],A23)&lt;&gt;0,AVERAGEIFS(climb_time,ScoutingData[teamNumber],A23),AVERAGE(climb_time)
)
),0),"")</f>
        <v>0</v>
      </c>
      <c r="G23">
        <f t="shared" ca="1" si="5"/>
        <v>1</v>
      </c>
      <c r="H23">
        <f>IFERROR(AVERAGEIFS(speed_rating,ScoutingInfo!teamNumber,A23)/5,"")</f>
        <v>0.6333333333333333</v>
      </c>
      <c r="I23">
        <f t="shared" si="2"/>
        <v>28</v>
      </c>
      <c r="J23">
        <f>IFERROR((AVERAGEIFS(driver_skill,ScoutingInfo!teamNumber,A23)/3),"")</f>
        <v>0.53333333333333333</v>
      </c>
      <c r="K23">
        <f t="shared" si="3"/>
        <v>13</v>
      </c>
      <c r="L23">
        <f>IFERROR((AVERAGEIFS(PitScoutingInfo!coolness,PitScoutingInfo!teamNumber,A23)),"")</f>
        <v>1</v>
      </c>
      <c r="M23">
        <f t="shared" si="4"/>
        <v>8</v>
      </c>
    </row>
    <row r="24" spans="1:13" x14ac:dyDescent="0.4">
      <c r="A24" s="6">
        <f>IF(ISBLANK(AllTeams!A24),"",AllTeams!A24)</f>
        <v>3871</v>
      </c>
      <c r="B24" t="str">
        <f>IFERROR(AVERAGEIFS(ScoutingInfo!defense_rating,ScoutingInfo!teamNumber,A24)/4,"")</f>
        <v/>
      </c>
      <c r="C24" s="5" t="str">
        <f t="shared" si="0"/>
        <v/>
      </c>
      <c r="D24" s="4">
        <f ca="1">IFERROR(SUM(AVERAGEIF(ReformatedData!$A$2:$A$1000,A24, amp_points),AVERAGEIF(ReformatedData!$A$2:$A$1000,A24, speaker_points))/2,"")</f>
        <v>0.5</v>
      </c>
      <c r="E24">
        <f t="shared" ca="1" si="1"/>
        <v>13</v>
      </c>
      <c r="F24">
        <f ca="1">IF(A24&lt;&gt;"",IFERROR(
AVERAGEIF(ScoutingData[teamNumber],A24,climbing_status)/(
IF(
AVERAGEIFS(climb_time,ScoutingData[teamNumber],A24)&lt;&gt;0,AVERAGEIFS(climb_time,ScoutingData[teamNumber],A24),AVERAGE(climb_time)
)
),0),"")</f>
        <v>0</v>
      </c>
      <c r="G24">
        <f t="shared" ca="1" si="5"/>
        <v>1</v>
      </c>
      <c r="H24">
        <f>IFERROR(AVERAGEIFS(speed_rating,ScoutingInfo!teamNumber,A24)/5,"")</f>
        <v>0.44000000000000006</v>
      </c>
      <c r="I24">
        <f t="shared" si="2"/>
        <v>5</v>
      </c>
      <c r="J24">
        <f>IFERROR((AVERAGEIFS(driver_skill,ScoutingInfo!teamNumber,A24)/3),"")</f>
        <v>0.5</v>
      </c>
      <c r="K24">
        <f t="shared" si="3"/>
        <v>7</v>
      </c>
      <c r="L24">
        <f>IFERROR((AVERAGEIFS(PitScoutingInfo!coolness,PitScoutingInfo!teamNumber,A24)),"")</f>
        <v>3</v>
      </c>
      <c r="M24">
        <f t="shared" si="4"/>
        <v>18</v>
      </c>
    </row>
    <row r="25" spans="1:13" x14ac:dyDescent="0.4">
      <c r="A25" s="6">
        <f>IF(ISBLANK(AllTeams!A25),"",AllTeams!A25)</f>
        <v>3926</v>
      </c>
      <c r="B25">
        <f>IFERROR(AVERAGEIFS(ScoutingInfo!defense_rating,ScoutingInfo!teamNumber,A25)/4,"")</f>
        <v>1</v>
      </c>
      <c r="C25" s="5">
        <f t="shared" si="0"/>
        <v>44</v>
      </c>
      <c r="D25" s="4">
        <f ca="1">IFERROR(SUM(AVERAGEIF(ReformatedData!$A$2:$A$1000,A25, amp_points),AVERAGEIF(ReformatedData!$A$2:$A$1000,A25, speaker_points))/2,"")</f>
        <v>1.4285714285714286</v>
      </c>
      <c r="E25">
        <f t="shared" ca="1" si="1"/>
        <v>22</v>
      </c>
      <c r="F25">
        <f ca="1">IF(A25&lt;&gt;"",IFERROR(
AVERAGEIF(ScoutingData[teamNumber],A25,climbing_status)/(
IF(
AVERAGEIFS(climb_time,ScoutingData[teamNumber],A25)&lt;&gt;0,AVERAGEIFS(climb_time,ScoutingData[teamNumber],A25),AVERAGE(climb_time)
)
),0),"")</f>
        <v>0</v>
      </c>
      <c r="G25">
        <f t="shared" ca="1" si="5"/>
        <v>1</v>
      </c>
      <c r="H25">
        <f>IFERROR(AVERAGEIFS(speed_rating,ScoutingInfo!teamNumber,A25)/5,"")</f>
        <v>0.82857142857142863</v>
      </c>
      <c r="I25">
        <f t="shared" si="2"/>
        <v>48</v>
      </c>
      <c r="J25">
        <f>IFERROR((AVERAGEIFS(driver_skill,ScoutingInfo!teamNumber,A25)/3),"")</f>
        <v>0.90476190476190477</v>
      </c>
      <c r="K25">
        <f t="shared" si="3"/>
        <v>47</v>
      </c>
      <c r="L25">
        <f>IFERROR((AVERAGEIFS(PitScoutingInfo!coolness,PitScoutingInfo!teamNumber,A25)),"")</f>
        <v>3</v>
      </c>
      <c r="M25">
        <f t="shared" si="4"/>
        <v>18</v>
      </c>
    </row>
    <row r="26" spans="1:13" x14ac:dyDescent="0.4">
      <c r="A26" s="6">
        <f>IF(ISBLANK(AllTeams!A26),"",AllTeams!A26)</f>
        <v>4181</v>
      </c>
      <c r="B26">
        <f>IFERROR(AVERAGEIFS(ScoutingInfo!defense_rating,ScoutingInfo!teamNumber,A26)/4,"")</f>
        <v>0.625</v>
      </c>
      <c r="C26" s="5">
        <f t="shared" si="0"/>
        <v>28</v>
      </c>
      <c r="D26" s="4">
        <f ca="1">IFERROR(SUM(AVERAGEIF(ReformatedData!$A$2:$A$1000,A26, amp_points),AVERAGEIF(ReformatedData!$A$2:$A$1000,A26, speaker_points))/2,"")</f>
        <v>3.2142857142857144</v>
      </c>
      <c r="E26">
        <f t="shared" ca="1" si="1"/>
        <v>32</v>
      </c>
      <c r="F26">
        <f ca="1">IF(A26&lt;&gt;"",IFERROR(
AVERAGEIF(ScoutingData[teamNumber],A26,climbing_status)/(
IF(
AVERAGEIFS(climb_time,ScoutingData[teamNumber],A26)&lt;&gt;0,AVERAGEIFS(climb_time,ScoutingData[teamNumber],A26),AVERAGE(climb_time)
)
),0),"")</f>
        <v>0</v>
      </c>
      <c r="G26">
        <f t="shared" ca="1" si="5"/>
        <v>1</v>
      </c>
      <c r="H26">
        <f>IFERROR(AVERAGEIFS(speed_rating,ScoutingInfo!teamNumber,A26)/5,"")</f>
        <v>0.65714285714285714</v>
      </c>
      <c r="I26">
        <f t="shared" si="2"/>
        <v>32</v>
      </c>
      <c r="J26">
        <f>IFERROR((AVERAGEIFS(driver_skill,ScoutingInfo!teamNumber,A26)/3),"")</f>
        <v>0.77777777777777779</v>
      </c>
      <c r="K26">
        <f t="shared" si="3"/>
        <v>33</v>
      </c>
      <c r="L26">
        <f>IFERROR((AVERAGEIFS(PitScoutingInfo!coolness,PitScoutingInfo!teamNumber,A26)),"")</f>
        <v>2</v>
      </c>
      <c r="M26">
        <f t="shared" si="4"/>
        <v>12</v>
      </c>
    </row>
    <row r="27" spans="1:13" x14ac:dyDescent="0.4">
      <c r="A27" s="6">
        <f>IF(ISBLANK(AllTeams!A27),"",AllTeams!A27)</f>
        <v>4198</v>
      </c>
      <c r="B27">
        <f>IFERROR(AVERAGEIFS(ScoutingInfo!defense_rating,ScoutingInfo!teamNumber,A27)/4,"")</f>
        <v>0.375</v>
      </c>
      <c r="C27" s="5">
        <f t="shared" si="0"/>
        <v>8</v>
      </c>
      <c r="D27" s="4">
        <f ca="1">IFERROR(SUM(AVERAGEIF(ReformatedData!$A$2:$A$1000,A27, amp_points),AVERAGEIF(ReformatedData!$A$2:$A$1000,A27, speaker_points))/2,"")</f>
        <v>0.83333333333333337</v>
      </c>
      <c r="E27">
        <f t="shared" ca="1" si="1"/>
        <v>15</v>
      </c>
      <c r="F27">
        <f ca="1">IF(A27&lt;&gt;"",IFERROR(
AVERAGEIF(ScoutingData[teamNumber],A27,climbing_status)/(
IF(
AVERAGEIFS(climb_time,ScoutingData[teamNumber],A27)&lt;&gt;0,AVERAGEIFS(climb_time,ScoutingData[teamNumber],A27),AVERAGE(climb_time)
)
),0),"")</f>
        <v>0</v>
      </c>
      <c r="G27">
        <f t="shared" ca="1" si="5"/>
        <v>1</v>
      </c>
      <c r="H27">
        <f>IFERROR(AVERAGEIFS(speed_rating,ScoutingInfo!teamNumber,A27)/5,"")</f>
        <v>0.6</v>
      </c>
      <c r="I27">
        <f t="shared" si="2"/>
        <v>19</v>
      </c>
      <c r="J27">
        <f>IFERROR((AVERAGEIFS(driver_skill,ScoutingInfo!teamNumber,A27)/3),"")</f>
        <v>0.66666666666666663</v>
      </c>
      <c r="K27">
        <f t="shared" si="3"/>
        <v>25</v>
      </c>
      <c r="L27">
        <f>IFERROR((AVERAGEIFS(PitScoutingInfo!coolness,PitScoutingInfo!teamNumber,A27)),"")</f>
        <v>4</v>
      </c>
      <c r="M27">
        <f t="shared" si="4"/>
        <v>26</v>
      </c>
    </row>
    <row r="28" spans="1:13" x14ac:dyDescent="0.4">
      <c r="A28" s="6">
        <f>IF(ISBLANK(AllTeams!A28),"",AllTeams!A28)</f>
        <v>4226</v>
      </c>
      <c r="B28">
        <f>IFERROR(AVERAGEIFS(ScoutingInfo!defense_rating,ScoutingInfo!teamNumber,A28)/4,"")</f>
        <v>0.41666666666666669</v>
      </c>
      <c r="C28" s="5">
        <f t="shared" si="0"/>
        <v>12</v>
      </c>
      <c r="D28" s="4">
        <f ca="1">IFERROR(SUM(AVERAGEIF(ReformatedData!$A$2:$A$1000,A28, amp_points),AVERAGEIF(ReformatedData!$A$2:$A$1000,A28, speaker_points))/2,"")</f>
        <v>1.7857142857142858</v>
      </c>
      <c r="E28">
        <f t="shared" ca="1" si="1"/>
        <v>25</v>
      </c>
      <c r="F28">
        <f ca="1">IF(A28&lt;&gt;"",IFERROR(
AVERAGEIF(ScoutingData[teamNumber],A28,climbing_status)/(
IF(
AVERAGEIFS(climb_time,ScoutingData[teamNumber],A28)&lt;&gt;0,AVERAGEIFS(climb_time,ScoutingData[teamNumber],A28),AVERAGE(climb_time)
)
),0),"")</f>
        <v>0</v>
      </c>
      <c r="G28">
        <f t="shared" ca="1" si="5"/>
        <v>1</v>
      </c>
      <c r="H28">
        <f>IFERROR(AVERAGEIFS(speed_rating,ScoutingInfo!teamNumber,A28)/5,"")</f>
        <v>0.54285714285714293</v>
      </c>
      <c r="I28">
        <f t="shared" si="2"/>
        <v>13</v>
      </c>
      <c r="J28">
        <f>IFERROR((AVERAGEIFS(driver_skill,ScoutingInfo!teamNumber,A28)/3),"")</f>
        <v>0.52380952380952384</v>
      </c>
      <c r="K28">
        <f t="shared" si="3"/>
        <v>11</v>
      </c>
      <c r="L28">
        <f>IFERROR((AVERAGEIFS(PitScoutingInfo!coolness,PitScoutingInfo!teamNumber,A28)),"")</f>
        <v>2</v>
      </c>
      <c r="M28">
        <f t="shared" si="4"/>
        <v>12</v>
      </c>
    </row>
    <row r="29" spans="1:13" x14ac:dyDescent="0.4">
      <c r="A29" s="6">
        <f>IF(ISBLANK(AllTeams!A29),"",AllTeams!A29)</f>
        <v>4238</v>
      </c>
      <c r="B29">
        <f>IFERROR(AVERAGEIFS(ScoutingInfo!defense_rating,ScoutingInfo!teamNumber,A29)/4,"")</f>
        <v>0.5</v>
      </c>
      <c r="C29" s="5">
        <f t="shared" si="0"/>
        <v>14</v>
      </c>
      <c r="D29" s="4">
        <f ca="1">IFERROR(SUM(AVERAGEIF(ReformatedData!$A$2:$A$1000,A29, amp_points),AVERAGEIF(ReformatedData!$A$2:$A$1000,A29, speaker_points))/2,"")</f>
        <v>1.25</v>
      </c>
      <c r="E29">
        <f t="shared" ca="1" si="1"/>
        <v>21</v>
      </c>
      <c r="F29">
        <f ca="1">IF(A29&lt;&gt;"",IFERROR(
AVERAGEIF(ScoutingData[teamNumber],A29,climbing_status)/(
IF(
AVERAGEIFS(climb_time,ScoutingData[teamNumber],A29)&lt;&gt;0,AVERAGEIFS(climb_time,ScoutingData[teamNumber],A29),AVERAGE(climb_time)
)
),0),"")</f>
        <v>0</v>
      </c>
      <c r="G29">
        <f t="shared" ca="1" si="5"/>
        <v>1</v>
      </c>
      <c r="H29">
        <f>IFERROR(AVERAGEIFS(speed_rating,ScoutingInfo!teamNumber,A29)/5,"")</f>
        <v>0.6</v>
      </c>
      <c r="I29">
        <f t="shared" si="2"/>
        <v>19</v>
      </c>
      <c r="J29">
        <f>IFERROR((AVERAGEIFS(driver_skill,ScoutingInfo!teamNumber,A29)/3),"")</f>
        <v>0.44444444444444442</v>
      </c>
      <c r="K29">
        <f t="shared" si="3"/>
        <v>5</v>
      </c>
      <c r="L29">
        <f>IFERROR((AVERAGEIFS(PitScoutingInfo!coolness,PitScoutingInfo!teamNumber,A29)),"")</f>
        <v>2</v>
      </c>
      <c r="M29">
        <f t="shared" si="4"/>
        <v>12</v>
      </c>
    </row>
    <row r="30" spans="1:13" x14ac:dyDescent="0.4">
      <c r="A30" s="6">
        <f>IF(ISBLANK(AllTeams!A30),"",AllTeams!A30)</f>
        <v>4239</v>
      </c>
      <c r="B30">
        <f>IFERROR(AVERAGEIFS(ScoutingInfo!defense_rating,ScoutingInfo!teamNumber,A30)/4,"")</f>
        <v>0.875</v>
      </c>
      <c r="C30" s="5">
        <f t="shared" si="0"/>
        <v>42</v>
      </c>
      <c r="D30" s="4">
        <f ca="1">IFERROR(SUM(AVERAGEIF(ReformatedData!$A$2:$A$1000,A30, amp_points),AVERAGEIF(ReformatedData!$A$2:$A$1000,A30, speaker_points))/2,"")</f>
        <v>3.2142857142857144</v>
      </c>
      <c r="E30">
        <f t="shared" ca="1" si="1"/>
        <v>32</v>
      </c>
      <c r="F30">
        <f ca="1">IF(A30&lt;&gt;"",IFERROR(
AVERAGEIF(ScoutingData[teamNumber],A30,climbing_status)/(
IF(
AVERAGEIFS(climb_time,ScoutingData[teamNumber],A30)&lt;&gt;0,AVERAGEIFS(climb_time,ScoutingData[teamNumber],A30),AVERAGE(climb_time)
)
),0),"")</f>
        <v>0</v>
      </c>
      <c r="G30">
        <f t="shared" ca="1" si="5"/>
        <v>1</v>
      </c>
      <c r="H30">
        <f>IFERROR(AVERAGEIFS(speed_rating,ScoutingInfo!teamNumber,A30)/5,"")</f>
        <v>0.65714285714285714</v>
      </c>
      <c r="I30">
        <f t="shared" si="2"/>
        <v>32</v>
      </c>
      <c r="J30">
        <f>IFERROR((AVERAGEIFS(driver_skill,ScoutingInfo!teamNumber,A30)/3),"")</f>
        <v>0.85714285714285721</v>
      </c>
      <c r="K30">
        <f t="shared" si="3"/>
        <v>39</v>
      </c>
      <c r="L30">
        <f>IFERROR((AVERAGEIFS(PitScoutingInfo!coolness,PitScoutingInfo!teamNumber,A30)),"")</f>
        <v>3</v>
      </c>
      <c r="M30">
        <f t="shared" si="4"/>
        <v>18</v>
      </c>
    </row>
    <row r="31" spans="1:13" x14ac:dyDescent="0.4">
      <c r="A31" s="6">
        <f>IF(ISBLANK(AllTeams!A31),"",AllTeams!A31)</f>
        <v>4360</v>
      </c>
      <c r="B31">
        <f>IFERROR(AVERAGEIFS(ScoutingInfo!defense_rating,ScoutingInfo!teamNumber,A31)/4,"")</f>
        <v>0.33333333333333331</v>
      </c>
      <c r="C31" s="5">
        <f t="shared" si="0"/>
        <v>7</v>
      </c>
      <c r="D31" s="4">
        <f ca="1">IFERROR(SUM(AVERAGEIF(ReformatedData!$A$2:$A$1000,A31, amp_points),AVERAGEIF(ReformatedData!$A$2:$A$1000,A31, speaker_points))/2,"")</f>
        <v>0</v>
      </c>
      <c r="E31">
        <f t="shared" ca="1" si="1"/>
        <v>1</v>
      </c>
      <c r="F31">
        <f ca="1">IF(A31&lt;&gt;"",IFERROR(
AVERAGEIF(ScoutingData[teamNumber],A31,climbing_status)/(
IF(
AVERAGEIFS(climb_time,ScoutingData[teamNumber],A31)&lt;&gt;0,AVERAGEIFS(climb_time,ScoutingData[teamNumber],A31),AVERAGE(climb_time)
)
),0),"")</f>
        <v>0</v>
      </c>
      <c r="G31">
        <f t="shared" ca="1" si="5"/>
        <v>1</v>
      </c>
      <c r="H31">
        <f>IFERROR(AVERAGEIFS(speed_rating,ScoutingInfo!teamNumber,A31)/5,"")</f>
        <v>0.36</v>
      </c>
      <c r="I31">
        <f t="shared" si="2"/>
        <v>1</v>
      </c>
      <c r="J31">
        <f>IFERROR((AVERAGEIFS(driver_skill,ScoutingInfo!teamNumber,A31)/3),"")</f>
        <v>0.33333333333333331</v>
      </c>
      <c r="K31">
        <f t="shared" si="3"/>
        <v>1</v>
      </c>
      <c r="L31">
        <f>IFERROR((AVERAGEIFS(PitScoutingInfo!coolness,PitScoutingInfo!teamNumber,A31)),"")</f>
        <v>2</v>
      </c>
      <c r="M31">
        <f t="shared" si="4"/>
        <v>12</v>
      </c>
    </row>
    <row r="32" spans="1:13" x14ac:dyDescent="0.4">
      <c r="A32" s="6">
        <f>IF(ISBLANK(AllTeams!A32),"",AllTeams!A32)</f>
        <v>4536</v>
      </c>
      <c r="B32" t="str">
        <f>IFERROR(AVERAGEIFS(ScoutingInfo!defense_rating,ScoutingInfo!teamNumber,A32)/4,"")</f>
        <v/>
      </c>
      <c r="C32" s="5" t="str">
        <f t="shared" si="0"/>
        <v/>
      </c>
      <c r="D32" s="4">
        <f ca="1">IFERROR(SUM(AVERAGEIF(ReformatedData!$A$2:$A$1000,A32, amp_points),AVERAGEIF(ReformatedData!$A$2:$A$1000,A32, speaker_points))/2,"")</f>
        <v>1.1875</v>
      </c>
      <c r="E32">
        <f t="shared" ca="1" si="1"/>
        <v>20</v>
      </c>
      <c r="F32">
        <f ca="1">IF(A32&lt;&gt;"",IFERROR(
AVERAGEIF(ScoutingData[teamNumber],A32,climbing_status)/(
IF(
AVERAGEIFS(climb_time,ScoutingData[teamNumber],A32)&lt;&gt;0,AVERAGEIFS(climb_time,ScoutingData[teamNumber],A32),AVERAGE(climb_time)
)
),0),"")</f>
        <v>0</v>
      </c>
      <c r="G32">
        <f t="shared" ca="1" si="5"/>
        <v>1</v>
      </c>
      <c r="H32">
        <f>IFERROR(AVERAGEIFS(speed_rating,ScoutingInfo!teamNumber,A32)/5,"")</f>
        <v>0.65</v>
      </c>
      <c r="I32">
        <f t="shared" si="2"/>
        <v>30</v>
      </c>
      <c r="J32">
        <f>IFERROR((AVERAGEIFS(driver_skill,ScoutingInfo!teamNumber,A32)/3),"")</f>
        <v>0.8666666666666667</v>
      </c>
      <c r="K32">
        <f t="shared" si="3"/>
        <v>41</v>
      </c>
      <c r="L32" t="str">
        <f>IFERROR((AVERAGEIFS(PitScoutingInfo!coolness,PitScoutingInfo!teamNumber,A32)),"")</f>
        <v/>
      </c>
      <c r="M32" t="str">
        <f t="shared" si="4"/>
        <v/>
      </c>
    </row>
    <row r="33" spans="1:13" x14ac:dyDescent="0.4">
      <c r="A33" s="6">
        <f>IF(ISBLANK(AllTeams!A33),"",AllTeams!A33)</f>
        <v>4539</v>
      </c>
      <c r="B33">
        <f>IFERROR(AVERAGEIFS(ScoutingInfo!defense_rating,ScoutingInfo!teamNumber,A33)/4,"")</f>
        <v>0.75</v>
      </c>
      <c r="C33" s="5">
        <f t="shared" si="0"/>
        <v>31</v>
      </c>
      <c r="D33" s="4">
        <f ca="1">IFERROR(SUM(AVERAGEIF(ReformatedData!$A$2:$A$1000,A33, amp_points),AVERAGEIF(ReformatedData!$A$2:$A$1000,A33, speaker_points))/2,"")</f>
        <v>3.9285714285714284</v>
      </c>
      <c r="E33">
        <f t="shared" ca="1" si="1"/>
        <v>37</v>
      </c>
      <c r="F33">
        <f ca="1">IF(A33&lt;&gt;"",IFERROR(
AVERAGEIF(ScoutingData[teamNumber],A33,climbing_status)/(
IF(
AVERAGEIFS(climb_time,ScoutingData[teamNumber],A33)&lt;&gt;0,AVERAGEIFS(climb_time,ScoutingData[teamNumber],A33),AVERAGE(climb_time)
)
),0),"")</f>
        <v>0</v>
      </c>
      <c r="G33">
        <f t="shared" ca="1" si="5"/>
        <v>1</v>
      </c>
      <c r="H33">
        <f>IFERROR(AVERAGEIFS(speed_rating,ScoutingInfo!teamNumber,A33)/5,"")</f>
        <v>0.88571428571428579</v>
      </c>
      <c r="I33">
        <f t="shared" si="2"/>
        <v>54</v>
      </c>
      <c r="J33">
        <f>IFERROR((AVERAGEIFS(driver_skill,ScoutingInfo!teamNumber,A33)/3),"")</f>
        <v>0.95238095238095244</v>
      </c>
      <c r="K33">
        <f t="shared" si="3"/>
        <v>52</v>
      </c>
      <c r="L33">
        <f>IFERROR((AVERAGEIFS(PitScoutingInfo!coolness,PitScoutingInfo!teamNumber,A33)),"")</f>
        <v>5</v>
      </c>
      <c r="M33">
        <f t="shared" si="4"/>
        <v>31</v>
      </c>
    </row>
    <row r="34" spans="1:13" x14ac:dyDescent="0.4">
      <c r="A34" s="6">
        <f>IF(ISBLANK(AllTeams!A34),"",AllTeams!A34)</f>
        <v>4663</v>
      </c>
      <c r="B34">
        <f>IFERROR(AVERAGEIFS(ScoutingInfo!defense_rating,ScoutingInfo!teamNumber,A34)/4,"")</f>
        <v>0.75</v>
      </c>
      <c r="C34" s="5">
        <f t="shared" si="0"/>
        <v>31</v>
      </c>
      <c r="D34" s="4">
        <f ca="1">IFERROR(SUM(AVERAGEIF(ReformatedData!$A$2:$A$1000,A34, amp_points),AVERAGEIF(ReformatedData!$A$2:$A$1000,A34, speaker_points))/2,"")</f>
        <v>0.83333333333333337</v>
      </c>
      <c r="E34">
        <f t="shared" ca="1" si="1"/>
        <v>15</v>
      </c>
      <c r="F34">
        <f ca="1">IF(A34&lt;&gt;"",IFERROR(
AVERAGEIF(ScoutingData[teamNumber],A34,climbing_status)/(
IF(
AVERAGEIFS(climb_time,ScoutingData[teamNumber],A34)&lt;&gt;0,AVERAGEIFS(climb_time,ScoutingData[teamNumber],A34),AVERAGE(climb_time)
)
),0),"")</f>
        <v>0</v>
      </c>
      <c r="G34">
        <f t="shared" ca="1" si="5"/>
        <v>1</v>
      </c>
      <c r="H34">
        <f>IFERROR(AVERAGEIFS(speed_rating,ScoutingInfo!teamNumber,A34)/5,"")</f>
        <v>0.7</v>
      </c>
      <c r="I34">
        <f t="shared" si="2"/>
        <v>35</v>
      </c>
      <c r="J34">
        <f>IFERROR((AVERAGEIFS(driver_skill,ScoutingInfo!teamNumber,A34)/3),"")</f>
        <v>0.79999999999999993</v>
      </c>
      <c r="K34">
        <f t="shared" si="3"/>
        <v>36</v>
      </c>
      <c r="L34">
        <f>IFERROR((AVERAGEIFS(PitScoutingInfo!coolness,PitScoutingInfo!teamNumber,A34)),"")</f>
        <v>6</v>
      </c>
      <c r="M34">
        <f t="shared" si="4"/>
        <v>37</v>
      </c>
    </row>
    <row r="35" spans="1:13" x14ac:dyDescent="0.4">
      <c r="A35" s="6">
        <f>IF(ISBLANK(AllTeams!A35),"",AllTeams!A35)</f>
        <v>4674</v>
      </c>
      <c r="B35">
        <f>IFERROR(AVERAGEIFS(ScoutingInfo!defense_rating,ScoutingInfo!teamNumber,A35)/4,"")</f>
        <v>0.375</v>
      </c>
      <c r="C35" s="5">
        <f t="shared" si="0"/>
        <v>8</v>
      </c>
      <c r="D35" s="4">
        <f ca="1">IFERROR(SUM(AVERAGEIF(ReformatedData!$A$2:$A$1000,A35, amp_points),AVERAGEIF(ReformatedData!$A$2:$A$1000,A35, speaker_points))/2,"")</f>
        <v>2</v>
      </c>
      <c r="E35">
        <f t="shared" ca="1" si="1"/>
        <v>30</v>
      </c>
      <c r="F35">
        <f ca="1">IF(A35&lt;&gt;"",IFERROR(
AVERAGEIF(ScoutingData[teamNumber],A35,climbing_status)/(
IF(
AVERAGEIFS(climb_time,ScoutingData[teamNumber],A35)&lt;&gt;0,AVERAGEIFS(climb_time,ScoutingData[teamNumber],A35),AVERAGE(climb_time)
)
),0),"")</f>
        <v>0</v>
      </c>
      <c r="G35">
        <f t="shared" ca="1" si="5"/>
        <v>1</v>
      </c>
      <c r="H35">
        <f>IFERROR(AVERAGEIFS(speed_rating,ScoutingInfo!teamNumber,A35)/5,"")</f>
        <v>0.76</v>
      </c>
      <c r="I35">
        <f t="shared" si="2"/>
        <v>42</v>
      </c>
      <c r="J35">
        <f>IFERROR((AVERAGEIFS(driver_skill,ScoutingInfo!teamNumber,A35)/3),"")</f>
        <v>0.83333333333333337</v>
      </c>
      <c r="K35">
        <f t="shared" si="3"/>
        <v>37</v>
      </c>
      <c r="L35">
        <f>IFERROR((AVERAGEIFS(PitScoutingInfo!coolness,PitScoutingInfo!teamNumber,A35)),"")</f>
        <v>6</v>
      </c>
      <c r="M35">
        <f t="shared" si="4"/>
        <v>37</v>
      </c>
    </row>
    <row r="36" spans="1:13" x14ac:dyDescent="0.4">
      <c r="A36" s="6">
        <f>IF(ISBLANK(AllTeams!A36),"",AllTeams!A36)</f>
        <v>5172</v>
      </c>
      <c r="B36">
        <f>IFERROR(AVERAGEIFS(ScoutingInfo!defense_rating,ScoutingInfo!teamNumber,A36)/4,"")</f>
        <v>0.75</v>
      </c>
      <c r="C36" s="5">
        <f t="shared" si="0"/>
        <v>31</v>
      </c>
      <c r="D36" s="4">
        <f ca="1">IFERROR(SUM(AVERAGEIF(ReformatedData!$A$2:$A$1000,A36, amp_points),AVERAGEIF(ReformatedData!$A$2:$A$1000,A36, speaker_points))/2,"")</f>
        <v>1.7857142857142858</v>
      </c>
      <c r="E36">
        <f t="shared" ca="1" si="1"/>
        <v>25</v>
      </c>
      <c r="F36">
        <f ca="1">IF(A36&lt;&gt;"",IFERROR(
AVERAGEIF(ScoutingData[teamNumber],A36,climbing_status)/(
IF(
AVERAGEIFS(climb_time,ScoutingData[teamNumber],A36)&lt;&gt;0,AVERAGEIFS(climb_time,ScoutingData[teamNumber],A36),AVERAGE(climb_time)
)
),0),"")</f>
        <v>0</v>
      </c>
      <c r="G36">
        <f t="shared" ca="1" si="5"/>
        <v>1</v>
      </c>
      <c r="H36">
        <f>IFERROR(AVERAGEIFS(speed_rating,ScoutingInfo!teamNumber,A36)/5,"")</f>
        <v>0.91428571428571426</v>
      </c>
      <c r="I36">
        <f t="shared" si="2"/>
        <v>56</v>
      </c>
      <c r="J36">
        <f>IFERROR((AVERAGEIFS(driver_skill,ScoutingInfo!teamNumber,A36)/3),"")</f>
        <v>0.90476190476190477</v>
      </c>
      <c r="K36">
        <f t="shared" si="3"/>
        <v>47</v>
      </c>
      <c r="L36" t="str">
        <f>IFERROR((AVERAGEIFS(PitScoutingInfo!coolness,PitScoutingInfo!teamNumber,A36)),"")</f>
        <v/>
      </c>
      <c r="M36" t="str">
        <f t="shared" si="4"/>
        <v/>
      </c>
    </row>
    <row r="37" spans="1:13" x14ac:dyDescent="0.4">
      <c r="A37" s="6">
        <f>IF(ISBLANK(AllTeams!A37),"",AllTeams!A37)</f>
        <v>5464</v>
      </c>
      <c r="B37">
        <f>IFERROR(AVERAGEIFS(ScoutingInfo!defense_rating,ScoutingInfo!teamNumber,A37)/4,"")</f>
        <v>0.5</v>
      </c>
      <c r="C37" s="5">
        <f t="shared" si="0"/>
        <v>14</v>
      </c>
      <c r="D37" s="4">
        <f ca="1">IFERROR(SUM(AVERAGEIF(ReformatedData!$A$2:$A$1000,A37, amp_points),AVERAGEIF(ReformatedData!$A$2:$A$1000,A37, speaker_points))/2,"")</f>
        <v>4.166666666666667</v>
      </c>
      <c r="E37">
        <f t="shared" ca="1" si="1"/>
        <v>39</v>
      </c>
      <c r="F37">
        <f ca="1">IF(A37&lt;&gt;"",IFERROR(
AVERAGEIF(ScoutingData[teamNumber],A37,climbing_status)/(
IF(
AVERAGEIFS(climb_time,ScoutingData[teamNumber],A37)&lt;&gt;0,AVERAGEIFS(climb_time,ScoutingData[teamNumber],A37),AVERAGE(climb_time)
)
),0),"")</f>
        <v>0</v>
      </c>
      <c r="G37">
        <f t="shared" ca="1" si="5"/>
        <v>1</v>
      </c>
      <c r="H37">
        <f>IFERROR(AVERAGEIFS(speed_rating,ScoutingInfo!teamNumber,A37)/5,"")</f>
        <v>0.73333333333333328</v>
      </c>
      <c r="I37">
        <f t="shared" si="2"/>
        <v>39</v>
      </c>
      <c r="J37">
        <f>IFERROR((AVERAGEIFS(driver_skill,ScoutingInfo!teamNumber,A37)/3),"")</f>
        <v>0.53333333333333333</v>
      </c>
      <c r="K37">
        <f t="shared" si="3"/>
        <v>13</v>
      </c>
      <c r="L37">
        <f>IFERROR((AVERAGEIFS(PitScoutingInfo!coolness,PitScoutingInfo!teamNumber,A37)),"")</f>
        <v>6</v>
      </c>
      <c r="M37">
        <f t="shared" si="4"/>
        <v>37</v>
      </c>
    </row>
    <row r="38" spans="1:13" x14ac:dyDescent="0.4">
      <c r="A38" s="6">
        <f>IF(ISBLANK(AllTeams!A38),"",AllTeams!A38)</f>
        <v>5576</v>
      </c>
      <c r="B38">
        <f>IFERROR(AVERAGEIFS(ScoutingInfo!defense_rating,ScoutingInfo!teamNumber,A38)/4,"")</f>
        <v>0.25</v>
      </c>
      <c r="C38" s="5">
        <f t="shared" si="0"/>
        <v>1</v>
      </c>
      <c r="D38" s="4">
        <f ca="1">IFERROR(SUM(AVERAGEIF(ReformatedData!$A$2:$A$1000,A38, amp_points),AVERAGEIF(ReformatedData!$A$2:$A$1000,A38, speaker_points))/2,"")</f>
        <v>0</v>
      </c>
      <c r="E38">
        <f t="shared" ca="1" si="1"/>
        <v>1</v>
      </c>
      <c r="F38">
        <f ca="1">IF(A38&lt;&gt;"",IFERROR(
AVERAGEIF(ScoutingData[teamNumber],A38,climbing_status)/(
IF(
AVERAGEIFS(climb_time,ScoutingData[teamNumber],A38)&lt;&gt;0,AVERAGEIFS(climb_time,ScoutingData[teamNumber],A38),AVERAGE(climb_time)
)
),0),"")</f>
        <v>0</v>
      </c>
      <c r="G38">
        <f t="shared" ca="1" si="5"/>
        <v>1</v>
      </c>
      <c r="H38">
        <f>IFERROR(AVERAGEIFS(speed_rating,ScoutingInfo!teamNumber,A38)/5,"")</f>
        <v>0.53333333333333333</v>
      </c>
      <c r="I38">
        <f t="shared" si="2"/>
        <v>12</v>
      </c>
      <c r="J38">
        <f>IFERROR((AVERAGEIFS(driver_skill,ScoutingInfo!teamNumber,A38)/3),"")</f>
        <v>0.55555555555555558</v>
      </c>
      <c r="K38">
        <f t="shared" si="3"/>
        <v>15</v>
      </c>
      <c r="L38">
        <f>IFERROR((AVERAGEIFS(PitScoutingInfo!coolness,PitScoutingInfo!teamNumber,A38)),"")</f>
        <v>7</v>
      </c>
      <c r="M38">
        <f t="shared" si="4"/>
        <v>43</v>
      </c>
    </row>
    <row r="39" spans="1:13" x14ac:dyDescent="0.4">
      <c r="A39" s="6">
        <f>IF(ISBLANK(AllTeams!A39),"",AllTeams!A39)</f>
        <v>5638</v>
      </c>
      <c r="B39">
        <f>IFERROR(AVERAGEIFS(ScoutingInfo!defense_rating,ScoutingInfo!teamNumber,A39)/4,"")</f>
        <v>0.75</v>
      </c>
      <c r="C39" s="5">
        <f t="shared" si="0"/>
        <v>31</v>
      </c>
      <c r="D39" s="4">
        <f ca="1">IFERROR(SUM(AVERAGEIF(ReformatedData!$A$2:$A$1000,A39, amp_points),AVERAGEIF(ReformatedData!$A$2:$A$1000,A39, speaker_points))/2,"")</f>
        <v>4.0625</v>
      </c>
      <c r="E39">
        <f t="shared" ca="1" si="1"/>
        <v>38</v>
      </c>
      <c r="F39">
        <f ca="1">IF(A39&lt;&gt;"",IFERROR(
AVERAGEIF(ScoutingData[teamNumber],A39,climbing_status)/(
IF(
AVERAGEIFS(climb_time,ScoutingData[teamNumber],A39)&lt;&gt;0,AVERAGEIFS(climb_time,ScoutingData[teamNumber],A39),AVERAGE(climb_time)
)
),0),"")</f>
        <v>0</v>
      </c>
      <c r="G39">
        <f t="shared" ca="1" si="5"/>
        <v>1</v>
      </c>
      <c r="H39">
        <f>IFERROR(AVERAGEIFS(speed_rating,ScoutingInfo!teamNumber,A39)/5,"")</f>
        <v>0.875</v>
      </c>
      <c r="I39">
        <f t="shared" si="2"/>
        <v>52</v>
      </c>
      <c r="J39">
        <f>IFERROR((AVERAGEIFS(driver_skill,ScoutingInfo!teamNumber,A39)/3),"")</f>
        <v>0.95238095238095244</v>
      </c>
      <c r="K39">
        <f t="shared" si="3"/>
        <v>52</v>
      </c>
      <c r="L39">
        <f>IFERROR((AVERAGEIFS(PitScoutingInfo!coolness,PitScoutingInfo!teamNumber,A39)),"")</f>
        <v>5</v>
      </c>
      <c r="M39">
        <f t="shared" si="4"/>
        <v>31</v>
      </c>
    </row>
    <row r="40" spans="1:13" x14ac:dyDescent="0.4">
      <c r="A40" s="6">
        <f>IF(ISBLANK(AllTeams!A40),"",AllTeams!A40)</f>
        <v>5658</v>
      </c>
      <c r="B40">
        <f>IFERROR(AVERAGEIFS(ScoutingInfo!defense_rating,ScoutingInfo!teamNumber,A40)/4,"")</f>
        <v>0.25</v>
      </c>
      <c r="C40" s="5">
        <f t="shared" si="0"/>
        <v>1</v>
      </c>
      <c r="D40" s="4">
        <f ca="1">IFERROR(SUM(AVERAGEIF(ReformatedData!$A$2:$A$1000,A40, amp_points),AVERAGEIF(ReformatedData!$A$2:$A$1000,A40, speaker_points))/2,"")</f>
        <v>0</v>
      </c>
      <c r="E40">
        <f t="shared" ca="1" si="1"/>
        <v>1</v>
      </c>
      <c r="F40">
        <f ca="1">IF(A40&lt;&gt;"",IFERROR(
AVERAGEIF(ScoutingData[teamNumber],A40,climbing_status)/(
IF(
AVERAGEIFS(climb_time,ScoutingData[teamNumber],A40)&lt;&gt;0,AVERAGEIFS(climb_time,ScoutingData[teamNumber],A40),AVERAGE(climb_time)
)
),0),"")</f>
        <v>0</v>
      </c>
      <c r="G40">
        <f t="shared" ca="1" si="5"/>
        <v>1</v>
      </c>
      <c r="H40">
        <f>IFERROR(AVERAGEIFS(speed_rating,ScoutingInfo!teamNumber,A40)/5,"")</f>
        <v>0.55000000000000004</v>
      </c>
      <c r="I40">
        <f t="shared" si="2"/>
        <v>14</v>
      </c>
      <c r="J40">
        <f>IFERROR((AVERAGEIFS(driver_skill,ScoutingInfo!teamNumber,A40)/3),"")</f>
        <v>0.58333333333333337</v>
      </c>
      <c r="K40">
        <f t="shared" si="3"/>
        <v>17</v>
      </c>
      <c r="L40">
        <f>IFERROR((AVERAGEIFS(PitScoutingInfo!coolness,PitScoutingInfo!teamNumber,A40)),"")</f>
        <v>1</v>
      </c>
      <c r="M40">
        <f t="shared" si="4"/>
        <v>8</v>
      </c>
    </row>
    <row r="41" spans="1:13" x14ac:dyDescent="0.4">
      <c r="A41" s="6">
        <f>IF(ISBLANK(AllTeams!A41),"",AllTeams!A41)</f>
        <v>5929</v>
      </c>
      <c r="B41">
        <f>IFERROR(AVERAGEIFS(ScoutingInfo!defense_rating,ScoutingInfo!teamNumber,A41)/4,"")</f>
        <v>0.4375</v>
      </c>
      <c r="C41" s="5">
        <f t="shared" si="0"/>
        <v>13</v>
      </c>
      <c r="D41" s="4">
        <f ca="1">IFERROR(SUM(AVERAGEIF(ReformatedData!$A$2:$A$1000,A41, amp_points),AVERAGEIF(ReformatedData!$A$2:$A$1000,A41, speaker_points))/2,"")</f>
        <v>0</v>
      </c>
      <c r="E41">
        <f t="shared" ca="1" si="1"/>
        <v>1</v>
      </c>
      <c r="F41">
        <f ca="1">IF(A41&lt;&gt;"",IFERROR(
AVERAGEIF(ScoutingData[teamNumber],A41,climbing_status)/(
IF(
AVERAGEIFS(climb_time,ScoutingData[teamNumber],A41)&lt;&gt;0,AVERAGEIFS(climb_time,ScoutingData[teamNumber],A41),AVERAGE(climb_time)
)
),0),"")</f>
        <v>0</v>
      </c>
      <c r="G41">
        <f t="shared" ca="1" si="5"/>
        <v>1</v>
      </c>
      <c r="H41">
        <f>IFERROR(AVERAGEIFS(speed_rating,ScoutingInfo!teamNumber,A41)/5,"")</f>
        <v>0.44000000000000006</v>
      </c>
      <c r="I41">
        <f t="shared" si="2"/>
        <v>5</v>
      </c>
      <c r="J41">
        <f>IFERROR((AVERAGEIFS(driver_skill,ScoutingInfo!teamNumber,A41)/3),"")</f>
        <v>0.41666666666666669</v>
      </c>
      <c r="K41">
        <f t="shared" si="3"/>
        <v>3</v>
      </c>
      <c r="L41">
        <f>IFERROR((AVERAGEIFS(PitScoutingInfo!coolness,PitScoutingInfo!teamNumber,A41)),"")</f>
        <v>1</v>
      </c>
      <c r="M41">
        <f t="shared" si="4"/>
        <v>8</v>
      </c>
    </row>
    <row r="42" spans="1:13" x14ac:dyDescent="0.4">
      <c r="A42" s="6">
        <f>IF(ISBLANK(AllTeams!A42),"",AllTeams!A42)</f>
        <v>6146</v>
      </c>
      <c r="B42" t="str">
        <f>IFERROR(AVERAGEIFS(ScoutingInfo!defense_rating,ScoutingInfo!teamNumber,A42)/4,"")</f>
        <v/>
      </c>
      <c r="C42" s="5" t="str">
        <f t="shared" si="0"/>
        <v/>
      </c>
      <c r="D42" s="4">
        <f ca="1">IFERROR(SUM(AVERAGEIF(ReformatedData!$A$2:$A$1000,A42, amp_points),AVERAGEIF(ReformatedData!$A$2:$A$1000,A42, speaker_points))/2,"")</f>
        <v>3.75</v>
      </c>
      <c r="E42">
        <f t="shared" ca="1" si="1"/>
        <v>36</v>
      </c>
      <c r="F42">
        <f ca="1">IF(A42&lt;&gt;"",IFERROR(
AVERAGEIF(ScoutingData[teamNumber],A42,climbing_status)/(
IF(
AVERAGEIFS(climb_time,ScoutingData[teamNumber],A42)&lt;&gt;0,AVERAGEIFS(climb_time,ScoutingData[teamNumber],A42),AVERAGE(climb_time)
)
),0),"")</f>
        <v>0</v>
      </c>
      <c r="G42">
        <f t="shared" ca="1" si="5"/>
        <v>1</v>
      </c>
      <c r="H42">
        <f>IFERROR(AVERAGEIFS(speed_rating,ScoutingInfo!teamNumber,A42)/5,"")</f>
        <v>0.76666666666666672</v>
      </c>
      <c r="I42">
        <f t="shared" si="2"/>
        <v>44</v>
      </c>
      <c r="J42">
        <f>IFERROR((AVERAGEIFS(driver_skill,ScoutingInfo!teamNumber,A42)/3),"")</f>
        <v>0.8666666666666667</v>
      </c>
      <c r="K42">
        <f t="shared" si="3"/>
        <v>41</v>
      </c>
      <c r="L42">
        <f>IFERROR((AVERAGEIFS(PitScoutingInfo!coolness,PitScoutingInfo!teamNumber,A42)),"")</f>
        <v>5</v>
      </c>
      <c r="M42">
        <f t="shared" si="4"/>
        <v>31</v>
      </c>
    </row>
    <row r="43" spans="1:13" x14ac:dyDescent="0.4">
      <c r="A43" s="6">
        <f>IF(ISBLANK(AllTeams!A43),"",AllTeams!A43)</f>
        <v>6175</v>
      </c>
      <c r="B43" t="str">
        <f>IFERROR(AVERAGEIFS(ScoutingInfo!defense_rating,ScoutingInfo!teamNumber,A43)/4,"")</f>
        <v/>
      </c>
      <c r="C43" s="5" t="str">
        <f t="shared" si="0"/>
        <v/>
      </c>
      <c r="D43" s="4">
        <f ca="1">IFERROR(SUM(AVERAGEIF(ReformatedData!$A$2:$A$1000,A43, amp_points),AVERAGEIF(ReformatedData!$A$2:$A$1000,A43, speaker_points))/2,"")</f>
        <v>1</v>
      </c>
      <c r="E43">
        <f t="shared" ca="1" si="1"/>
        <v>19</v>
      </c>
      <c r="F43">
        <f ca="1">IF(A43&lt;&gt;"",IFERROR(
AVERAGEIF(ScoutingData[teamNumber],A43,climbing_status)/(
IF(
AVERAGEIFS(climb_time,ScoutingData[teamNumber],A43)&lt;&gt;0,AVERAGEIFS(climb_time,ScoutingData[teamNumber],A43),AVERAGE(climb_time)
)
),0),"")</f>
        <v>0</v>
      </c>
      <c r="G43">
        <f t="shared" ca="1" si="5"/>
        <v>1</v>
      </c>
      <c r="H43">
        <f>IFERROR(AVERAGEIFS(speed_rating,ScoutingInfo!teamNumber,A43)/5,"")</f>
        <v>0.76</v>
      </c>
      <c r="I43">
        <f t="shared" si="2"/>
        <v>42</v>
      </c>
      <c r="J43">
        <f>IFERROR((AVERAGEIFS(driver_skill,ScoutingInfo!teamNumber,A43)/3),"")</f>
        <v>0.66666666666666663</v>
      </c>
      <c r="K43">
        <f t="shared" si="3"/>
        <v>25</v>
      </c>
      <c r="L43">
        <f>IFERROR((AVERAGEIFS(PitScoutingInfo!coolness,PitScoutingInfo!teamNumber,A43)),"")</f>
        <v>8</v>
      </c>
      <c r="M43">
        <f t="shared" si="4"/>
        <v>491</v>
      </c>
    </row>
    <row r="44" spans="1:13" x14ac:dyDescent="0.4">
      <c r="A44" s="6">
        <f>IF(ISBLANK(AllTeams!A44),"",AllTeams!A44)</f>
        <v>6453</v>
      </c>
      <c r="B44">
        <f>IFERROR(AVERAGEIFS(ScoutingInfo!defense_rating,ScoutingInfo!teamNumber,A44)/4,"")</f>
        <v>0.25</v>
      </c>
      <c r="C44" s="5">
        <f t="shared" si="0"/>
        <v>1</v>
      </c>
      <c r="D44" s="4">
        <f ca="1">IFERROR(SUM(AVERAGEIF(ReformatedData!$A$2:$A$1000,A44, amp_points),AVERAGEIF(ReformatedData!$A$2:$A$1000,A44, speaker_points))/2,"")</f>
        <v>0</v>
      </c>
      <c r="E44">
        <f t="shared" ca="1" si="1"/>
        <v>1</v>
      </c>
      <c r="F44">
        <f ca="1">IF(A44&lt;&gt;"",IFERROR(
AVERAGEIF(ScoutingData[teamNumber],A44,climbing_status)/(
IF(
AVERAGEIFS(climb_time,ScoutingData[teamNumber],A44)&lt;&gt;0,AVERAGEIFS(climb_time,ScoutingData[teamNumber],A44),AVERAGE(climb_time)
)
),0),"")</f>
        <v>0</v>
      </c>
      <c r="G44">
        <f t="shared" ca="1" si="5"/>
        <v>1</v>
      </c>
      <c r="H44">
        <f>IFERROR(AVERAGEIFS(speed_rating,ScoutingInfo!teamNumber,A44)/5,"")</f>
        <v>0.36666666666666664</v>
      </c>
      <c r="I44">
        <f t="shared" si="2"/>
        <v>3</v>
      </c>
      <c r="J44">
        <f>IFERROR((AVERAGEIFS(driver_skill,ScoutingInfo!teamNumber,A44)/3),"")</f>
        <v>0.33333333333333331</v>
      </c>
      <c r="K44">
        <f t="shared" si="3"/>
        <v>1</v>
      </c>
      <c r="L44">
        <f>IFERROR((AVERAGEIFS(PitScoutingInfo!coolness,PitScoutingInfo!teamNumber,A44)),"")</f>
        <v>3</v>
      </c>
      <c r="M44">
        <f t="shared" si="4"/>
        <v>18</v>
      </c>
    </row>
    <row r="45" spans="1:13" x14ac:dyDescent="0.4">
      <c r="A45" s="6">
        <f>IF(ISBLANK(AllTeams!A45),"",AllTeams!A45)</f>
        <v>6628</v>
      </c>
      <c r="B45">
        <f>IFERROR(AVERAGEIFS(ScoutingInfo!defense_rating,ScoutingInfo!teamNumber,A45)/4,"")</f>
        <v>0.5</v>
      </c>
      <c r="C45" s="5">
        <f t="shared" si="0"/>
        <v>14</v>
      </c>
      <c r="D45" s="4">
        <f ca="1">IFERROR(SUM(AVERAGEIF(ReformatedData!$A$2:$A$1000,A45, amp_points),AVERAGEIF(ReformatedData!$A$2:$A$1000,A45, speaker_points))/2,"")</f>
        <v>0.58333333333333337</v>
      </c>
      <c r="E45">
        <f t="shared" ca="1" si="1"/>
        <v>14</v>
      </c>
      <c r="F45">
        <f ca="1">IF(A45&lt;&gt;"",IFERROR(
AVERAGEIF(ScoutingData[teamNumber],A45,climbing_status)/(
IF(
AVERAGEIFS(climb_time,ScoutingData[teamNumber],A45)&lt;&gt;0,AVERAGEIFS(climb_time,ScoutingData[teamNumber],A45),AVERAGE(climb_time)
)
),0),"")</f>
        <v>0</v>
      </c>
      <c r="G45">
        <f t="shared" ca="1" si="5"/>
        <v>1</v>
      </c>
      <c r="H45">
        <f>IFERROR(AVERAGEIFS(speed_rating,ScoutingInfo!teamNumber,A45)/5,"")</f>
        <v>0.6</v>
      </c>
      <c r="I45">
        <f t="shared" si="2"/>
        <v>19</v>
      </c>
      <c r="J45">
        <f>IFERROR((AVERAGEIFS(driver_skill,ScoutingInfo!teamNumber,A45)/3),"")</f>
        <v>0.6</v>
      </c>
      <c r="K45">
        <f t="shared" si="3"/>
        <v>20</v>
      </c>
      <c r="L45">
        <f>IFERROR((AVERAGEIFS(PitScoutingInfo!coolness,PitScoutingInfo!teamNumber,A45)),"")</f>
        <v>4</v>
      </c>
      <c r="M45">
        <f t="shared" si="4"/>
        <v>26</v>
      </c>
    </row>
    <row r="46" spans="1:13" x14ac:dyDescent="0.4">
      <c r="A46" s="6">
        <f>IF(ISBLANK(AllTeams!A46),"",AllTeams!A46)</f>
        <v>7028</v>
      </c>
      <c r="B46">
        <f>IFERROR(AVERAGEIFS(ScoutingInfo!defense_rating,ScoutingInfo!teamNumber,A46)/4,"")</f>
        <v>0.6875</v>
      </c>
      <c r="C46" s="5">
        <f t="shared" si="0"/>
        <v>29</v>
      </c>
      <c r="D46" s="4">
        <f ca="1">IFERROR(SUM(AVERAGEIF(ReformatedData!$A$2:$A$1000,A46, amp_points),AVERAGEIF(ReformatedData!$A$2:$A$1000,A46, speaker_points))/2,"")</f>
        <v>1.7857142857142858</v>
      </c>
      <c r="E46">
        <f t="shared" ca="1" si="1"/>
        <v>25</v>
      </c>
      <c r="F46">
        <f ca="1">IF(A46&lt;&gt;"",IFERROR(
AVERAGEIF(ScoutingData[teamNumber],A46,climbing_status)/(
IF(
AVERAGEIFS(climb_time,ScoutingData[teamNumber],A46)&lt;&gt;0,AVERAGEIFS(climb_time,ScoutingData[teamNumber],A46),AVERAGE(climb_time)
)
),0),"")</f>
        <v>0</v>
      </c>
      <c r="G46">
        <f t="shared" ca="1" si="5"/>
        <v>1</v>
      </c>
      <c r="H46">
        <f>IFERROR(AVERAGEIFS(speed_rating,ScoutingInfo!teamNumber,A46)/5,"")</f>
        <v>0.82857142857142863</v>
      </c>
      <c r="I46">
        <f t="shared" si="2"/>
        <v>48</v>
      </c>
      <c r="J46">
        <f>IFERROR((AVERAGEIFS(driver_skill,ScoutingInfo!teamNumber,A46)/3),"")</f>
        <v>0.85714285714285721</v>
      </c>
      <c r="K46">
        <f t="shared" si="3"/>
        <v>39</v>
      </c>
      <c r="L46">
        <f>IFERROR((AVERAGEIFS(PitScoutingInfo!coolness,PitScoutingInfo!teamNumber,A46)),"")</f>
        <v>9</v>
      </c>
      <c r="M46">
        <f t="shared" si="4"/>
        <v>493</v>
      </c>
    </row>
    <row r="47" spans="1:13" x14ac:dyDescent="0.4">
      <c r="A47" s="6">
        <f>IF(ISBLANK(AllTeams!A47),"",AllTeams!A47)</f>
        <v>7048</v>
      </c>
      <c r="B47">
        <f>IFERROR(AVERAGEIFS(ScoutingInfo!defense_rating,ScoutingInfo!teamNumber,A47)/4,"")</f>
        <v>0.25</v>
      </c>
      <c r="C47" s="5">
        <f t="shared" si="0"/>
        <v>1</v>
      </c>
      <c r="D47" s="4">
        <f ca="1">IFERROR(SUM(AVERAGEIF(ReformatedData!$A$2:$A$1000,A47, amp_points),AVERAGEIF(ReformatedData!$A$2:$A$1000,A47, speaker_points))/2,"")</f>
        <v>1.6666666666666667</v>
      </c>
      <c r="E47">
        <f t="shared" ca="1" si="1"/>
        <v>24</v>
      </c>
      <c r="F47">
        <f ca="1">IF(A47&lt;&gt;"",IFERROR(
AVERAGEIF(ScoutingData[teamNumber],A47,climbing_status)/(
IF(
AVERAGEIFS(climb_time,ScoutingData[teamNumber],A47)&lt;&gt;0,AVERAGEIFS(climb_time,ScoutingData[teamNumber],A47),AVERAGE(climb_time)
)
),0),"")</f>
        <v>0</v>
      </c>
      <c r="G47">
        <f t="shared" ca="1" si="5"/>
        <v>1</v>
      </c>
      <c r="H47">
        <f>IFERROR(AVERAGEIFS(speed_rating,ScoutingInfo!teamNumber,A47)/5,"")</f>
        <v>0.57777777777777772</v>
      </c>
      <c r="I47">
        <f t="shared" si="2"/>
        <v>18</v>
      </c>
      <c r="J47">
        <f>IFERROR((AVERAGEIFS(driver_skill,ScoutingInfo!teamNumber,A47)/3),"")</f>
        <v>0.5714285714285714</v>
      </c>
      <c r="K47">
        <f t="shared" si="3"/>
        <v>16</v>
      </c>
      <c r="L47">
        <f>IFERROR((AVERAGEIFS(PitScoutingInfo!coolness,PitScoutingInfo!teamNumber,A47)),"")</f>
        <v>3</v>
      </c>
      <c r="M47">
        <f t="shared" si="4"/>
        <v>18</v>
      </c>
    </row>
    <row r="48" spans="1:13" x14ac:dyDescent="0.4">
      <c r="A48" s="6">
        <f>IF(ISBLANK(AllTeams!A48),"",AllTeams!A48)</f>
        <v>7235</v>
      </c>
      <c r="B48">
        <f>IFERROR(AVERAGEIFS(ScoutingInfo!defense_rating,ScoutingInfo!teamNumber,A48)/4,"")</f>
        <v>0.75</v>
      </c>
      <c r="C48" s="5">
        <f t="shared" si="0"/>
        <v>31</v>
      </c>
      <c r="D48" s="4">
        <f ca="1">IFERROR(SUM(AVERAGEIF(ReformatedData!$A$2:$A$1000,A48, amp_points),AVERAGEIF(ReformatedData!$A$2:$A$1000,A48, speaker_points))/2,"")</f>
        <v>0</v>
      </c>
      <c r="E48">
        <f t="shared" ca="1" si="1"/>
        <v>1</v>
      </c>
      <c r="F48">
        <f ca="1">IF(A48&lt;&gt;"",IFERROR(
AVERAGEIF(ScoutingData[teamNumber],A48,climbing_status)/(
IF(
AVERAGEIFS(climb_time,ScoutingData[teamNumber],A48)&lt;&gt;0,AVERAGEIFS(climb_time,ScoutingData[teamNumber],A48),AVERAGE(climb_time)
)
),0),"")</f>
        <v>0</v>
      </c>
      <c r="G48">
        <f t="shared" ca="1" si="5"/>
        <v>1</v>
      </c>
      <c r="H48">
        <f>IFERROR(AVERAGEIFS(speed_rating,ScoutingInfo!teamNumber,A48)/5,"")</f>
        <v>0.48</v>
      </c>
      <c r="I48">
        <f t="shared" si="2"/>
        <v>9</v>
      </c>
      <c r="J48">
        <f>IFERROR((AVERAGEIFS(driver_skill,ScoutingInfo!teamNumber,A48)/3),"")</f>
        <v>0.5</v>
      </c>
      <c r="K48">
        <f t="shared" si="3"/>
        <v>7</v>
      </c>
      <c r="L48">
        <f>IFERROR((AVERAGEIFS(PitScoutingInfo!coolness,PitScoutingInfo!teamNumber,A48)),"")</f>
        <v>1</v>
      </c>
      <c r="M48">
        <f t="shared" si="4"/>
        <v>8</v>
      </c>
    </row>
    <row r="49" spans="1:13" x14ac:dyDescent="0.4">
      <c r="A49" s="6">
        <f>IF(ISBLANK(AllTeams!A49),"",AllTeams!A49)</f>
        <v>7257</v>
      </c>
      <c r="B49" t="str">
        <f>IFERROR(AVERAGEIFS(ScoutingInfo!defense_rating,ScoutingInfo!teamNumber,A49)/4,"")</f>
        <v/>
      </c>
      <c r="C49" s="5" t="str">
        <f t="shared" si="0"/>
        <v/>
      </c>
      <c r="D49" s="4">
        <f ca="1">IFERROR(SUM(AVERAGEIF(ReformatedData!$A$2:$A$1000,A49, amp_points),AVERAGEIF(ReformatedData!$A$2:$A$1000,A49, speaker_points))/2,"")</f>
        <v>3.3333333333333335</v>
      </c>
      <c r="E49">
        <f t="shared" ca="1" si="1"/>
        <v>34</v>
      </c>
      <c r="F49">
        <f ca="1">IF(A49&lt;&gt;"",IFERROR(
AVERAGEIF(ScoutingData[teamNumber],A49,climbing_status)/(
IF(
AVERAGEIFS(climb_time,ScoutingData[teamNumber],A49)&lt;&gt;0,AVERAGEIFS(climb_time,ScoutingData[teamNumber],A49),AVERAGE(climb_time)
)
),0),"")</f>
        <v>0</v>
      </c>
      <c r="G49">
        <f t="shared" ca="1" si="5"/>
        <v>1</v>
      </c>
      <c r="H49">
        <f>IFERROR(AVERAGEIFS(speed_rating,ScoutingInfo!teamNumber,A49)/5,"")</f>
        <v>0.7</v>
      </c>
      <c r="I49">
        <f t="shared" si="2"/>
        <v>35</v>
      </c>
      <c r="J49">
        <f>IFERROR((AVERAGEIFS(driver_skill,ScoutingInfo!teamNumber,A49)/3),"")</f>
        <v>0.8666666666666667</v>
      </c>
      <c r="K49">
        <f t="shared" si="3"/>
        <v>41</v>
      </c>
      <c r="L49">
        <f>IFERROR((AVERAGEIFS(PitScoutingInfo!coolness,PitScoutingInfo!teamNumber,A49)),"")</f>
        <v>5</v>
      </c>
      <c r="M49">
        <f t="shared" si="4"/>
        <v>31</v>
      </c>
    </row>
    <row r="50" spans="1:13" x14ac:dyDescent="0.4">
      <c r="A50" s="6">
        <f>IF(ISBLANK(AllTeams!A50),"",AllTeams!A50)</f>
        <v>7677</v>
      </c>
      <c r="B50">
        <f>IFERROR(AVERAGEIFS(ScoutingInfo!defense_rating,ScoutingInfo!teamNumber,A50)/4,"")</f>
        <v>0.875</v>
      </c>
      <c r="C50" s="5">
        <f t="shared" si="0"/>
        <v>42</v>
      </c>
      <c r="D50" s="4">
        <f ca="1">IFERROR(SUM(AVERAGEIF(ReformatedData!$A$2:$A$1000,A50, amp_points),AVERAGEIF(ReformatedData!$A$2:$A$1000,A50, speaker_points))/2,"")</f>
        <v>0</v>
      </c>
      <c r="E50">
        <f t="shared" ca="1" si="1"/>
        <v>1</v>
      </c>
      <c r="F50">
        <f ca="1">IF(A50&lt;&gt;"",IFERROR(
AVERAGEIF(ScoutingData[teamNumber],A50,climbing_status)/(
IF(
AVERAGEIFS(climb_time,ScoutingData[teamNumber],A50)&lt;&gt;0,AVERAGEIFS(climb_time,ScoutingData[teamNumber],A50),AVERAGE(climb_time)
)
),0),"")</f>
        <v>0</v>
      </c>
      <c r="G50">
        <f t="shared" ca="1" si="5"/>
        <v>1</v>
      </c>
      <c r="H50">
        <f>IFERROR(AVERAGEIFS(speed_rating,ScoutingInfo!teamNumber,A50)/5,"")</f>
        <v>0.6</v>
      </c>
      <c r="I50">
        <f t="shared" si="2"/>
        <v>19</v>
      </c>
      <c r="J50">
        <f>IFERROR((AVERAGEIFS(driver_skill,ScoutingInfo!teamNumber,A50)/3),"")</f>
        <v>0.77777777777777779</v>
      </c>
      <c r="K50">
        <f t="shared" si="3"/>
        <v>33</v>
      </c>
      <c r="L50">
        <f>IFERROR((AVERAGEIFS(PitScoutingInfo!coolness,PitScoutingInfo!teamNumber,A50)),"")</f>
        <v>6</v>
      </c>
      <c r="M50">
        <f t="shared" si="4"/>
        <v>37</v>
      </c>
    </row>
    <row r="51" spans="1:13" x14ac:dyDescent="0.4">
      <c r="A51" s="6">
        <f>IF(ISBLANK(AllTeams!A51),"",AllTeams!A51)</f>
        <v>8188</v>
      </c>
      <c r="B51">
        <f>IFERROR(AVERAGEIFS(ScoutingInfo!defense_rating,ScoutingInfo!teamNumber,A51)/4,"")</f>
        <v>0.375</v>
      </c>
      <c r="C51" s="5">
        <f t="shared" si="0"/>
        <v>8</v>
      </c>
      <c r="D51" s="4">
        <f ca="1">IFERROR(SUM(AVERAGEIF(ReformatedData!$A$2:$A$1000,A51, amp_points),AVERAGEIF(ReformatedData!$A$2:$A$1000,A51, speaker_points))/2,"")</f>
        <v>3.3333333333333335</v>
      </c>
      <c r="E51">
        <f t="shared" ca="1" si="1"/>
        <v>34</v>
      </c>
      <c r="F51">
        <f ca="1">IF(A51&lt;&gt;"",IFERROR(
AVERAGEIF(ScoutingData[teamNumber],A51,climbing_status)/(
IF(
AVERAGEIFS(climb_time,ScoutingData[teamNumber],A51)&lt;&gt;0,AVERAGEIFS(climb_time,ScoutingData[teamNumber],A51),AVERAGE(climb_time)
)
),0),"")</f>
        <v>0</v>
      </c>
      <c r="G51">
        <f t="shared" ca="1" si="5"/>
        <v>1</v>
      </c>
      <c r="H51">
        <f>IFERROR(AVERAGEIFS(speed_rating,ScoutingInfo!teamNumber,A51)/5,"")</f>
        <v>0.7</v>
      </c>
      <c r="I51">
        <f t="shared" si="2"/>
        <v>35</v>
      </c>
      <c r="J51">
        <f>IFERROR((AVERAGEIFS(driver_skill,ScoutingInfo!teamNumber,A51)/3),"")</f>
        <v>0.61111111111111105</v>
      </c>
      <c r="K51">
        <f t="shared" si="3"/>
        <v>23</v>
      </c>
      <c r="L51">
        <f>IFERROR((AVERAGEIFS(PitScoutingInfo!coolness,PitScoutingInfo!teamNumber,A51)),"")</f>
        <v>6</v>
      </c>
      <c r="M51">
        <f t="shared" si="4"/>
        <v>37</v>
      </c>
    </row>
    <row r="52" spans="1:13" x14ac:dyDescent="0.4">
      <c r="A52" s="6">
        <f>IF(ISBLANK(AllTeams!A52),"",AllTeams!A52)</f>
        <v>8255</v>
      </c>
      <c r="B52">
        <f>IFERROR(AVERAGEIFS(ScoutingInfo!defense_rating,ScoutingInfo!teamNumber,A52)/4,"")</f>
        <v>0.5</v>
      </c>
      <c r="C52" s="5">
        <f t="shared" si="0"/>
        <v>14</v>
      </c>
      <c r="D52" s="4">
        <f ca="1">IFERROR(SUM(AVERAGEIF(ReformatedData!$A$2:$A$1000,A52, amp_points),AVERAGEIF(ReformatedData!$A$2:$A$1000,A52, speaker_points))/2,"")</f>
        <v>0.9375</v>
      </c>
      <c r="E52">
        <f t="shared" ca="1" si="1"/>
        <v>18</v>
      </c>
      <c r="F52">
        <f ca="1">IF(A52&lt;&gt;"",IFERROR(
AVERAGEIF(ScoutingData[teamNumber],A52,climbing_status)/(
IF(
AVERAGEIFS(climb_time,ScoutingData[teamNumber],A52)&lt;&gt;0,AVERAGEIFS(climb_time,ScoutingData[teamNumber],A52),AVERAGE(climb_time)
)
),0),"")</f>
        <v>0</v>
      </c>
      <c r="G52">
        <f t="shared" ca="1" si="5"/>
        <v>1</v>
      </c>
      <c r="H52">
        <f>IFERROR(AVERAGEIFS(speed_rating,ScoutingInfo!teamNumber,A52)/5,"")</f>
        <v>0.45</v>
      </c>
      <c r="I52">
        <f t="shared" si="2"/>
        <v>7</v>
      </c>
      <c r="J52">
        <f>IFERROR((AVERAGEIFS(driver_skill,ScoutingInfo!teamNumber,A52)/3),"")</f>
        <v>0.52380952380952384</v>
      </c>
      <c r="K52">
        <f t="shared" si="3"/>
        <v>11</v>
      </c>
      <c r="L52">
        <f>IFERROR((AVERAGEIFS(PitScoutingInfo!coolness,PitScoutingInfo!teamNumber,A52)),"")</f>
        <v>4</v>
      </c>
      <c r="M52">
        <f t="shared" si="4"/>
        <v>26</v>
      </c>
    </row>
    <row r="53" spans="1:13" x14ac:dyDescent="0.4">
      <c r="A53" s="6">
        <f>IF(ISBLANK(AllTeams!A53),"",AllTeams!A53)</f>
        <v>8586</v>
      </c>
      <c r="B53" t="str">
        <f>IFERROR(AVERAGEIFS(ScoutingInfo!defense_rating,ScoutingInfo!teamNumber,A53)/4,"")</f>
        <v/>
      </c>
      <c r="C53" s="5" t="str">
        <f t="shared" si="0"/>
        <v/>
      </c>
      <c r="D53" s="4">
        <f ca="1">IFERROR(SUM(AVERAGEIF(ReformatedData!$A$2:$A$1000,A53, amp_points),AVERAGEIF(ReformatedData!$A$2:$A$1000,A53, speaker_points))/2,"")</f>
        <v>0</v>
      </c>
      <c r="E53">
        <f t="shared" ca="1" si="1"/>
        <v>1</v>
      </c>
      <c r="F53">
        <f ca="1">IF(A53&lt;&gt;"",IFERROR(
AVERAGEIF(ScoutingData[teamNumber],A53,climbing_status)/(
IF(
AVERAGEIFS(climb_time,ScoutingData[teamNumber],A53)&lt;&gt;0,AVERAGEIFS(climb_time,ScoutingData[teamNumber],A53),AVERAGE(climb_time)
)
),0),"")</f>
        <v>0</v>
      </c>
      <c r="G53">
        <f t="shared" ca="1" si="5"/>
        <v>1</v>
      </c>
      <c r="H53">
        <f>IFERROR(AVERAGEIFS(speed_rating,ScoutingInfo!teamNumber,A53)/5,"")</f>
        <v>0.56666666666666665</v>
      </c>
      <c r="I53">
        <f t="shared" si="2"/>
        <v>16</v>
      </c>
      <c r="J53">
        <f>IFERROR((AVERAGEIFS(driver_skill,ScoutingInfo!teamNumber,A53)/3),"")</f>
        <v>0.46666666666666662</v>
      </c>
      <c r="K53">
        <f t="shared" si="3"/>
        <v>6</v>
      </c>
      <c r="L53">
        <f>IFERROR((AVERAGEIFS(PitScoutingInfo!coolness,PitScoutingInfo!teamNumber,A53)),"")</f>
        <v>3</v>
      </c>
      <c r="M53">
        <f t="shared" si="4"/>
        <v>18</v>
      </c>
    </row>
    <row r="54" spans="1:13" x14ac:dyDescent="0.4">
      <c r="A54" s="6">
        <f>IF(ISBLANK(AllTeams!A54),"",AllTeams!A54)</f>
        <v>8878</v>
      </c>
      <c r="B54">
        <f>IFERROR(AVERAGEIFS(ScoutingInfo!defense_rating,ScoutingInfo!teamNumber,A54)/4,"")</f>
        <v>0.5</v>
      </c>
      <c r="C54" s="5">
        <f t="shared" si="0"/>
        <v>14</v>
      </c>
      <c r="D54" s="4">
        <f ca="1">IFERROR(SUM(AVERAGEIF(ReformatedData!$A$2:$A$1000,A54, amp_points),AVERAGEIF(ReformatedData!$A$2:$A$1000,A54, speaker_points))/2,"")</f>
        <v>0</v>
      </c>
      <c r="E54">
        <f t="shared" ca="1" si="1"/>
        <v>1</v>
      </c>
      <c r="F54">
        <f ca="1">IF(A54&lt;&gt;"",IFERROR(
AVERAGEIF(ScoutingData[teamNumber],A54,climbing_status)/(
IF(
AVERAGEIFS(climb_time,ScoutingData[teamNumber],A54)&lt;&gt;0,AVERAGEIFS(climb_time,ScoutingData[teamNumber],A54),AVERAGE(climb_time)
)
),0),"")</f>
        <v>0</v>
      </c>
      <c r="G54">
        <f t="shared" ca="1" si="5"/>
        <v>1</v>
      </c>
      <c r="H54">
        <f>IFERROR(AVERAGEIFS(speed_rating,ScoutingInfo!teamNumber,A54)/5,"")</f>
        <v>0.36</v>
      </c>
      <c r="I54">
        <f t="shared" si="2"/>
        <v>1</v>
      </c>
      <c r="J54">
        <f>IFERROR((AVERAGEIFS(driver_skill,ScoutingInfo!teamNumber,A54)/3),"")</f>
        <v>0.5</v>
      </c>
      <c r="K54">
        <f t="shared" si="3"/>
        <v>7</v>
      </c>
      <c r="L54">
        <f>IFERROR((AVERAGEIFS(PitScoutingInfo!coolness,PitScoutingInfo!teamNumber,A54)),"")</f>
        <v>5</v>
      </c>
      <c r="M54">
        <f t="shared" si="4"/>
        <v>31</v>
      </c>
    </row>
    <row r="55" spans="1:13" x14ac:dyDescent="0.4">
      <c r="A55" s="6">
        <f>IF(ISBLANK(AllTeams!A55),"",AllTeams!A55)</f>
        <v>9474</v>
      </c>
      <c r="B55">
        <f>IFERROR(AVERAGEIFS(ScoutingInfo!defense_rating,ScoutingInfo!teamNumber,A55)/4,"")</f>
        <v>0.75</v>
      </c>
      <c r="C55" s="5">
        <f t="shared" si="0"/>
        <v>31</v>
      </c>
      <c r="D55" s="4">
        <f ca="1">IFERROR(SUM(AVERAGEIF(ReformatedData!$A$2:$A$1000,A55, amp_points),AVERAGEIF(ReformatedData!$A$2:$A$1000,A55, speaker_points))/2,"")</f>
        <v>0</v>
      </c>
      <c r="E55">
        <f t="shared" ca="1" si="1"/>
        <v>1</v>
      </c>
      <c r="F55">
        <f ca="1">IF(A55&lt;&gt;"",IFERROR(
AVERAGEIF(ScoutingData[teamNumber],A55,climbing_status)/(
IF(
AVERAGEIFS(climb_time,ScoutingData[teamNumber],A55)&lt;&gt;0,AVERAGEIFS(climb_time,ScoutingData[teamNumber],A55),AVERAGE(climb_time)
)
),0),"")</f>
        <v>0</v>
      </c>
      <c r="G55">
        <f t="shared" ca="1" si="5"/>
        <v>1</v>
      </c>
      <c r="H55">
        <f>IFERROR(AVERAGEIFS(speed_rating,ScoutingInfo!teamNumber,A55)/5,"")</f>
        <v>0.52</v>
      </c>
      <c r="I55">
        <f t="shared" si="2"/>
        <v>11</v>
      </c>
      <c r="J55">
        <f>IFERROR((AVERAGEIFS(driver_skill,ScoutingInfo!teamNumber,A55)/3),"")</f>
        <v>0.41666666666666669</v>
      </c>
      <c r="K55">
        <f t="shared" si="3"/>
        <v>3</v>
      </c>
      <c r="L55">
        <f>IFERROR((AVERAGEIFS(PitScoutingInfo!coolness,PitScoutingInfo!teamNumber,A55)),"")</f>
        <v>4</v>
      </c>
      <c r="M55">
        <f t="shared" si="4"/>
        <v>26</v>
      </c>
    </row>
    <row r="56" spans="1:13" x14ac:dyDescent="0.4">
      <c r="A56" s="6">
        <f>IF(ISBLANK(AllTeams!A56),"",AllTeams!A56)</f>
        <v>9576</v>
      </c>
      <c r="B56" t="str">
        <f>IFERROR(AVERAGEIFS(ScoutingInfo!defense_rating,ScoutingInfo!teamNumber,A56)/4,"")</f>
        <v/>
      </c>
      <c r="C56" s="5" t="str">
        <f t="shared" si="0"/>
        <v/>
      </c>
      <c r="D56" s="4">
        <f ca="1">IFERROR(SUM(AVERAGEIF(ReformatedData!$A$2:$A$1000,A56, amp_points),AVERAGEIF(ReformatedData!$A$2:$A$1000,A56, speaker_points))/2,"")</f>
        <v>2.0833333333333335</v>
      </c>
      <c r="E56">
        <f t="shared" ca="1" si="1"/>
        <v>31</v>
      </c>
      <c r="F56">
        <f ca="1">IF(A56&lt;&gt;"",IFERROR(
AVERAGEIF(ScoutingData[teamNumber],A56,climbing_status)/(
IF(
AVERAGEIFS(climb_time,ScoutingData[teamNumber],A56)&lt;&gt;0,AVERAGEIFS(climb_time,ScoutingData[teamNumber],A56),AVERAGE(climb_time)
)
),0),"")</f>
        <v>0</v>
      </c>
      <c r="G56">
        <f t="shared" ca="1" si="5"/>
        <v>1</v>
      </c>
      <c r="H56">
        <f>IFERROR(AVERAGEIFS(speed_rating,ScoutingInfo!teamNumber,A56)/5,"")</f>
        <v>0.73333333333333328</v>
      </c>
      <c r="I56">
        <f t="shared" si="2"/>
        <v>39</v>
      </c>
      <c r="J56">
        <f>IFERROR((AVERAGEIFS(driver_skill,ScoutingInfo!teamNumber,A56)/3),"")</f>
        <v>0.77777777777777779</v>
      </c>
      <c r="K56">
        <f t="shared" si="3"/>
        <v>33</v>
      </c>
      <c r="L56">
        <f>IFERROR((AVERAGEIFS(PitScoutingInfo!coolness,PitScoutingInfo!teamNumber,A56)),"")</f>
        <v>7</v>
      </c>
      <c r="M56">
        <f t="shared" si="4"/>
        <v>43</v>
      </c>
    </row>
    <row r="57" spans="1:13" x14ac:dyDescent="0.4">
      <c r="A57" s="6">
        <f>IF(ISBLANK(AllTeams!A57),"",AllTeams!A57)</f>
        <v>9745</v>
      </c>
      <c r="B57">
        <f>IFERROR(AVERAGEIFS(ScoutingInfo!defense_rating,ScoutingInfo!teamNumber,A57)/4,"")</f>
        <v>0.375</v>
      </c>
      <c r="C57" s="5">
        <f t="shared" si="0"/>
        <v>8</v>
      </c>
      <c r="D57" s="4">
        <f ca="1">IFERROR(SUM(AVERAGEIF(ReformatedData!$A$2:$A$1000,A57, amp_points),AVERAGEIF(ReformatedData!$A$2:$A$1000,A57, speaker_points))/2,"")</f>
        <v>1.7857142857142858</v>
      </c>
      <c r="E57">
        <f t="shared" ca="1" si="1"/>
        <v>25</v>
      </c>
      <c r="F57">
        <f ca="1">IF(A57&lt;&gt;"",IFERROR(
AVERAGEIF(ScoutingData[teamNumber],A57,climbing_status)/(
IF(
AVERAGEIFS(climb_time,ScoutingData[teamNumber],A57)&lt;&gt;0,AVERAGEIFS(climb_time,ScoutingData[teamNumber],A57),AVERAGE(climb_time)
)
),0),"")</f>
        <v>0</v>
      </c>
      <c r="G57">
        <f t="shared" ca="1" si="5"/>
        <v>1</v>
      </c>
      <c r="H57">
        <f>IFERROR(AVERAGEIFS(speed_rating,ScoutingInfo!teamNumber,A57)/5,"")</f>
        <v>0.45714285714285713</v>
      </c>
      <c r="I57">
        <f t="shared" si="2"/>
        <v>8</v>
      </c>
      <c r="J57">
        <f>IFERROR((AVERAGEIFS(driver_skill,ScoutingInfo!teamNumber,A57)/3),"")</f>
        <v>0.61111111111111105</v>
      </c>
      <c r="K57">
        <f t="shared" si="3"/>
        <v>23</v>
      </c>
      <c r="L57">
        <f>IFERROR((AVERAGEIFS(PitScoutingInfo!coolness,PitScoutingInfo!teamNumber,A57)),"")</f>
        <v>2</v>
      </c>
      <c r="M57">
        <f t="shared" si="4"/>
        <v>12</v>
      </c>
    </row>
    <row r="58" spans="1:13" x14ac:dyDescent="0.4">
      <c r="A58" s="6" t="str">
        <f>IF(ISBLANK(AllTeams!A58),"",AllTeams!A58)</f>
        <v/>
      </c>
      <c r="B58" t="str">
        <f>IFERROR(AVERAGEIFS(ScoutingInfo!defense_rating,ScoutingInfo!teamNumber,A58)/4,"")</f>
        <v/>
      </c>
      <c r="C58" s="5" t="str">
        <f t="shared" si="0"/>
        <v/>
      </c>
      <c r="D58" s="4" t="str">
        <f ca="1">IFERROR(SUM(AVERAGEIF(ReformatedData!$A$2:$A$1000,A58, amp_points),AVERAGEIF(ReformatedData!$A$2:$A$1000,A58, speaker_points))/2,"")</f>
        <v/>
      </c>
      <c r="E58" t="str">
        <f t="shared" ca="1" si="1"/>
        <v/>
      </c>
      <c r="F58" t="str">
        <f>IF(A58&lt;&gt;"",IFERROR(
AVERAGEIF(ScoutingData[teamNumber],A58,climbing_status)/(
IF(
AVERAGEIFS(climb_time,ScoutingData[teamNumber],A58)&lt;&gt;0,AVERAGEIFS(climb_time,ScoutingData[teamNumber],A58),AVERAGE(climb_time)
)
),0),"")</f>
        <v/>
      </c>
      <c r="G58" t="str">
        <f t="shared" si="5"/>
        <v/>
      </c>
      <c r="H58" t="str">
        <f>IFERROR(AVERAGEIFS(speed_rating,ScoutingInfo!teamNumber,A58)/5,"")</f>
        <v/>
      </c>
      <c r="I58" t="str">
        <f t="shared" si="2"/>
        <v/>
      </c>
      <c r="J58" t="str">
        <f>IFERROR((AVERAGEIFS(driver_skill,ScoutingInfo!teamNumber,A58)/3),"")</f>
        <v/>
      </c>
      <c r="K58" t="str">
        <f t="shared" si="3"/>
        <v/>
      </c>
      <c r="L58">
        <f>IFERROR((AVERAGEIFS(PitScoutingInfo!coolness,PitScoutingInfo!teamNumber,A58)),"")</f>
        <v>7</v>
      </c>
      <c r="M58">
        <f t="shared" si="4"/>
        <v>43</v>
      </c>
    </row>
    <row r="59" spans="1:13" x14ac:dyDescent="0.4">
      <c r="A59" s="6" t="str">
        <f>IF(ISBLANK(AllTeams!A59),"",AllTeams!A59)</f>
        <v/>
      </c>
      <c r="B59" t="str">
        <f>IFERROR(AVERAGEIFS(ScoutingInfo!defense_rating,ScoutingInfo!teamNumber,A59)/4,"")</f>
        <v/>
      </c>
      <c r="C59" s="5" t="str">
        <f t="shared" si="0"/>
        <v/>
      </c>
      <c r="D59" s="4" t="str">
        <f ca="1">IFERROR(SUM(AVERAGEIF(ReformatedData!$A$2:$A$1000,A59, amp_points),AVERAGEIF(ReformatedData!$A$2:$A$1000,A59, speaker_points))/2,"")</f>
        <v/>
      </c>
      <c r="E59" t="str">
        <f t="shared" ca="1" si="1"/>
        <v/>
      </c>
      <c r="F59" t="str">
        <f>IF(A59&lt;&gt;"",IFERROR(
AVERAGEIF(ScoutingData[teamNumber],A59,climbing_status)/(
IF(
AVERAGEIFS(climb_time,ScoutingData[teamNumber],A59)&lt;&gt;0,AVERAGEIFS(climb_time,ScoutingData[teamNumber],A59),AVERAGE(climb_time)
)
),0),"")</f>
        <v/>
      </c>
      <c r="G59" t="str">
        <f t="shared" si="5"/>
        <v/>
      </c>
      <c r="H59" t="str">
        <f>IFERROR(AVERAGEIFS(speed_rating,ScoutingInfo!teamNumber,A59)/5,"")</f>
        <v/>
      </c>
      <c r="I59" t="str">
        <f t="shared" si="2"/>
        <v/>
      </c>
      <c r="J59" t="str">
        <f>IFERROR((AVERAGEIFS(driver_skill,ScoutingInfo!teamNumber,A59)/3),"")</f>
        <v/>
      </c>
      <c r="K59" t="str">
        <f t="shared" si="3"/>
        <v/>
      </c>
      <c r="L59">
        <f>IFERROR((AVERAGEIFS(PitScoutingInfo!coolness,PitScoutingInfo!teamNumber,A59)),"")</f>
        <v>7</v>
      </c>
      <c r="M59">
        <f t="shared" si="4"/>
        <v>43</v>
      </c>
    </row>
    <row r="60" spans="1:13" x14ac:dyDescent="0.4">
      <c r="A60" s="6" t="str">
        <f>IF(ISBLANK(AllTeams!A60),"",AllTeams!A60)</f>
        <v/>
      </c>
      <c r="B60" t="str">
        <f>IFERROR(AVERAGEIFS(ScoutingInfo!defense_rating,ScoutingInfo!teamNumber,A60)/4,"")</f>
        <v/>
      </c>
      <c r="C60" s="5" t="str">
        <f t="shared" si="0"/>
        <v/>
      </c>
      <c r="D60" s="4" t="str">
        <f ca="1">IFERROR(SUM(AVERAGEIF(ReformatedData!$A$2:$A$1000,A60, amp_points),AVERAGEIF(ReformatedData!$A$2:$A$1000,A60, speaker_points))/2,"")</f>
        <v/>
      </c>
      <c r="E60" t="str">
        <f t="shared" ca="1" si="1"/>
        <v/>
      </c>
      <c r="F60" t="str">
        <f>IF(A60&lt;&gt;"",IFERROR(
AVERAGEIF(ScoutingData[teamNumber],A60,climbing_status)/(
IF(
AVERAGEIFS(climb_time,ScoutingData[teamNumber],A60)&lt;&gt;0,AVERAGEIFS(climb_time,ScoutingData[teamNumber],A60),AVERAGE(climb_time)
)
),0),"")</f>
        <v/>
      </c>
      <c r="G60" t="str">
        <f t="shared" si="5"/>
        <v/>
      </c>
      <c r="H60" t="str">
        <f>IFERROR(AVERAGEIFS(speed_rating,ScoutingInfo!teamNumber,A60)/5,"")</f>
        <v/>
      </c>
      <c r="I60" t="str">
        <f t="shared" si="2"/>
        <v/>
      </c>
      <c r="J60" t="str">
        <f>IFERROR((AVERAGEIFS(driver_skill,ScoutingInfo!teamNumber,A60)/3),"")</f>
        <v/>
      </c>
      <c r="K60" t="str">
        <f t="shared" si="3"/>
        <v/>
      </c>
      <c r="L60">
        <f>IFERROR((AVERAGEIFS(PitScoutingInfo!coolness,PitScoutingInfo!teamNumber,A60)),"")</f>
        <v>7</v>
      </c>
      <c r="M60">
        <f t="shared" si="4"/>
        <v>43</v>
      </c>
    </row>
    <row r="61" spans="1:13" x14ac:dyDescent="0.4">
      <c r="A61" s="6" t="str">
        <f>IF(ISBLANK(AllTeams!A61),"",AllTeams!A61)</f>
        <v/>
      </c>
      <c r="B61" t="str">
        <f>IFERROR(AVERAGEIFS(ScoutingInfo!defense_rating,ScoutingInfo!teamNumber,A61)/4,"")</f>
        <v/>
      </c>
      <c r="C61" s="5" t="str">
        <f t="shared" si="0"/>
        <v/>
      </c>
      <c r="D61" s="4" t="str">
        <f ca="1">IFERROR(SUM(AVERAGEIF(ReformatedData!$A$2:$A$1000,A61, amp_points),AVERAGEIF(ReformatedData!$A$2:$A$1000,A61, speaker_points))/2,"")</f>
        <v/>
      </c>
      <c r="E61" t="str">
        <f t="shared" ca="1" si="1"/>
        <v/>
      </c>
      <c r="F61" t="str">
        <f>IF(A61&lt;&gt;"",IFERROR(
AVERAGEIF(ScoutingData[teamNumber],A61,climbing_status)/(
IF(
AVERAGEIFS(climb_time,ScoutingData[teamNumber],A61)&lt;&gt;0,AVERAGEIFS(climb_time,ScoutingData[teamNumber],A61),AVERAGE(climb_time)
)
),0),"")</f>
        <v/>
      </c>
      <c r="G61" t="str">
        <f t="shared" si="5"/>
        <v/>
      </c>
      <c r="H61" t="str">
        <f>IFERROR(AVERAGEIFS(speed_rating,ScoutingInfo!teamNumber,A61)/5,"")</f>
        <v/>
      </c>
      <c r="I61" t="str">
        <f t="shared" si="2"/>
        <v/>
      </c>
      <c r="J61" t="str">
        <f>IFERROR((AVERAGEIFS(driver_skill,ScoutingInfo!teamNumber,A61)/3),"")</f>
        <v/>
      </c>
      <c r="K61" t="str">
        <f t="shared" si="3"/>
        <v/>
      </c>
      <c r="L61">
        <f>IFERROR((AVERAGEIFS(PitScoutingInfo!coolness,PitScoutingInfo!teamNumber,A61)),"")</f>
        <v>7</v>
      </c>
      <c r="M61">
        <f t="shared" si="4"/>
        <v>43</v>
      </c>
    </row>
    <row r="62" spans="1:13" x14ac:dyDescent="0.4">
      <c r="A62" s="6" t="str">
        <f>IF(ISBLANK(AllTeams!A62),"",AllTeams!A62)</f>
        <v/>
      </c>
      <c r="B62" t="str">
        <f>IFERROR(AVERAGEIFS(ScoutingInfo!defense_rating,ScoutingInfo!teamNumber,A62)/4,"")</f>
        <v/>
      </c>
      <c r="C62" s="5" t="str">
        <f t="shared" si="0"/>
        <v/>
      </c>
      <c r="D62" s="4" t="str">
        <f ca="1">IFERROR(SUM(AVERAGEIF(ReformatedData!$A$2:$A$1000,A62, amp_points),AVERAGEIF(ReformatedData!$A$2:$A$1000,A62, speaker_points))/2,"")</f>
        <v/>
      </c>
      <c r="E62" t="str">
        <f t="shared" ca="1" si="1"/>
        <v/>
      </c>
      <c r="F62" t="str">
        <f>IF(A62&lt;&gt;"",IFERROR(
AVERAGEIF(ScoutingData[teamNumber],A62,climbing_status)/(
IF(
AVERAGEIFS(climb_time,ScoutingData[teamNumber],A62)&lt;&gt;0,AVERAGEIFS(climb_time,ScoutingData[teamNumber],A62),AVERAGE(climb_time)
)
),0),"")</f>
        <v/>
      </c>
      <c r="G62" t="str">
        <f t="shared" si="5"/>
        <v/>
      </c>
      <c r="H62" t="str">
        <f>IFERROR(AVERAGEIFS(speed_rating,ScoutingInfo!teamNumber,A62)/5,"")</f>
        <v/>
      </c>
      <c r="I62" t="str">
        <f t="shared" si="2"/>
        <v/>
      </c>
      <c r="J62" t="str">
        <f>IFERROR((AVERAGEIFS(driver_skill,ScoutingInfo!teamNumber,A62)/3),"")</f>
        <v/>
      </c>
      <c r="K62" t="str">
        <f t="shared" si="3"/>
        <v/>
      </c>
      <c r="L62">
        <f>IFERROR((AVERAGEIFS(PitScoutingInfo!coolness,PitScoutingInfo!teamNumber,A62)),"")</f>
        <v>7</v>
      </c>
      <c r="M62">
        <f t="shared" si="4"/>
        <v>43</v>
      </c>
    </row>
    <row r="63" spans="1:13" x14ac:dyDescent="0.4">
      <c r="A63" s="6" t="str">
        <f>IF(ISBLANK(AllTeams!A63),"",AllTeams!A63)</f>
        <v/>
      </c>
      <c r="B63" t="str">
        <f>IFERROR(AVERAGEIFS(ScoutingInfo!defense_rating,ScoutingInfo!teamNumber,A63)/4,"")</f>
        <v/>
      </c>
      <c r="C63" s="5" t="str">
        <f t="shared" si="0"/>
        <v/>
      </c>
      <c r="D63" s="4" t="str">
        <f ca="1">IFERROR(SUM(AVERAGEIF(ReformatedData!$A$2:$A$1000,A63, amp_points),AVERAGEIF(ReformatedData!$A$2:$A$1000,A63, speaker_points))/2,"")</f>
        <v/>
      </c>
      <c r="E63" t="str">
        <f t="shared" ca="1" si="1"/>
        <v/>
      </c>
      <c r="F63" t="str">
        <f>IF(A63&lt;&gt;"",IFERROR(
AVERAGEIF(ScoutingData[teamNumber],A63,climbing_status)/(
IF(
AVERAGEIFS(climb_time,ScoutingData[teamNumber],A63)&lt;&gt;0,AVERAGEIFS(climb_time,ScoutingData[teamNumber],A63),AVERAGE(climb_time)
)
),0),"")</f>
        <v/>
      </c>
      <c r="G63" t="str">
        <f t="shared" si="5"/>
        <v/>
      </c>
      <c r="H63" t="str">
        <f>IFERROR(AVERAGEIFS(speed_rating,ScoutingInfo!teamNumber,A63)/5,"")</f>
        <v/>
      </c>
      <c r="I63" t="str">
        <f t="shared" si="2"/>
        <v/>
      </c>
      <c r="J63" t="str">
        <f>IFERROR((AVERAGEIFS(driver_skill,ScoutingInfo!teamNumber,A63)/3),"")</f>
        <v/>
      </c>
      <c r="K63" t="str">
        <f t="shared" si="3"/>
        <v/>
      </c>
      <c r="L63">
        <f>IFERROR((AVERAGEIFS(PitScoutingInfo!coolness,PitScoutingInfo!teamNumber,A63)),"")</f>
        <v>7</v>
      </c>
      <c r="M63">
        <f t="shared" si="4"/>
        <v>43</v>
      </c>
    </row>
    <row r="64" spans="1:13" x14ac:dyDescent="0.4">
      <c r="A64" s="6" t="str">
        <f>IF(ISBLANK(AllTeams!A64),"",AllTeams!A64)</f>
        <v/>
      </c>
      <c r="B64" t="str">
        <f>IFERROR(AVERAGEIFS(ScoutingInfo!defense_rating,ScoutingInfo!teamNumber,A64)/4,"")</f>
        <v/>
      </c>
      <c r="C64" s="5" t="str">
        <f t="shared" si="0"/>
        <v/>
      </c>
      <c r="D64" s="4" t="str">
        <f ca="1">IFERROR(SUM(AVERAGEIF(ReformatedData!$A$2:$A$1000,A64, amp_points),AVERAGEIF(ReformatedData!$A$2:$A$1000,A64, speaker_points))/2,"")</f>
        <v/>
      </c>
      <c r="E64" t="str">
        <f t="shared" ca="1" si="1"/>
        <v/>
      </c>
      <c r="F64" t="str">
        <f>IF(A64&lt;&gt;"",IFERROR(
AVERAGEIF(ScoutingData[teamNumber],A64,climbing_status)/(
IF(
AVERAGEIFS(climb_time,ScoutingData[teamNumber],A64)&lt;&gt;0,AVERAGEIFS(climb_time,ScoutingData[teamNumber],A64),AVERAGE(climb_time)
)
),0),"")</f>
        <v/>
      </c>
      <c r="G64" t="str">
        <f t="shared" si="5"/>
        <v/>
      </c>
      <c r="H64" t="str">
        <f>IFERROR(AVERAGEIFS(speed_rating,ScoutingInfo!teamNumber,A64)/5,"")</f>
        <v/>
      </c>
      <c r="I64" t="str">
        <f t="shared" si="2"/>
        <v/>
      </c>
      <c r="J64" t="str">
        <f>IFERROR((AVERAGEIFS(driver_skill,ScoutingInfo!teamNumber,A64)/3),"")</f>
        <v/>
      </c>
      <c r="K64" t="str">
        <f t="shared" si="3"/>
        <v/>
      </c>
      <c r="L64">
        <f>IFERROR((AVERAGEIFS(PitScoutingInfo!coolness,PitScoutingInfo!teamNumber,A64)),"")</f>
        <v>7</v>
      </c>
      <c r="M64">
        <f t="shared" si="4"/>
        <v>43</v>
      </c>
    </row>
    <row r="65" spans="1:13" x14ac:dyDescent="0.4">
      <c r="A65" s="6" t="str">
        <f>IF(ISBLANK(AllTeams!A65),"",AllTeams!A65)</f>
        <v/>
      </c>
      <c r="B65" t="str">
        <f>IFERROR(AVERAGEIFS(ScoutingInfo!defense_rating,ScoutingInfo!teamNumber,A65)/4,"")</f>
        <v/>
      </c>
      <c r="C65" s="5" t="str">
        <f t="shared" si="0"/>
        <v/>
      </c>
      <c r="D65" s="4" t="str">
        <f ca="1">IFERROR(SUM(AVERAGEIF(ReformatedData!$A$2:$A$1000,A65, amp_points),AVERAGEIF(ReformatedData!$A$2:$A$1000,A65, speaker_points))/2,"")</f>
        <v/>
      </c>
      <c r="E65" t="str">
        <f t="shared" ca="1" si="1"/>
        <v/>
      </c>
      <c r="F65" t="str">
        <f>IF(A65&lt;&gt;"",IFERROR(
AVERAGEIF(ScoutingData[teamNumber],A65,climbing_status)/(
IF(
AVERAGEIFS(climb_time,ScoutingData[teamNumber],A65)&lt;&gt;0,AVERAGEIFS(climb_time,ScoutingData[teamNumber],A65),AVERAGE(climb_time)
)
),0),"")</f>
        <v/>
      </c>
      <c r="G65" t="str">
        <f t="shared" si="5"/>
        <v/>
      </c>
      <c r="H65" t="str">
        <f>IFERROR(AVERAGEIFS(speed_rating,ScoutingInfo!teamNumber,A65)/5,"")</f>
        <v/>
      </c>
      <c r="I65" t="str">
        <f t="shared" si="2"/>
        <v/>
      </c>
      <c r="J65" t="str">
        <f>IFERROR((AVERAGEIFS(driver_skill,ScoutingInfo!teamNumber,A65)/3),"")</f>
        <v/>
      </c>
      <c r="K65" t="str">
        <f t="shared" si="3"/>
        <v/>
      </c>
      <c r="L65">
        <f>IFERROR((AVERAGEIFS(PitScoutingInfo!coolness,PitScoutingInfo!teamNumber,A65)),"")</f>
        <v>7</v>
      </c>
      <c r="M65">
        <f t="shared" si="4"/>
        <v>43</v>
      </c>
    </row>
    <row r="66" spans="1:13" x14ac:dyDescent="0.4">
      <c r="A66" s="6" t="str">
        <f>IF(ISBLANK(AllTeams!A66),"",AllTeams!A66)</f>
        <v/>
      </c>
      <c r="B66" t="str">
        <f>IFERROR(AVERAGEIFS(ScoutingInfo!defense_rating,ScoutingInfo!teamNumber,A66)/4,"")</f>
        <v/>
      </c>
      <c r="C66" s="5" t="str">
        <f t="shared" ref="C66:C129" si="6">IFERROR(_xlfn.RANK.EQ(B66,$B$2:$B$500,4),"")</f>
        <v/>
      </c>
      <c r="D66" s="4" t="str">
        <f ca="1">IFERROR(SUM(AVERAGEIF(ReformatedData!$A$2:$A$1000,A66, amp_points),AVERAGEIF(ReformatedData!$A$2:$A$1000,A66, speaker_points))/2,"")</f>
        <v/>
      </c>
      <c r="E66" t="str">
        <f t="shared" ref="E66:E129" ca="1" si="7">IFERROR(_xlfn.RANK.EQ(D66,$D$2:$D$500,4),"")</f>
        <v/>
      </c>
      <c r="F66" t="str">
        <f>IF(A66&lt;&gt;"",IFERROR(
AVERAGEIF(ScoutingData[teamNumber],A66,climbing_status)/(
IF(
AVERAGEIFS(climb_time,ScoutingData[teamNumber],A66)&lt;&gt;0,AVERAGEIFS(climb_time,ScoutingData[teamNumber],A66),AVERAGE(climb_time)
)
),0),"")</f>
        <v/>
      </c>
      <c r="G66" t="str">
        <f t="shared" ref="G66:G129" si="8">IFERROR(_xlfn.RANK.EQ(F66,$F$2:$F$500,4),"")</f>
        <v/>
      </c>
      <c r="H66" t="str">
        <f>IFERROR(AVERAGEIFS(speed_rating,ScoutingInfo!teamNumber,A66)/5,"")</f>
        <v/>
      </c>
      <c r="I66" t="str">
        <f t="shared" ref="I66:I129" si="9">IFERROR(_xlfn.RANK.EQ(H66,$H$2:$H$500,4),"")</f>
        <v/>
      </c>
      <c r="J66" t="str">
        <f>IFERROR((AVERAGEIFS(driver_skill,ScoutingInfo!teamNumber,A66)/3),"")</f>
        <v/>
      </c>
      <c r="K66" t="str">
        <f t="shared" ref="K66:K129" si="10">IFERROR(_xlfn.RANK.EQ(J66,$J$2:$J$500,4),"")</f>
        <v/>
      </c>
      <c r="L66">
        <f>IFERROR((AVERAGEIFS(PitScoutingInfo!coolness,PitScoutingInfo!teamNumber,A66)),"")</f>
        <v>7</v>
      </c>
      <c r="M66">
        <f t="shared" ref="M66:M129" si="11">IFERROR(_xlfn.RANK.EQ(L66,$L$2:$L$500,4),"")</f>
        <v>43</v>
      </c>
    </row>
    <row r="67" spans="1:13" x14ac:dyDescent="0.4">
      <c r="A67" s="6" t="str">
        <f>IF(ISBLANK(AllTeams!A67),"",AllTeams!A67)</f>
        <v/>
      </c>
      <c r="B67" t="str">
        <f>IFERROR(AVERAGEIFS(ScoutingInfo!defense_rating,ScoutingInfo!teamNumber,A67)/4,"")</f>
        <v/>
      </c>
      <c r="C67" s="5" t="str">
        <f t="shared" si="6"/>
        <v/>
      </c>
      <c r="D67" s="4" t="str">
        <f ca="1">IFERROR(SUM(AVERAGEIF(ReformatedData!$A$2:$A$1000,A67, amp_points),AVERAGEIF(ReformatedData!$A$2:$A$1000,A67, speaker_points))/2,"")</f>
        <v/>
      </c>
      <c r="E67" t="str">
        <f t="shared" ca="1" si="7"/>
        <v/>
      </c>
      <c r="F67" t="str">
        <f>IF(A67&lt;&gt;"",IFERROR(
AVERAGEIF(ScoutingData[teamNumber],A67,climbing_status)/(
IF(
AVERAGEIFS(climb_time,ScoutingData[teamNumber],A67)&lt;&gt;0,AVERAGEIFS(climb_time,ScoutingData[teamNumber],A67),AVERAGE(climb_time)
)
),0),"")</f>
        <v/>
      </c>
      <c r="G67" t="str">
        <f t="shared" si="8"/>
        <v/>
      </c>
      <c r="H67" t="str">
        <f>IFERROR(AVERAGEIFS(speed_rating,ScoutingInfo!teamNumber,A67)/5,"")</f>
        <v/>
      </c>
      <c r="I67" t="str">
        <f t="shared" si="9"/>
        <v/>
      </c>
      <c r="J67" t="str">
        <f>IFERROR((AVERAGEIFS(driver_skill,ScoutingInfo!teamNumber,A67)/3),"")</f>
        <v/>
      </c>
      <c r="K67" t="str">
        <f t="shared" si="10"/>
        <v/>
      </c>
      <c r="L67">
        <f>IFERROR((AVERAGEIFS(PitScoutingInfo!coolness,PitScoutingInfo!teamNumber,A67)),"")</f>
        <v>7</v>
      </c>
      <c r="M67">
        <f t="shared" si="11"/>
        <v>43</v>
      </c>
    </row>
    <row r="68" spans="1:13" x14ac:dyDescent="0.4">
      <c r="A68" s="6" t="str">
        <f>IF(ISBLANK(AllTeams!A68),"",AllTeams!A68)</f>
        <v/>
      </c>
      <c r="B68" t="str">
        <f>IFERROR(AVERAGEIFS(ScoutingInfo!defense_rating,ScoutingInfo!teamNumber,A68)/4,"")</f>
        <v/>
      </c>
      <c r="C68" s="5" t="str">
        <f t="shared" si="6"/>
        <v/>
      </c>
      <c r="D68" s="4" t="str">
        <f ca="1">IFERROR(SUM(AVERAGEIF(ReformatedData!$A$2:$A$1000,A68, amp_points),AVERAGEIF(ReformatedData!$A$2:$A$1000,A68, speaker_points))/2,"")</f>
        <v/>
      </c>
      <c r="E68" t="str">
        <f t="shared" ca="1" si="7"/>
        <v/>
      </c>
      <c r="F68" t="str">
        <f>IF(A68&lt;&gt;"",IFERROR(
AVERAGEIF(ScoutingData[teamNumber],A68,climbing_status)/(
IF(
AVERAGEIFS(climb_time,ScoutingData[teamNumber],A68)&lt;&gt;0,AVERAGEIFS(climb_time,ScoutingData[teamNumber],A68),AVERAGE(climb_time)
)
),0),"")</f>
        <v/>
      </c>
      <c r="G68" t="str">
        <f t="shared" si="8"/>
        <v/>
      </c>
      <c r="H68" t="str">
        <f>IFERROR(AVERAGEIFS(speed_rating,ScoutingInfo!teamNumber,A68)/5,"")</f>
        <v/>
      </c>
      <c r="I68" t="str">
        <f t="shared" si="9"/>
        <v/>
      </c>
      <c r="J68" t="str">
        <f>IFERROR((AVERAGEIFS(driver_skill,ScoutingInfo!teamNumber,A68)/3),"")</f>
        <v/>
      </c>
      <c r="K68" t="str">
        <f t="shared" si="10"/>
        <v/>
      </c>
      <c r="L68">
        <f>IFERROR((AVERAGEIFS(PitScoutingInfo!coolness,PitScoutingInfo!teamNumber,A68)),"")</f>
        <v>7</v>
      </c>
      <c r="M68">
        <f t="shared" si="11"/>
        <v>43</v>
      </c>
    </row>
    <row r="69" spans="1:13" x14ac:dyDescent="0.4">
      <c r="A69" s="6" t="str">
        <f>IF(ISBLANK(AllTeams!A69),"",AllTeams!A69)</f>
        <v/>
      </c>
      <c r="B69" t="str">
        <f>IFERROR(AVERAGEIFS(ScoutingInfo!defense_rating,ScoutingInfo!teamNumber,A69)/4,"")</f>
        <v/>
      </c>
      <c r="C69" s="5" t="str">
        <f t="shared" si="6"/>
        <v/>
      </c>
      <c r="D69" s="4" t="str">
        <f ca="1">IFERROR(SUM(AVERAGEIF(ReformatedData!$A$2:$A$1000,A69, amp_points),AVERAGEIF(ReformatedData!$A$2:$A$1000,A69, speaker_points))/2,"")</f>
        <v/>
      </c>
      <c r="E69" t="str">
        <f t="shared" ca="1" si="7"/>
        <v/>
      </c>
      <c r="F69" t="str">
        <f>IF(A69&lt;&gt;"",IFERROR(
AVERAGEIF(ScoutingData[teamNumber],A69,climbing_status)/(
IF(
AVERAGEIFS(climb_time,ScoutingData[teamNumber],A69)&lt;&gt;0,AVERAGEIFS(climb_time,ScoutingData[teamNumber],A69),AVERAGE(climb_time)
)
),0),"")</f>
        <v/>
      </c>
      <c r="G69" t="str">
        <f t="shared" si="8"/>
        <v/>
      </c>
      <c r="H69" t="str">
        <f>IFERROR(AVERAGEIFS(speed_rating,ScoutingInfo!teamNumber,A69)/5,"")</f>
        <v/>
      </c>
      <c r="I69" t="str">
        <f t="shared" si="9"/>
        <v/>
      </c>
      <c r="J69" t="str">
        <f>IFERROR((AVERAGEIFS(driver_skill,ScoutingInfo!teamNumber,A69)/3),"")</f>
        <v/>
      </c>
      <c r="K69" t="str">
        <f t="shared" si="10"/>
        <v/>
      </c>
      <c r="L69">
        <f>IFERROR((AVERAGEIFS(PitScoutingInfo!coolness,PitScoutingInfo!teamNumber,A69)),"")</f>
        <v>7</v>
      </c>
      <c r="M69">
        <f t="shared" si="11"/>
        <v>43</v>
      </c>
    </row>
    <row r="70" spans="1:13" x14ac:dyDescent="0.4">
      <c r="A70" s="6" t="str">
        <f>IF(ISBLANK(AllTeams!A70),"",AllTeams!A70)</f>
        <v/>
      </c>
      <c r="B70" t="str">
        <f>IFERROR(AVERAGEIFS(ScoutingInfo!defense_rating,ScoutingInfo!teamNumber,A70)/4,"")</f>
        <v/>
      </c>
      <c r="C70" s="5" t="str">
        <f t="shared" si="6"/>
        <v/>
      </c>
      <c r="D70" s="4" t="str">
        <f ca="1">IFERROR(SUM(AVERAGEIF(ReformatedData!$A$2:$A$1000,A70, amp_points),AVERAGEIF(ReformatedData!$A$2:$A$1000,A70, speaker_points))/2,"")</f>
        <v/>
      </c>
      <c r="E70" t="str">
        <f t="shared" ca="1" si="7"/>
        <v/>
      </c>
      <c r="F70" t="str">
        <f>IF(A70&lt;&gt;"",IFERROR(
AVERAGEIF(ScoutingData[teamNumber],A70,climbing_status)/(
IF(
AVERAGEIFS(climb_time,ScoutingData[teamNumber],A70)&lt;&gt;0,AVERAGEIFS(climb_time,ScoutingData[teamNumber],A70),AVERAGE(climb_time)
)
),0),"")</f>
        <v/>
      </c>
      <c r="G70" t="str">
        <f t="shared" si="8"/>
        <v/>
      </c>
      <c r="H70" t="str">
        <f>IFERROR(AVERAGEIFS(speed_rating,ScoutingInfo!teamNumber,A70)/5,"")</f>
        <v/>
      </c>
      <c r="I70" t="str">
        <f t="shared" si="9"/>
        <v/>
      </c>
      <c r="J70" t="str">
        <f>IFERROR((AVERAGEIFS(driver_skill,ScoutingInfo!teamNumber,A70)/3),"")</f>
        <v/>
      </c>
      <c r="K70" t="str">
        <f t="shared" si="10"/>
        <v/>
      </c>
      <c r="L70">
        <f>IFERROR((AVERAGEIFS(PitScoutingInfo!coolness,PitScoutingInfo!teamNumber,A70)),"")</f>
        <v>7</v>
      </c>
      <c r="M70">
        <f t="shared" si="11"/>
        <v>43</v>
      </c>
    </row>
    <row r="71" spans="1:13" x14ac:dyDescent="0.4">
      <c r="A71" s="6" t="str">
        <f>IF(ISBLANK(AllTeams!A71),"",AllTeams!A71)</f>
        <v/>
      </c>
      <c r="B71" t="str">
        <f>IFERROR(AVERAGEIFS(ScoutingInfo!defense_rating,ScoutingInfo!teamNumber,A71)/4,"")</f>
        <v/>
      </c>
      <c r="C71" s="5" t="str">
        <f t="shared" si="6"/>
        <v/>
      </c>
      <c r="D71" s="4" t="str">
        <f ca="1">IFERROR(SUM(AVERAGEIF(ReformatedData!$A$2:$A$1000,A71, amp_points),AVERAGEIF(ReformatedData!$A$2:$A$1000,A71, speaker_points))/2,"")</f>
        <v/>
      </c>
      <c r="E71" t="str">
        <f t="shared" ca="1" si="7"/>
        <v/>
      </c>
      <c r="F71" t="str">
        <f>IF(A71&lt;&gt;"",IFERROR(
AVERAGEIF(ScoutingData[teamNumber],A71,climbing_status)/(
IF(
AVERAGEIFS(climb_time,ScoutingData[teamNumber],A71)&lt;&gt;0,AVERAGEIFS(climb_time,ScoutingData[teamNumber],A71),AVERAGE(climb_time)
)
),0),"")</f>
        <v/>
      </c>
      <c r="G71" t="str">
        <f t="shared" si="8"/>
        <v/>
      </c>
      <c r="H71" t="str">
        <f>IFERROR(AVERAGEIFS(speed_rating,ScoutingInfo!teamNumber,A71)/5,"")</f>
        <v/>
      </c>
      <c r="I71" t="str">
        <f t="shared" si="9"/>
        <v/>
      </c>
      <c r="J71" t="str">
        <f>IFERROR((AVERAGEIFS(driver_skill,ScoutingInfo!teamNumber,A71)/3),"")</f>
        <v/>
      </c>
      <c r="K71" t="str">
        <f t="shared" si="10"/>
        <v/>
      </c>
      <c r="L71">
        <f>IFERROR((AVERAGEIFS(PitScoutingInfo!coolness,PitScoutingInfo!teamNumber,A71)),"")</f>
        <v>7</v>
      </c>
      <c r="M71">
        <f t="shared" si="11"/>
        <v>43</v>
      </c>
    </row>
    <row r="72" spans="1:13" x14ac:dyDescent="0.4">
      <c r="A72" s="6" t="str">
        <f>IF(ISBLANK(AllTeams!A72),"",AllTeams!A72)</f>
        <v/>
      </c>
      <c r="B72" t="str">
        <f>IFERROR(AVERAGEIFS(ScoutingInfo!defense_rating,ScoutingInfo!teamNumber,A72)/4,"")</f>
        <v/>
      </c>
      <c r="C72" s="5" t="str">
        <f t="shared" si="6"/>
        <v/>
      </c>
      <c r="D72" s="4" t="str">
        <f ca="1">IFERROR(SUM(AVERAGEIF(ReformatedData!$A$2:$A$1000,A72, amp_points),AVERAGEIF(ReformatedData!$A$2:$A$1000,A72, speaker_points))/2,"")</f>
        <v/>
      </c>
      <c r="E72" t="str">
        <f t="shared" ca="1" si="7"/>
        <v/>
      </c>
      <c r="F72" t="str">
        <f>IF(A72&lt;&gt;"",IFERROR(
AVERAGEIF(ScoutingData[teamNumber],A72,climbing_status)/(
IF(
AVERAGEIFS(climb_time,ScoutingData[teamNumber],A72)&lt;&gt;0,AVERAGEIFS(climb_time,ScoutingData[teamNumber],A72),AVERAGE(climb_time)
)
),0),"")</f>
        <v/>
      </c>
      <c r="G72" t="str">
        <f t="shared" si="8"/>
        <v/>
      </c>
      <c r="H72" t="str">
        <f>IFERROR(AVERAGEIFS(speed_rating,ScoutingInfo!teamNumber,A72)/5,"")</f>
        <v/>
      </c>
      <c r="I72" t="str">
        <f t="shared" si="9"/>
        <v/>
      </c>
      <c r="J72" t="str">
        <f>IFERROR((AVERAGEIFS(driver_skill,ScoutingInfo!teamNumber,A72)/3),"")</f>
        <v/>
      </c>
      <c r="K72" t="str">
        <f t="shared" si="10"/>
        <v/>
      </c>
      <c r="L72">
        <f>IFERROR((AVERAGEIFS(PitScoutingInfo!coolness,PitScoutingInfo!teamNumber,A72)),"")</f>
        <v>7</v>
      </c>
      <c r="M72">
        <f t="shared" si="11"/>
        <v>43</v>
      </c>
    </row>
    <row r="73" spans="1:13" x14ac:dyDescent="0.4">
      <c r="A73" s="6" t="str">
        <f>IF(ISBLANK(AllTeams!A73),"",AllTeams!A73)</f>
        <v/>
      </c>
      <c r="B73" t="str">
        <f>IFERROR(AVERAGEIFS(ScoutingInfo!defense_rating,ScoutingInfo!teamNumber,A73)/4,"")</f>
        <v/>
      </c>
      <c r="C73" s="5" t="str">
        <f t="shared" si="6"/>
        <v/>
      </c>
      <c r="D73" s="4" t="str">
        <f ca="1">IFERROR(SUM(AVERAGEIF(ReformatedData!$A$2:$A$1000,A73, amp_points),AVERAGEIF(ReformatedData!$A$2:$A$1000,A73, speaker_points))/2,"")</f>
        <v/>
      </c>
      <c r="E73" t="str">
        <f t="shared" ca="1" si="7"/>
        <v/>
      </c>
      <c r="F73" t="str">
        <f>IF(A73&lt;&gt;"",IFERROR(
AVERAGEIF(ScoutingData[teamNumber],A73,climbing_status)/(
IF(
AVERAGEIFS(climb_time,ScoutingData[teamNumber],A73)&lt;&gt;0,AVERAGEIFS(climb_time,ScoutingData[teamNumber],A73),AVERAGE(climb_time)
)
),0),"")</f>
        <v/>
      </c>
      <c r="G73" t="str">
        <f t="shared" si="8"/>
        <v/>
      </c>
      <c r="H73" t="str">
        <f>IFERROR(AVERAGEIFS(speed_rating,ScoutingInfo!teamNumber,A73)/5,"")</f>
        <v/>
      </c>
      <c r="I73" t="str">
        <f t="shared" si="9"/>
        <v/>
      </c>
      <c r="J73" t="str">
        <f>IFERROR((AVERAGEIFS(driver_skill,ScoutingInfo!teamNumber,A73)/3),"")</f>
        <v/>
      </c>
      <c r="K73" t="str">
        <f t="shared" si="10"/>
        <v/>
      </c>
      <c r="L73">
        <f>IFERROR((AVERAGEIFS(PitScoutingInfo!coolness,PitScoutingInfo!teamNumber,A73)),"")</f>
        <v>7</v>
      </c>
      <c r="M73">
        <f t="shared" si="11"/>
        <v>43</v>
      </c>
    </row>
    <row r="74" spans="1:13" x14ac:dyDescent="0.4">
      <c r="A74" s="6" t="str">
        <f>IF(ISBLANK(AllTeams!A74),"",AllTeams!A74)</f>
        <v/>
      </c>
      <c r="B74" t="str">
        <f>IFERROR(AVERAGEIFS(ScoutingInfo!defense_rating,ScoutingInfo!teamNumber,A74)/4,"")</f>
        <v/>
      </c>
      <c r="C74" s="5" t="str">
        <f t="shared" si="6"/>
        <v/>
      </c>
      <c r="D74" s="4" t="str">
        <f ca="1">IFERROR(SUM(AVERAGEIF(ReformatedData!$A$2:$A$1000,A74, amp_points),AVERAGEIF(ReformatedData!$A$2:$A$1000,A74, speaker_points))/2,"")</f>
        <v/>
      </c>
      <c r="E74" t="str">
        <f t="shared" ca="1" si="7"/>
        <v/>
      </c>
      <c r="F74" t="str">
        <f>IF(A74&lt;&gt;"",IFERROR(
AVERAGEIF(ScoutingData[teamNumber],A74,climbing_status)/(
IF(
AVERAGEIFS(climb_time,ScoutingData[teamNumber],A74)&lt;&gt;0,AVERAGEIFS(climb_time,ScoutingData[teamNumber],A74),AVERAGE(climb_time)
)
),0),"")</f>
        <v/>
      </c>
      <c r="G74" t="str">
        <f t="shared" si="8"/>
        <v/>
      </c>
      <c r="H74" t="str">
        <f>IFERROR(AVERAGEIFS(speed_rating,ScoutingInfo!teamNumber,A74)/5,"")</f>
        <v/>
      </c>
      <c r="I74" t="str">
        <f t="shared" si="9"/>
        <v/>
      </c>
      <c r="J74" t="str">
        <f>IFERROR((AVERAGEIFS(driver_skill,ScoutingInfo!teamNumber,A74)/3),"")</f>
        <v/>
      </c>
      <c r="K74" t="str">
        <f t="shared" si="10"/>
        <v/>
      </c>
      <c r="L74">
        <f>IFERROR((AVERAGEIFS(PitScoutingInfo!coolness,PitScoutingInfo!teamNumber,A74)),"")</f>
        <v>7</v>
      </c>
      <c r="M74">
        <f t="shared" si="11"/>
        <v>43</v>
      </c>
    </row>
    <row r="75" spans="1:13" x14ac:dyDescent="0.4">
      <c r="A75" s="6" t="str">
        <f>IF(ISBLANK(AllTeams!A75),"",AllTeams!A75)</f>
        <v/>
      </c>
      <c r="B75" t="str">
        <f>IFERROR(AVERAGEIFS(ScoutingInfo!defense_rating,ScoutingInfo!teamNumber,A75)/4,"")</f>
        <v/>
      </c>
      <c r="C75" s="5" t="str">
        <f t="shared" si="6"/>
        <v/>
      </c>
      <c r="D75" s="4" t="str">
        <f ca="1">IFERROR(SUM(AVERAGEIF(ReformatedData!$A$2:$A$1000,A75, amp_points),AVERAGEIF(ReformatedData!$A$2:$A$1000,A75, speaker_points))/2,"")</f>
        <v/>
      </c>
      <c r="E75" t="str">
        <f t="shared" ca="1" si="7"/>
        <v/>
      </c>
      <c r="F75" t="str">
        <f>IF(A75&lt;&gt;"",IFERROR(
AVERAGEIF(ScoutingData[teamNumber],A75,climbing_status)/(
IF(
AVERAGEIFS(climb_time,ScoutingData[teamNumber],A75)&lt;&gt;0,AVERAGEIFS(climb_time,ScoutingData[teamNumber],A75),AVERAGE(climb_time)
)
),0),"")</f>
        <v/>
      </c>
      <c r="G75" t="str">
        <f t="shared" si="8"/>
        <v/>
      </c>
      <c r="H75" t="str">
        <f>IFERROR(AVERAGEIFS(speed_rating,ScoutingInfo!teamNumber,A75)/5,"")</f>
        <v/>
      </c>
      <c r="I75" t="str">
        <f t="shared" si="9"/>
        <v/>
      </c>
      <c r="J75" t="str">
        <f>IFERROR((AVERAGEIFS(driver_skill,ScoutingInfo!teamNumber,A75)/3),"")</f>
        <v/>
      </c>
      <c r="K75" t="str">
        <f t="shared" si="10"/>
        <v/>
      </c>
      <c r="L75">
        <f>IFERROR((AVERAGEIFS(PitScoutingInfo!coolness,PitScoutingInfo!teamNumber,A75)),"")</f>
        <v>7</v>
      </c>
      <c r="M75">
        <f t="shared" si="11"/>
        <v>43</v>
      </c>
    </row>
    <row r="76" spans="1:13" x14ac:dyDescent="0.4">
      <c r="A76" s="6" t="str">
        <f>IF(ISBLANK(AllTeams!A76),"",AllTeams!A76)</f>
        <v/>
      </c>
      <c r="B76" t="str">
        <f>IFERROR(AVERAGEIFS(ScoutingInfo!defense_rating,ScoutingInfo!teamNumber,A76)/4,"")</f>
        <v/>
      </c>
      <c r="C76" s="5" t="str">
        <f t="shared" si="6"/>
        <v/>
      </c>
      <c r="D76" s="4" t="str">
        <f ca="1">IFERROR(SUM(AVERAGEIF(ReformatedData!$A$2:$A$1000,A76, amp_points),AVERAGEIF(ReformatedData!$A$2:$A$1000,A76, speaker_points))/2,"")</f>
        <v/>
      </c>
      <c r="E76" t="str">
        <f t="shared" ca="1" si="7"/>
        <v/>
      </c>
      <c r="F76" t="str">
        <f>IF(A76&lt;&gt;"",IFERROR(
AVERAGEIF(ScoutingData[teamNumber],A76,climbing_status)/(
IF(
AVERAGEIFS(climb_time,ScoutingData[teamNumber],A76)&lt;&gt;0,AVERAGEIFS(climb_time,ScoutingData[teamNumber],A76),AVERAGE(climb_time)
)
),0),"")</f>
        <v/>
      </c>
      <c r="G76" t="str">
        <f t="shared" si="8"/>
        <v/>
      </c>
      <c r="H76" t="str">
        <f>IFERROR(AVERAGEIFS(speed_rating,ScoutingInfo!teamNumber,A76)/5,"")</f>
        <v/>
      </c>
      <c r="I76" t="str">
        <f t="shared" si="9"/>
        <v/>
      </c>
      <c r="J76" t="str">
        <f>IFERROR((AVERAGEIFS(driver_skill,ScoutingInfo!teamNumber,A76)/3),"")</f>
        <v/>
      </c>
      <c r="K76" t="str">
        <f t="shared" si="10"/>
        <v/>
      </c>
      <c r="L76">
        <f>IFERROR((AVERAGEIFS(PitScoutingInfo!coolness,PitScoutingInfo!teamNumber,A76)),"")</f>
        <v>7</v>
      </c>
      <c r="M76">
        <f t="shared" si="11"/>
        <v>43</v>
      </c>
    </row>
    <row r="77" spans="1:13" x14ac:dyDescent="0.4">
      <c r="A77" s="6" t="str">
        <f>IF(ISBLANK(AllTeams!A77),"",AllTeams!A77)</f>
        <v/>
      </c>
      <c r="B77" t="str">
        <f>IFERROR(AVERAGEIFS(ScoutingInfo!defense_rating,ScoutingInfo!teamNumber,A77)/4,"")</f>
        <v/>
      </c>
      <c r="C77" s="5" t="str">
        <f t="shared" si="6"/>
        <v/>
      </c>
      <c r="D77" s="4" t="str">
        <f ca="1">IFERROR(SUM(AVERAGEIF(ReformatedData!$A$2:$A$1000,A77, amp_points),AVERAGEIF(ReformatedData!$A$2:$A$1000,A77, speaker_points))/2,"")</f>
        <v/>
      </c>
      <c r="E77" t="str">
        <f t="shared" ca="1" si="7"/>
        <v/>
      </c>
      <c r="F77" t="str">
        <f>IF(A77&lt;&gt;"",IFERROR(
AVERAGEIF(ScoutingData[teamNumber],A77,climbing_status)/(
IF(
AVERAGEIFS(climb_time,ScoutingData[teamNumber],A77)&lt;&gt;0,AVERAGEIFS(climb_time,ScoutingData[teamNumber],A77),AVERAGE(climb_time)
)
),0),"")</f>
        <v/>
      </c>
      <c r="G77" t="str">
        <f t="shared" si="8"/>
        <v/>
      </c>
      <c r="H77" t="str">
        <f>IFERROR(AVERAGEIFS(speed_rating,ScoutingInfo!teamNumber,A77)/5,"")</f>
        <v/>
      </c>
      <c r="I77" t="str">
        <f t="shared" si="9"/>
        <v/>
      </c>
      <c r="J77" t="str">
        <f>IFERROR((AVERAGEIFS(driver_skill,ScoutingInfo!teamNumber,A77)/3),"")</f>
        <v/>
      </c>
      <c r="K77" t="str">
        <f t="shared" si="10"/>
        <v/>
      </c>
      <c r="L77">
        <f>IFERROR((AVERAGEIFS(PitScoutingInfo!coolness,PitScoutingInfo!teamNumber,A77)),"")</f>
        <v>7</v>
      </c>
      <c r="M77">
        <f t="shared" si="11"/>
        <v>43</v>
      </c>
    </row>
    <row r="78" spans="1:13" x14ac:dyDescent="0.4">
      <c r="A78" s="6" t="str">
        <f>IF(ISBLANK(AllTeams!A78),"",AllTeams!A78)</f>
        <v/>
      </c>
      <c r="B78" t="str">
        <f>IFERROR(AVERAGEIFS(ScoutingInfo!defense_rating,ScoutingInfo!teamNumber,A78)/4,"")</f>
        <v/>
      </c>
      <c r="C78" s="5" t="str">
        <f t="shared" si="6"/>
        <v/>
      </c>
      <c r="D78" s="4" t="str">
        <f ca="1">IFERROR(SUM(AVERAGEIF(ReformatedData!$A$2:$A$1000,A78, amp_points),AVERAGEIF(ReformatedData!$A$2:$A$1000,A78, speaker_points))/2,"")</f>
        <v/>
      </c>
      <c r="E78" t="str">
        <f t="shared" ca="1" si="7"/>
        <v/>
      </c>
      <c r="F78" t="str">
        <f>IF(A78&lt;&gt;"",IFERROR(
AVERAGEIF(ScoutingData[teamNumber],A78,climbing_status)/(
IF(
AVERAGEIFS(climb_time,ScoutingData[teamNumber],A78)&lt;&gt;0,AVERAGEIFS(climb_time,ScoutingData[teamNumber],A78),AVERAGE(climb_time)
)
),0),"")</f>
        <v/>
      </c>
      <c r="G78" t="str">
        <f t="shared" si="8"/>
        <v/>
      </c>
      <c r="H78" t="str">
        <f>IFERROR(AVERAGEIFS(speed_rating,ScoutingInfo!teamNumber,A78)/5,"")</f>
        <v/>
      </c>
      <c r="I78" t="str">
        <f t="shared" si="9"/>
        <v/>
      </c>
      <c r="J78" t="str">
        <f>IFERROR((AVERAGEIFS(driver_skill,ScoutingInfo!teamNumber,A78)/3),"")</f>
        <v/>
      </c>
      <c r="K78" t="str">
        <f t="shared" si="10"/>
        <v/>
      </c>
      <c r="L78">
        <f>IFERROR((AVERAGEIFS(PitScoutingInfo!coolness,PitScoutingInfo!teamNumber,A78)),"")</f>
        <v>7</v>
      </c>
      <c r="M78">
        <f t="shared" si="11"/>
        <v>43</v>
      </c>
    </row>
    <row r="79" spans="1:13" x14ac:dyDescent="0.4">
      <c r="A79" s="6" t="str">
        <f>IF(ISBLANK(AllTeams!A79),"",AllTeams!A79)</f>
        <v/>
      </c>
      <c r="B79" t="str">
        <f>IFERROR(AVERAGEIFS(ScoutingInfo!defense_rating,ScoutingInfo!teamNumber,A79)/4,"")</f>
        <v/>
      </c>
      <c r="C79" s="5" t="str">
        <f t="shared" si="6"/>
        <v/>
      </c>
      <c r="D79" s="4" t="str">
        <f ca="1">IFERROR(SUM(AVERAGEIF(ReformatedData!$A$2:$A$1000,A79, amp_points),AVERAGEIF(ReformatedData!$A$2:$A$1000,A79, speaker_points))/2,"")</f>
        <v/>
      </c>
      <c r="E79" t="str">
        <f t="shared" ca="1" si="7"/>
        <v/>
      </c>
      <c r="F79" t="str">
        <f>IF(A79&lt;&gt;"",IFERROR(
AVERAGEIF(ScoutingData[teamNumber],A79,climbing_status)/(
IF(
AVERAGEIFS(climb_time,ScoutingData[teamNumber],A79)&lt;&gt;0,AVERAGEIFS(climb_time,ScoutingData[teamNumber],A79),AVERAGE(climb_time)
)
),0),"")</f>
        <v/>
      </c>
      <c r="G79" t="str">
        <f t="shared" si="8"/>
        <v/>
      </c>
      <c r="H79" t="str">
        <f>IFERROR(AVERAGEIFS(speed_rating,ScoutingInfo!teamNumber,A79)/5,"")</f>
        <v/>
      </c>
      <c r="I79" t="str">
        <f t="shared" si="9"/>
        <v/>
      </c>
      <c r="J79" t="str">
        <f>IFERROR((AVERAGEIFS(driver_skill,ScoutingInfo!teamNumber,A79)/3),"")</f>
        <v/>
      </c>
      <c r="K79" t="str">
        <f t="shared" si="10"/>
        <v/>
      </c>
      <c r="L79">
        <f>IFERROR((AVERAGEIFS(PitScoutingInfo!coolness,PitScoutingInfo!teamNumber,A79)),"")</f>
        <v>7</v>
      </c>
      <c r="M79">
        <f t="shared" si="11"/>
        <v>43</v>
      </c>
    </row>
    <row r="80" spans="1:13" x14ac:dyDescent="0.4">
      <c r="A80" s="6" t="str">
        <f>IF(ISBLANK(AllTeams!A80),"",AllTeams!A80)</f>
        <v/>
      </c>
      <c r="B80" t="str">
        <f>IFERROR(AVERAGEIFS(ScoutingInfo!defense_rating,ScoutingInfo!teamNumber,A80)/4,"")</f>
        <v/>
      </c>
      <c r="C80" s="5" t="str">
        <f t="shared" si="6"/>
        <v/>
      </c>
      <c r="D80" s="4" t="str">
        <f ca="1">IFERROR(SUM(AVERAGEIF(ReformatedData!$A$2:$A$1000,A80, amp_points),AVERAGEIF(ReformatedData!$A$2:$A$1000,A80, speaker_points))/2,"")</f>
        <v/>
      </c>
      <c r="E80" t="str">
        <f t="shared" ca="1" si="7"/>
        <v/>
      </c>
      <c r="F80" t="str">
        <f>IF(A80&lt;&gt;"",IFERROR(
AVERAGEIF(ScoutingData[teamNumber],A80,climbing_status)/(
IF(
AVERAGEIFS(climb_time,ScoutingData[teamNumber],A80)&lt;&gt;0,AVERAGEIFS(climb_time,ScoutingData[teamNumber],A80),AVERAGE(climb_time)
)
),0),"")</f>
        <v/>
      </c>
      <c r="G80" t="str">
        <f t="shared" si="8"/>
        <v/>
      </c>
      <c r="H80" t="str">
        <f>IFERROR(AVERAGEIFS(speed_rating,ScoutingInfo!teamNumber,A80)/5,"")</f>
        <v/>
      </c>
      <c r="I80" t="str">
        <f t="shared" si="9"/>
        <v/>
      </c>
      <c r="J80" t="str">
        <f>IFERROR((AVERAGEIFS(driver_skill,ScoutingInfo!teamNumber,A80)/3),"")</f>
        <v/>
      </c>
      <c r="K80" t="str">
        <f t="shared" si="10"/>
        <v/>
      </c>
      <c r="L80">
        <f>IFERROR((AVERAGEIFS(PitScoutingInfo!coolness,PitScoutingInfo!teamNumber,A80)),"")</f>
        <v>7</v>
      </c>
      <c r="M80">
        <f t="shared" si="11"/>
        <v>43</v>
      </c>
    </row>
    <row r="81" spans="1:13" x14ac:dyDescent="0.4">
      <c r="A81" s="6" t="str">
        <f>IF(ISBLANK(AllTeams!A81),"",AllTeams!A81)</f>
        <v/>
      </c>
      <c r="B81" t="str">
        <f>IFERROR(AVERAGEIFS(ScoutingInfo!defense_rating,ScoutingInfo!teamNumber,A81)/4,"")</f>
        <v/>
      </c>
      <c r="C81" s="5" t="str">
        <f t="shared" si="6"/>
        <v/>
      </c>
      <c r="D81" s="4" t="str">
        <f ca="1">IFERROR(SUM(AVERAGEIF(ReformatedData!$A$2:$A$1000,A81, amp_points),AVERAGEIF(ReformatedData!$A$2:$A$1000,A81, speaker_points))/2,"")</f>
        <v/>
      </c>
      <c r="E81" t="str">
        <f t="shared" ca="1" si="7"/>
        <v/>
      </c>
      <c r="F81" t="str">
        <f>IF(A81&lt;&gt;"",IFERROR(
AVERAGEIF(ScoutingData[teamNumber],A81,climbing_status)/(
IF(
AVERAGEIFS(climb_time,ScoutingData[teamNumber],A81)&lt;&gt;0,AVERAGEIFS(climb_time,ScoutingData[teamNumber],A81),AVERAGE(climb_time)
)
),0),"")</f>
        <v/>
      </c>
      <c r="G81" t="str">
        <f t="shared" si="8"/>
        <v/>
      </c>
      <c r="H81" t="str">
        <f>IFERROR(AVERAGEIFS(speed_rating,ScoutingInfo!teamNumber,A81)/5,"")</f>
        <v/>
      </c>
      <c r="I81" t="str">
        <f t="shared" si="9"/>
        <v/>
      </c>
      <c r="J81" t="str">
        <f>IFERROR((AVERAGEIFS(driver_skill,ScoutingInfo!teamNumber,A81)/3),"")</f>
        <v/>
      </c>
      <c r="K81" t="str">
        <f t="shared" si="10"/>
        <v/>
      </c>
      <c r="L81">
        <f>IFERROR((AVERAGEIFS(PitScoutingInfo!coolness,PitScoutingInfo!teamNumber,A81)),"")</f>
        <v>7</v>
      </c>
      <c r="M81">
        <f t="shared" si="11"/>
        <v>43</v>
      </c>
    </row>
    <row r="82" spans="1:13" x14ac:dyDescent="0.4">
      <c r="A82" s="6" t="str">
        <f>IF(ISBLANK(AllTeams!A82),"",AllTeams!A82)</f>
        <v/>
      </c>
      <c r="B82" t="str">
        <f>IFERROR(AVERAGEIFS(ScoutingInfo!defense_rating,ScoutingInfo!teamNumber,A82)/4,"")</f>
        <v/>
      </c>
      <c r="C82" s="5" t="str">
        <f t="shared" si="6"/>
        <v/>
      </c>
      <c r="D82" s="4" t="str">
        <f ca="1">IFERROR(SUM(AVERAGEIF(ReformatedData!$A$2:$A$1000,A82, amp_points),AVERAGEIF(ReformatedData!$A$2:$A$1000,A82, speaker_points))/2,"")</f>
        <v/>
      </c>
      <c r="E82" t="str">
        <f t="shared" ca="1" si="7"/>
        <v/>
      </c>
      <c r="F82" t="str">
        <f>IF(A82&lt;&gt;"",IFERROR(
AVERAGEIF(ScoutingData[teamNumber],A82,climbing_status)/(
IF(
AVERAGEIFS(climb_time,ScoutingData[teamNumber],A82)&lt;&gt;0,AVERAGEIFS(climb_time,ScoutingData[teamNumber],A82),AVERAGE(climb_time)
)
),0),"")</f>
        <v/>
      </c>
      <c r="G82" t="str">
        <f t="shared" si="8"/>
        <v/>
      </c>
      <c r="H82" t="str">
        <f>IFERROR(AVERAGEIFS(speed_rating,ScoutingInfo!teamNumber,A82)/5,"")</f>
        <v/>
      </c>
      <c r="I82" t="str">
        <f t="shared" si="9"/>
        <v/>
      </c>
      <c r="J82" t="str">
        <f>IFERROR((AVERAGEIFS(driver_skill,ScoutingInfo!teamNumber,A82)/3),"")</f>
        <v/>
      </c>
      <c r="K82" t="str">
        <f t="shared" si="10"/>
        <v/>
      </c>
      <c r="L82">
        <f>IFERROR((AVERAGEIFS(PitScoutingInfo!coolness,PitScoutingInfo!teamNumber,A82)),"")</f>
        <v>7</v>
      </c>
      <c r="M82">
        <f t="shared" si="11"/>
        <v>43</v>
      </c>
    </row>
    <row r="83" spans="1:13" x14ac:dyDescent="0.4">
      <c r="A83" s="6" t="str">
        <f>IF(ISBLANK(AllTeams!A83),"",AllTeams!A83)</f>
        <v/>
      </c>
      <c r="B83" t="str">
        <f>IFERROR(AVERAGEIFS(ScoutingInfo!defense_rating,ScoutingInfo!teamNumber,A83)/4,"")</f>
        <v/>
      </c>
      <c r="C83" s="5" t="str">
        <f t="shared" si="6"/>
        <v/>
      </c>
      <c r="D83" s="4" t="str">
        <f ca="1">IFERROR(SUM(AVERAGEIF(ReformatedData!$A$2:$A$1000,A83, amp_points),AVERAGEIF(ReformatedData!$A$2:$A$1000,A83, speaker_points))/2,"")</f>
        <v/>
      </c>
      <c r="E83" t="str">
        <f t="shared" ca="1" si="7"/>
        <v/>
      </c>
      <c r="F83" t="str">
        <f>IF(A83&lt;&gt;"",IFERROR(
AVERAGEIF(ScoutingData[teamNumber],A83,climbing_status)/(
IF(
AVERAGEIFS(climb_time,ScoutingData[teamNumber],A83)&lt;&gt;0,AVERAGEIFS(climb_time,ScoutingData[teamNumber],A83),AVERAGE(climb_time)
)
),0),"")</f>
        <v/>
      </c>
      <c r="G83" t="str">
        <f t="shared" si="8"/>
        <v/>
      </c>
      <c r="H83" t="str">
        <f>IFERROR(AVERAGEIFS(speed_rating,ScoutingInfo!teamNumber,A83)/5,"")</f>
        <v/>
      </c>
      <c r="I83" t="str">
        <f t="shared" si="9"/>
        <v/>
      </c>
      <c r="J83" t="str">
        <f>IFERROR((AVERAGEIFS(driver_skill,ScoutingInfo!teamNumber,A83)/3),"")</f>
        <v/>
      </c>
      <c r="K83" t="str">
        <f t="shared" si="10"/>
        <v/>
      </c>
      <c r="L83">
        <f>IFERROR((AVERAGEIFS(PitScoutingInfo!coolness,PitScoutingInfo!teamNumber,A83)),"")</f>
        <v>7</v>
      </c>
      <c r="M83">
        <f t="shared" si="11"/>
        <v>43</v>
      </c>
    </row>
    <row r="84" spans="1:13" x14ac:dyDescent="0.4">
      <c r="A84" s="6" t="str">
        <f>IF(ISBLANK(AllTeams!A84),"",AllTeams!A84)</f>
        <v/>
      </c>
      <c r="B84" t="str">
        <f>IFERROR(AVERAGEIFS(ScoutingInfo!defense_rating,ScoutingInfo!teamNumber,A84)/4,"")</f>
        <v/>
      </c>
      <c r="C84" s="5" t="str">
        <f t="shared" si="6"/>
        <v/>
      </c>
      <c r="D84" s="4" t="str">
        <f ca="1">IFERROR(SUM(AVERAGEIF(ReformatedData!$A$2:$A$1000,A84, amp_points),AVERAGEIF(ReformatedData!$A$2:$A$1000,A84, speaker_points))/2,"")</f>
        <v/>
      </c>
      <c r="E84" t="str">
        <f t="shared" ca="1" si="7"/>
        <v/>
      </c>
      <c r="F84" t="str">
        <f>IF(A84&lt;&gt;"",IFERROR(
AVERAGEIF(ScoutingData[teamNumber],A84,climbing_status)/(
IF(
AVERAGEIFS(climb_time,ScoutingData[teamNumber],A84)&lt;&gt;0,AVERAGEIFS(climb_time,ScoutingData[teamNumber],A84),AVERAGE(climb_time)
)
),0),"")</f>
        <v/>
      </c>
      <c r="G84" t="str">
        <f t="shared" si="8"/>
        <v/>
      </c>
      <c r="H84" t="str">
        <f>IFERROR(AVERAGEIFS(speed_rating,ScoutingInfo!teamNumber,A84)/5,"")</f>
        <v/>
      </c>
      <c r="I84" t="str">
        <f t="shared" si="9"/>
        <v/>
      </c>
      <c r="J84" t="str">
        <f>IFERROR((AVERAGEIFS(driver_skill,ScoutingInfo!teamNumber,A84)/3),"")</f>
        <v/>
      </c>
      <c r="K84" t="str">
        <f t="shared" si="10"/>
        <v/>
      </c>
      <c r="L84">
        <f>IFERROR((AVERAGEIFS(PitScoutingInfo!coolness,PitScoutingInfo!teamNumber,A84)),"")</f>
        <v>7</v>
      </c>
      <c r="M84">
        <f t="shared" si="11"/>
        <v>43</v>
      </c>
    </row>
    <row r="85" spans="1:13" x14ac:dyDescent="0.4">
      <c r="A85" s="6" t="str">
        <f>IF(ISBLANK(AllTeams!A85),"",AllTeams!A85)</f>
        <v/>
      </c>
      <c r="B85" t="str">
        <f>IFERROR(AVERAGEIFS(ScoutingInfo!defense_rating,ScoutingInfo!teamNumber,A85)/4,"")</f>
        <v/>
      </c>
      <c r="C85" s="5" t="str">
        <f t="shared" si="6"/>
        <v/>
      </c>
      <c r="D85" s="4" t="str">
        <f ca="1">IFERROR(SUM(AVERAGEIF(ReformatedData!$A$2:$A$1000,A85, amp_points),AVERAGEIF(ReformatedData!$A$2:$A$1000,A85, speaker_points))/2,"")</f>
        <v/>
      </c>
      <c r="E85" t="str">
        <f t="shared" ca="1" si="7"/>
        <v/>
      </c>
      <c r="F85" t="str">
        <f>IF(A85&lt;&gt;"",IFERROR(
AVERAGEIF(ScoutingData[teamNumber],A85,climbing_status)/(
IF(
AVERAGEIFS(climb_time,ScoutingData[teamNumber],A85)&lt;&gt;0,AVERAGEIFS(climb_time,ScoutingData[teamNumber],A85),AVERAGE(climb_time)
)
),0),"")</f>
        <v/>
      </c>
      <c r="G85" t="str">
        <f t="shared" si="8"/>
        <v/>
      </c>
      <c r="H85" t="str">
        <f>IFERROR(AVERAGEIFS(speed_rating,ScoutingInfo!teamNumber,A85)/5,"")</f>
        <v/>
      </c>
      <c r="I85" t="str">
        <f t="shared" si="9"/>
        <v/>
      </c>
      <c r="J85" t="str">
        <f>IFERROR((AVERAGEIFS(driver_skill,ScoutingInfo!teamNumber,A85)/3),"")</f>
        <v/>
      </c>
      <c r="K85" t="str">
        <f t="shared" si="10"/>
        <v/>
      </c>
      <c r="L85">
        <f>IFERROR((AVERAGEIFS(PitScoutingInfo!coolness,PitScoutingInfo!teamNumber,A85)),"")</f>
        <v>7</v>
      </c>
      <c r="M85">
        <f t="shared" si="11"/>
        <v>43</v>
      </c>
    </row>
    <row r="86" spans="1:13" x14ac:dyDescent="0.4">
      <c r="A86" s="6" t="str">
        <f>IF(ISBLANK(AllTeams!A86),"",AllTeams!A86)</f>
        <v/>
      </c>
      <c r="B86" t="str">
        <f>IFERROR(AVERAGEIFS(ScoutingInfo!defense_rating,ScoutingInfo!teamNumber,A86)/4,"")</f>
        <v/>
      </c>
      <c r="C86" s="5" t="str">
        <f t="shared" si="6"/>
        <v/>
      </c>
      <c r="D86" s="4" t="str">
        <f ca="1">IFERROR(SUM(AVERAGEIF(ReformatedData!$A$2:$A$1000,A86, amp_points),AVERAGEIF(ReformatedData!$A$2:$A$1000,A86, speaker_points))/2,"")</f>
        <v/>
      </c>
      <c r="E86" t="str">
        <f t="shared" ca="1" si="7"/>
        <v/>
      </c>
      <c r="F86" t="str">
        <f>IF(A86&lt;&gt;"",IFERROR(
AVERAGEIF(ScoutingData[teamNumber],A86,climbing_status)/(
IF(
AVERAGEIFS(climb_time,ScoutingData[teamNumber],A86)&lt;&gt;0,AVERAGEIFS(climb_time,ScoutingData[teamNumber],A86),AVERAGE(climb_time)
)
),0),"")</f>
        <v/>
      </c>
      <c r="G86" t="str">
        <f t="shared" si="8"/>
        <v/>
      </c>
      <c r="H86" t="str">
        <f>IFERROR(AVERAGEIFS(speed_rating,ScoutingInfo!teamNumber,A86)/5,"")</f>
        <v/>
      </c>
      <c r="I86" t="str">
        <f t="shared" si="9"/>
        <v/>
      </c>
      <c r="J86" t="str">
        <f>IFERROR((AVERAGEIFS(driver_skill,ScoutingInfo!teamNumber,A86)/3),"")</f>
        <v/>
      </c>
      <c r="K86" t="str">
        <f t="shared" si="10"/>
        <v/>
      </c>
      <c r="L86">
        <f>IFERROR((AVERAGEIFS(PitScoutingInfo!coolness,PitScoutingInfo!teamNumber,A86)),"")</f>
        <v>7</v>
      </c>
      <c r="M86">
        <f t="shared" si="11"/>
        <v>43</v>
      </c>
    </row>
    <row r="87" spans="1:13" x14ac:dyDescent="0.4">
      <c r="A87" s="6" t="str">
        <f>IF(ISBLANK(AllTeams!A87),"",AllTeams!A87)</f>
        <v/>
      </c>
      <c r="B87" t="str">
        <f>IFERROR(AVERAGEIFS(ScoutingInfo!defense_rating,ScoutingInfo!teamNumber,A87)/4,"")</f>
        <v/>
      </c>
      <c r="C87" s="5" t="str">
        <f t="shared" si="6"/>
        <v/>
      </c>
      <c r="D87" s="4" t="str">
        <f ca="1">IFERROR(SUM(AVERAGEIF(ReformatedData!$A$2:$A$1000,A87, amp_points),AVERAGEIF(ReformatedData!$A$2:$A$1000,A87, speaker_points))/2,"")</f>
        <v/>
      </c>
      <c r="E87" t="str">
        <f t="shared" ca="1" si="7"/>
        <v/>
      </c>
      <c r="F87" t="str">
        <f>IF(A87&lt;&gt;"",IFERROR(
AVERAGEIF(ScoutingData[teamNumber],A87,climbing_status)/(
IF(
AVERAGEIFS(climb_time,ScoutingData[teamNumber],A87)&lt;&gt;0,AVERAGEIFS(climb_time,ScoutingData[teamNumber],A87),AVERAGE(climb_time)
)
),0),"")</f>
        <v/>
      </c>
      <c r="G87" t="str">
        <f t="shared" si="8"/>
        <v/>
      </c>
      <c r="H87" t="str">
        <f>IFERROR(AVERAGEIFS(speed_rating,ScoutingInfo!teamNumber,A87)/5,"")</f>
        <v/>
      </c>
      <c r="I87" t="str">
        <f t="shared" si="9"/>
        <v/>
      </c>
      <c r="J87" t="str">
        <f>IFERROR((AVERAGEIFS(driver_skill,ScoutingInfo!teamNumber,A87)/3),"")</f>
        <v/>
      </c>
      <c r="K87" t="str">
        <f t="shared" si="10"/>
        <v/>
      </c>
      <c r="L87">
        <f>IFERROR((AVERAGEIFS(PitScoutingInfo!coolness,PitScoutingInfo!teamNumber,A87)),"")</f>
        <v>7</v>
      </c>
      <c r="M87">
        <f t="shared" si="11"/>
        <v>43</v>
      </c>
    </row>
    <row r="88" spans="1:13" x14ac:dyDescent="0.4">
      <c r="A88" s="6" t="str">
        <f>IF(ISBLANK(AllTeams!A88),"",AllTeams!A88)</f>
        <v/>
      </c>
      <c r="B88" t="str">
        <f>IFERROR(AVERAGEIFS(ScoutingInfo!defense_rating,ScoutingInfo!teamNumber,A88)/4,"")</f>
        <v/>
      </c>
      <c r="C88" s="5" t="str">
        <f t="shared" si="6"/>
        <v/>
      </c>
      <c r="D88" s="4" t="str">
        <f ca="1">IFERROR(SUM(AVERAGEIF(ReformatedData!$A$2:$A$1000,A88, amp_points),AVERAGEIF(ReformatedData!$A$2:$A$1000,A88, speaker_points))/2,"")</f>
        <v/>
      </c>
      <c r="E88" t="str">
        <f t="shared" ca="1" si="7"/>
        <v/>
      </c>
      <c r="F88" t="str">
        <f>IF(A88&lt;&gt;"",IFERROR(
AVERAGEIF(ScoutingData[teamNumber],A88,climbing_status)/(
IF(
AVERAGEIFS(climb_time,ScoutingData[teamNumber],A88)&lt;&gt;0,AVERAGEIFS(climb_time,ScoutingData[teamNumber],A88),AVERAGE(climb_time)
)
),0),"")</f>
        <v/>
      </c>
      <c r="G88" t="str">
        <f t="shared" si="8"/>
        <v/>
      </c>
      <c r="H88" t="str">
        <f>IFERROR(AVERAGEIFS(speed_rating,ScoutingInfo!teamNumber,A88)/5,"")</f>
        <v/>
      </c>
      <c r="I88" t="str">
        <f t="shared" si="9"/>
        <v/>
      </c>
      <c r="J88" t="str">
        <f>IFERROR((AVERAGEIFS(driver_skill,ScoutingInfo!teamNumber,A88)/3),"")</f>
        <v/>
      </c>
      <c r="K88" t="str">
        <f t="shared" si="10"/>
        <v/>
      </c>
      <c r="L88">
        <f>IFERROR((AVERAGEIFS(PitScoutingInfo!coolness,PitScoutingInfo!teamNumber,A88)),"")</f>
        <v>7</v>
      </c>
      <c r="M88">
        <f t="shared" si="11"/>
        <v>43</v>
      </c>
    </row>
    <row r="89" spans="1:13" x14ac:dyDescent="0.4">
      <c r="A89" s="6" t="str">
        <f>IF(ISBLANK(AllTeams!A89),"",AllTeams!A89)</f>
        <v/>
      </c>
      <c r="B89" t="str">
        <f>IFERROR(AVERAGEIFS(ScoutingInfo!defense_rating,ScoutingInfo!teamNumber,A89)/4,"")</f>
        <v/>
      </c>
      <c r="C89" s="5" t="str">
        <f t="shared" si="6"/>
        <v/>
      </c>
      <c r="D89" s="4" t="str">
        <f ca="1">IFERROR(SUM(AVERAGEIF(ReformatedData!$A$2:$A$1000,A89, amp_points),AVERAGEIF(ReformatedData!$A$2:$A$1000,A89, speaker_points))/2,"")</f>
        <v/>
      </c>
      <c r="E89" t="str">
        <f t="shared" ca="1" si="7"/>
        <v/>
      </c>
      <c r="F89" t="str">
        <f>IF(A89&lt;&gt;"",IFERROR(
AVERAGEIF(ScoutingData[teamNumber],A89,climbing_status)/(
IF(
AVERAGEIFS(climb_time,ScoutingData[teamNumber],A89)&lt;&gt;0,AVERAGEIFS(climb_time,ScoutingData[teamNumber],A89),AVERAGE(climb_time)
)
),0),"")</f>
        <v/>
      </c>
      <c r="G89" t="str">
        <f t="shared" si="8"/>
        <v/>
      </c>
      <c r="H89" t="str">
        <f>IFERROR(AVERAGEIFS(speed_rating,ScoutingInfo!teamNumber,A89)/5,"")</f>
        <v/>
      </c>
      <c r="I89" t="str">
        <f t="shared" si="9"/>
        <v/>
      </c>
      <c r="J89" t="str">
        <f>IFERROR((AVERAGEIFS(driver_skill,ScoutingInfo!teamNumber,A89)/3),"")</f>
        <v/>
      </c>
      <c r="K89" t="str">
        <f t="shared" si="10"/>
        <v/>
      </c>
      <c r="L89">
        <f>IFERROR((AVERAGEIFS(PitScoutingInfo!coolness,PitScoutingInfo!teamNumber,A89)),"")</f>
        <v>7</v>
      </c>
      <c r="M89">
        <f t="shared" si="11"/>
        <v>43</v>
      </c>
    </row>
    <row r="90" spans="1:13" x14ac:dyDescent="0.4">
      <c r="A90" s="6" t="str">
        <f>IF(ISBLANK(AllTeams!A90),"",AllTeams!A90)</f>
        <v/>
      </c>
      <c r="B90" t="str">
        <f>IFERROR(AVERAGEIFS(ScoutingInfo!defense_rating,ScoutingInfo!teamNumber,A90)/4,"")</f>
        <v/>
      </c>
      <c r="C90" s="5" t="str">
        <f t="shared" si="6"/>
        <v/>
      </c>
      <c r="D90" s="4" t="str">
        <f ca="1">IFERROR(SUM(AVERAGEIF(ReformatedData!$A$2:$A$1000,A90, amp_points),AVERAGEIF(ReformatedData!$A$2:$A$1000,A90, speaker_points))/2,"")</f>
        <v/>
      </c>
      <c r="E90" t="str">
        <f t="shared" ca="1" si="7"/>
        <v/>
      </c>
      <c r="F90" t="str">
        <f>IF(A90&lt;&gt;"",IFERROR(
AVERAGEIF(ScoutingData[teamNumber],A90,climbing_status)/(
IF(
AVERAGEIFS(climb_time,ScoutingData[teamNumber],A90)&lt;&gt;0,AVERAGEIFS(climb_time,ScoutingData[teamNumber],A90),AVERAGE(climb_time)
)
),0),"")</f>
        <v/>
      </c>
      <c r="G90" t="str">
        <f t="shared" si="8"/>
        <v/>
      </c>
      <c r="H90" t="str">
        <f>IFERROR(AVERAGEIFS(speed_rating,ScoutingInfo!teamNumber,A90)/5,"")</f>
        <v/>
      </c>
      <c r="I90" t="str">
        <f t="shared" si="9"/>
        <v/>
      </c>
      <c r="J90" t="str">
        <f>IFERROR((AVERAGEIFS(driver_skill,ScoutingInfo!teamNumber,A90)/3),"")</f>
        <v/>
      </c>
      <c r="K90" t="str">
        <f t="shared" si="10"/>
        <v/>
      </c>
      <c r="L90">
        <f>IFERROR((AVERAGEIFS(PitScoutingInfo!coolness,PitScoutingInfo!teamNumber,A90)),"")</f>
        <v>7</v>
      </c>
      <c r="M90">
        <f t="shared" si="11"/>
        <v>43</v>
      </c>
    </row>
    <row r="91" spans="1:13" x14ac:dyDescent="0.4">
      <c r="A91" s="6" t="str">
        <f>IF(ISBLANK(AllTeams!A91),"",AllTeams!A91)</f>
        <v/>
      </c>
      <c r="B91" t="str">
        <f>IFERROR(AVERAGEIFS(ScoutingInfo!defense_rating,ScoutingInfo!teamNumber,A91)/4,"")</f>
        <v/>
      </c>
      <c r="C91" s="5" t="str">
        <f t="shared" si="6"/>
        <v/>
      </c>
      <c r="D91" s="4" t="str">
        <f ca="1">IFERROR(SUM(AVERAGEIF(ReformatedData!$A$2:$A$1000,A91, amp_points),AVERAGEIF(ReformatedData!$A$2:$A$1000,A91, speaker_points))/2,"")</f>
        <v/>
      </c>
      <c r="E91" t="str">
        <f t="shared" ca="1" si="7"/>
        <v/>
      </c>
      <c r="F91" t="str">
        <f>IF(A91&lt;&gt;"",IFERROR(
AVERAGEIF(ScoutingData[teamNumber],A91,climbing_status)/(
IF(
AVERAGEIFS(climb_time,ScoutingData[teamNumber],A91)&lt;&gt;0,AVERAGEIFS(climb_time,ScoutingData[teamNumber],A91),AVERAGE(climb_time)
)
),0),"")</f>
        <v/>
      </c>
      <c r="G91" t="str">
        <f t="shared" si="8"/>
        <v/>
      </c>
      <c r="H91" t="str">
        <f>IFERROR(AVERAGEIFS(speed_rating,ScoutingInfo!teamNumber,A91)/5,"")</f>
        <v/>
      </c>
      <c r="I91" t="str">
        <f t="shared" si="9"/>
        <v/>
      </c>
      <c r="J91" t="str">
        <f>IFERROR((AVERAGEIFS(driver_skill,ScoutingInfo!teamNumber,A91)/3),"")</f>
        <v/>
      </c>
      <c r="K91" t="str">
        <f t="shared" si="10"/>
        <v/>
      </c>
      <c r="L91">
        <f>IFERROR((AVERAGEIFS(PitScoutingInfo!coolness,PitScoutingInfo!teamNumber,A91)),"")</f>
        <v>7</v>
      </c>
      <c r="M91">
        <f t="shared" si="11"/>
        <v>43</v>
      </c>
    </row>
    <row r="92" spans="1:13" x14ac:dyDescent="0.4">
      <c r="A92" s="6" t="str">
        <f>IF(ISBLANK(AllTeams!A92),"",AllTeams!A92)</f>
        <v/>
      </c>
      <c r="B92" t="str">
        <f>IFERROR(AVERAGEIFS(ScoutingInfo!defense_rating,ScoutingInfo!teamNumber,A92)/4,"")</f>
        <v/>
      </c>
      <c r="C92" s="5" t="str">
        <f t="shared" si="6"/>
        <v/>
      </c>
      <c r="D92" s="4" t="str">
        <f ca="1">IFERROR(SUM(AVERAGEIF(ReformatedData!$A$2:$A$1000,A92, amp_points),AVERAGEIF(ReformatedData!$A$2:$A$1000,A92, speaker_points))/2,"")</f>
        <v/>
      </c>
      <c r="E92" t="str">
        <f t="shared" ca="1" si="7"/>
        <v/>
      </c>
      <c r="F92" t="str">
        <f>IF(A92&lt;&gt;"",IFERROR(
AVERAGEIF(ScoutingData[teamNumber],A92,climbing_status)/(
IF(
AVERAGEIFS(climb_time,ScoutingData[teamNumber],A92)&lt;&gt;0,AVERAGEIFS(climb_time,ScoutingData[teamNumber],A92),AVERAGE(climb_time)
)
),0),"")</f>
        <v/>
      </c>
      <c r="G92" t="str">
        <f t="shared" si="8"/>
        <v/>
      </c>
      <c r="H92" t="str">
        <f>IFERROR(AVERAGEIFS(speed_rating,ScoutingInfo!teamNumber,A92)/5,"")</f>
        <v/>
      </c>
      <c r="I92" t="str">
        <f t="shared" si="9"/>
        <v/>
      </c>
      <c r="J92" t="str">
        <f>IFERROR((AVERAGEIFS(driver_skill,ScoutingInfo!teamNumber,A92)/3),"")</f>
        <v/>
      </c>
      <c r="K92" t="str">
        <f t="shared" si="10"/>
        <v/>
      </c>
      <c r="L92">
        <f>IFERROR((AVERAGEIFS(PitScoutingInfo!coolness,PitScoutingInfo!teamNumber,A92)),"")</f>
        <v>7</v>
      </c>
      <c r="M92">
        <f t="shared" si="11"/>
        <v>43</v>
      </c>
    </row>
    <row r="93" spans="1:13" x14ac:dyDescent="0.4">
      <c r="A93" s="6" t="str">
        <f>IF(ISBLANK(AllTeams!A93),"",AllTeams!A93)</f>
        <v/>
      </c>
      <c r="B93" t="str">
        <f>IFERROR(AVERAGEIFS(ScoutingInfo!defense_rating,ScoutingInfo!teamNumber,A93)/4,"")</f>
        <v/>
      </c>
      <c r="C93" s="5" t="str">
        <f t="shared" si="6"/>
        <v/>
      </c>
      <c r="D93" s="4" t="str">
        <f ca="1">IFERROR(SUM(AVERAGEIF(ReformatedData!$A$2:$A$1000,A93, amp_points),AVERAGEIF(ReformatedData!$A$2:$A$1000,A93, speaker_points))/2,"")</f>
        <v/>
      </c>
      <c r="E93" t="str">
        <f t="shared" ca="1" si="7"/>
        <v/>
      </c>
      <c r="F93" t="str">
        <f>IF(A93&lt;&gt;"",IFERROR(
AVERAGEIF(ScoutingData[teamNumber],A93,climbing_status)/(
IF(
AVERAGEIFS(climb_time,ScoutingData[teamNumber],A93)&lt;&gt;0,AVERAGEIFS(climb_time,ScoutingData[teamNumber],A93),AVERAGE(climb_time)
)
),0),"")</f>
        <v/>
      </c>
      <c r="G93" t="str">
        <f t="shared" si="8"/>
        <v/>
      </c>
      <c r="H93" t="str">
        <f>IFERROR(AVERAGEIFS(speed_rating,ScoutingInfo!teamNumber,A93)/5,"")</f>
        <v/>
      </c>
      <c r="I93" t="str">
        <f t="shared" si="9"/>
        <v/>
      </c>
      <c r="J93" t="str">
        <f>IFERROR((AVERAGEIFS(driver_skill,ScoutingInfo!teamNumber,A93)/3),"")</f>
        <v/>
      </c>
      <c r="K93" t="str">
        <f t="shared" si="10"/>
        <v/>
      </c>
      <c r="L93">
        <f>IFERROR((AVERAGEIFS(PitScoutingInfo!coolness,PitScoutingInfo!teamNumber,A93)),"")</f>
        <v>7</v>
      </c>
      <c r="M93">
        <f t="shared" si="11"/>
        <v>43</v>
      </c>
    </row>
    <row r="94" spans="1:13" x14ac:dyDescent="0.4">
      <c r="A94" s="6" t="str">
        <f>IF(ISBLANK(AllTeams!A94),"",AllTeams!A94)</f>
        <v/>
      </c>
      <c r="B94" t="str">
        <f>IFERROR(AVERAGEIFS(ScoutingInfo!defense_rating,ScoutingInfo!teamNumber,A94)/4,"")</f>
        <v/>
      </c>
      <c r="C94" s="5" t="str">
        <f t="shared" si="6"/>
        <v/>
      </c>
      <c r="D94" s="4" t="str">
        <f ca="1">IFERROR(SUM(AVERAGEIF(ReformatedData!$A$2:$A$1000,A94, amp_points),AVERAGEIF(ReformatedData!$A$2:$A$1000,A94, speaker_points))/2,"")</f>
        <v/>
      </c>
      <c r="E94" t="str">
        <f t="shared" ca="1" si="7"/>
        <v/>
      </c>
      <c r="F94" t="str">
        <f>IF(A94&lt;&gt;"",IFERROR(
AVERAGEIF(ScoutingData[teamNumber],A94,climbing_status)/(
IF(
AVERAGEIFS(climb_time,ScoutingData[teamNumber],A94)&lt;&gt;0,AVERAGEIFS(climb_time,ScoutingData[teamNumber],A94),AVERAGE(climb_time)
)
),0),"")</f>
        <v/>
      </c>
      <c r="G94" t="str">
        <f t="shared" si="8"/>
        <v/>
      </c>
      <c r="H94" t="str">
        <f>IFERROR(AVERAGEIFS(speed_rating,ScoutingInfo!teamNumber,A94)/5,"")</f>
        <v/>
      </c>
      <c r="I94" t="str">
        <f t="shared" si="9"/>
        <v/>
      </c>
      <c r="J94" t="str">
        <f>IFERROR((AVERAGEIFS(driver_skill,ScoutingInfo!teamNumber,A94)/3),"")</f>
        <v/>
      </c>
      <c r="K94" t="str">
        <f t="shared" si="10"/>
        <v/>
      </c>
      <c r="L94">
        <f>IFERROR((AVERAGEIFS(PitScoutingInfo!coolness,PitScoutingInfo!teamNumber,A94)),"")</f>
        <v>7</v>
      </c>
      <c r="M94">
        <f t="shared" si="11"/>
        <v>43</v>
      </c>
    </row>
    <row r="95" spans="1:13" x14ac:dyDescent="0.4">
      <c r="A95" s="6" t="str">
        <f>IF(ISBLANK(AllTeams!A95),"",AllTeams!A95)</f>
        <v/>
      </c>
      <c r="B95" t="str">
        <f>IFERROR(AVERAGEIFS(ScoutingInfo!defense_rating,ScoutingInfo!teamNumber,A95)/4,"")</f>
        <v/>
      </c>
      <c r="C95" s="5" t="str">
        <f t="shared" si="6"/>
        <v/>
      </c>
      <c r="D95" s="4" t="str">
        <f ca="1">IFERROR(SUM(AVERAGEIF(ReformatedData!$A$2:$A$1000,A95, amp_points),AVERAGEIF(ReformatedData!$A$2:$A$1000,A95, speaker_points))/2,"")</f>
        <v/>
      </c>
      <c r="E95" t="str">
        <f t="shared" ca="1" si="7"/>
        <v/>
      </c>
      <c r="F95" t="str">
        <f>IF(A95&lt;&gt;"",IFERROR(
AVERAGEIF(ScoutingData[teamNumber],A95,climbing_status)/(
IF(
AVERAGEIFS(climb_time,ScoutingData[teamNumber],A95)&lt;&gt;0,AVERAGEIFS(climb_time,ScoutingData[teamNumber],A95),AVERAGE(climb_time)
)
),0),"")</f>
        <v/>
      </c>
      <c r="G95" t="str">
        <f t="shared" si="8"/>
        <v/>
      </c>
      <c r="H95" t="str">
        <f>IFERROR(AVERAGEIFS(speed_rating,ScoutingInfo!teamNumber,A95)/5,"")</f>
        <v/>
      </c>
      <c r="I95" t="str">
        <f t="shared" si="9"/>
        <v/>
      </c>
      <c r="J95" t="str">
        <f>IFERROR((AVERAGEIFS(driver_skill,ScoutingInfo!teamNumber,A95)/3),"")</f>
        <v/>
      </c>
      <c r="K95" t="str">
        <f t="shared" si="10"/>
        <v/>
      </c>
      <c r="L95">
        <f>IFERROR((AVERAGEIFS(PitScoutingInfo!coolness,PitScoutingInfo!teamNumber,A95)),"")</f>
        <v>7</v>
      </c>
      <c r="M95">
        <f t="shared" si="11"/>
        <v>43</v>
      </c>
    </row>
    <row r="96" spans="1:13" x14ac:dyDescent="0.4">
      <c r="A96" s="6" t="str">
        <f>IF(ISBLANK(AllTeams!A96),"",AllTeams!A96)</f>
        <v/>
      </c>
      <c r="B96" t="str">
        <f>IFERROR(AVERAGEIFS(ScoutingInfo!defense_rating,ScoutingInfo!teamNumber,A96)/4,"")</f>
        <v/>
      </c>
      <c r="C96" s="5" t="str">
        <f t="shared" si="6"/>
        <v/>
      </c>
      <c r="D96" s="4" t="str">
        <f ca="1">IFERROR(SUM(AVERAGEIF(ReformatedData!$A$2:$A$1000,A96, amp_points),AVERAGEIF(ReformatedData!$A$2:$A$1000,A96, speaker_points))/2,"")</f>
        <v/>
      </c>
      <c r="E96" t="str">
        <f t="shared" ca="1" si="7"/>
        <v/>
      </c>
      <c r="F96" t="str">
        <f>IF(A96&lt;&gt;"",IFERROR(
AVERAGEIF(ScoutingData[teamNumber],A96,climbing_status)/(
IF(
AVERAGEIFS(climb_time,ScoutingData[teamNumber],A96)&lt;&gt;0,AVERAGEIFS(climb_time,ScoutingData[teamNumber],A96),AVERAGE(climb_time)
)
),0),"")</f>
        <v/>
      </c>
      <c r="G96" t="str">
        <f t="shared" si="8"/>
        <v/>
      </c>
      <c r="H96" t="str">
        <f>IFERROR(AVERAGEIFS(speed_rating,ScoutingInfo!teamNumber,A96)/5,"")</f>
        <v/>
      </c>
      <c r="I96" t="str">
        <f t="shared" si="9"/>
        <v/>
      </c>
      <c r="J96" t="str">
        <f>IFERROR((AVERAGEIFS(driver_skill,ScoutingInfo!teamNumber,A96)/3),"")</f>
        <v/>
      </c>
      <c r="K96" t="str">
        <f t="shared" si="10"/>
        <v/>
      </c>
      <c r="L96">
        <f>IFERROR((AVERAGEIFS(PitScoutingInfo!coolness,PitScoutingInfo!teamNumber,A96)),"")</f>
        <v>7</v>
      </c>
      <c r="M96">
        <f t="shared" si="11"/>
        <v>43</v>
      </c>
    </row>
    <row r="97" spans="1:13" x14ac:dyDescent="0.4">
      <c r="A97" s="6" t="str">
        <f>IF(ISBLANK(AllTeams!A97),"",AllTeams!A97)</f>
        <v/>
      </c>
      <c r="B97" t="str">
        <f>IFERROR(AVERAGEIFS(ScoutingInfo!defense_rating,ScoutingInfo!teamNumber,A97)/4,"")</f>
        <v/>
      </c>
      <c r="C97" s="5" t="str">
        <f t="shared" si="6"/>
        <v/>
      </c>
      <c r="D97" s="4" t="str">
        <f ca="1">IFERROR(SUM(AVERAGEIF(ReformatedData!$A$2:$A$1000,A97, amp_points),AVERAGEIF(ReformatedData!$A$2:$A$1000,A97, speaker_points))/2,"")</f>
        <v/>
      </c>
      <c r="E97" t="str">
        <f t="shared" ca="1" si="7"/>
        <v/>
      </c>
      <c r="F97" t="str">
        <f>IF(A97&lt;&gt;"",IFERROR(
AVERAGEIF(ScoutingData[teamNumber],A97,climbing_status)/(
IF(
AVERAGEIFS(climb_time,ScoutingData[teamNumber],A97)&lt;&gt;0,AVERAGEIFS(climb_time,ScoutingData[teamNumber],A97),AVERAGE(climb_time)
)
),0),"")</f>
        <v/>
      </c>
      <c r="G97" t="str">
        <f t="shared" si="8"/>
        <v/>
      </c>
      <c r="H97" t="str">
        <f>IFERROR(AVERAGEIFS(speed_rating,ScoutingInfo!teamNumber,A97)/5,"")</f>
        <v/>
      </c>
      <c r="I97" t="str">
        <f t="shared" si="9"/>
        <v/>
      </c>
      <c r="J97" t="str">
        <f>IFERROR((AVERAGEIFS(driver_skill,ScoutingInfo!teamNumber,A97)/3),"")</f>
        <v/>
      </c>
      <c r="K97" t="str">
        <f t="shared" si="10"/>
        <v/>
      </c>
      <c r="L97">
        <f>IFERROR((AVERAGEIFS(PitScoutingInfo!coolness,PitScoutingInfo!teamNumber,A97)),"")</f>
        <v>7</v>
      </c>
      <c r="M97">
        <f t="shared" si="11"/>
        <v>43</v>
      </c>
    </row>
    <row r="98" spans="1:13" x14ac:dyDescent="0.4">
      <c r="A98" s="6" t="str">
        <f>IF(ISBLANK(AllTeams!A98),"",AllTeams!A98)</f>
        <v/>
      </c>
      <c r="B98" t="str">
        <f>IFERROR(AVERAGEIFS(ScoutingInfo!defense_rating,ScoutingInfo!teamNumber,A98)/4,"")</f>
        <v/>
      </c>
      <c r="C98" s="5" t="str">
        <f t="shared" si="6"/>
        <v/>
      </c>
      <c r="D98" s="4" t="str">
        <f ca="1">IFERROR(SUM(AVERAGEIF(ReformatedData!$A$2:$A$1000,A98, amp_points),AVERAGEIF(ReformatedData!$A$2:$A$1000,A98, speaker_points))/2,"")</f>
        <v/>
      </c>
      <c r="E98" t="str">
        <f t="shared" ca="1" si="7"/>
        <v/>
      </c>
      <c r="F98" t="str">
        <f>IF(A98&lt;&gt;"",IFERROR(
AVERAGEIF(ScoutingData[teamNumber],A98,climbing_status)/(
IF(
AVERAGEIFS(climb_time,ScoutingData[teamNumber],A98)&lt;&gt;0,AVERAGEIFS(climb_time,ScoutingData[teamNumber],A98),AVERAGE(climb_time)
)
),0),"")</f>
        <v/>
      </c>
      <c r="G98" t="str">
        <f t="shared" si="8"/>
        <v/>
      </c>
      <c r="H98" t="str">
        <f>IFERROR(AVERAGEIFS(speed_rating,ScoutingInfo!teamNumber,A98)/5,"")</f>
        <v/>
      </c>
      <c r="I98" t="str">
        <f t="shared" si="9"/>
        <v/>
      </c>
      <c r="J98" t="str">
        <f>IFERROR((AVERAGEIFS(driver_skill,ScoutingInfo!teamNumber,A98)/3),"")</f>
        <v/>
      </c>
      <c r="K98" t="str">
        <f t="shared" si="10"/>
        <v/>
      </c>
      <c r="L98">
        <f>IFERROR((AVERAGEIFS(PitScoutingInfo!coolness,PitScoutingInfo!teamNumber,A98)),"")</f>
        <v>7</v>
      </c>
      <c r="M98">
        <f t="shared" si="11"/>
        <v>43</v>
      </c>
    </row>
    <row r="99" spans="1:13" x14ac:dyDescent="0.4">
      <c r="A99" s="6" t="str">
        <f>IF(ISBLANK(AllTeams!A99),"",AllTeams!A99)</f>
        <v/>
      </c>
      <c r="B99" t="str">
        <f>IFERROR(AVERAGEIFS(ScoutingInfo!defense_rating,ScoutingInfo!teamNumber,A99)/4,"")</f>
        <v/>
      </c>
      <c r="C99" s="5" t="str">
        <f t="shared" si="6"/>
        <v/>
      </c>
      <c r="D99" s="4" t="str">
        <f ca="1">IFERROR(SUM(AVERAGEIF(ReformatedData!$A$2:$A$1000,A99, amp_points),AVERAGEIF(ReformatedData!$A$2:$A$1000,A99, speaker_points))/2,"")</f>
        <v/>
      </c>
      <c r="E99" t="str">
        <f t="shared" ca="1" si="7"/>
        <v/>
      </c>
      <c r="F99" t="str">
        <f>IF(A99&lt;&gt;"",IFERROR(
AVERAGEIF(ScoutingData[teamNumber],A99,climbing_status)/(
IF(
AVERAGEIFS(climb_time,ScoutingData[teamNumber],A99)&lt;&gt;0,AVERAGEIFS(climb_time,ScoutingData[teamNumber],A99),AVERAGE(climb_time)
)
),0),"")</f>
        <v/>
      </c>
      <c r="G99" t="str">
        <f t="shared" si="8"/>
        <v/>
      </c>
      <c r="H99" t="str">
        <f>IFERROR(AVERAGEIFS(speed_rating,ScoutingInfo!teamNumber,A99)/5,"")</f>
        <v/>
      </c>
      <c r="I99" t="str">
        <f t="shared" si="9"/>
        <v/>
      </c>
      <c r="J99" t="str">
        <f>IFERROR((AVERAGEIFS(driver_skill,ScoutingInfo!teamNumber,A99)/3),"")</f>
        <v/>
      </c>
      <c r="K99" t="str">
        <f t="shared" si="10"/>
        <v/>
      </c>
      <c r="L99">
        <f>IFERROR((AVERAGEIFS(PitScoutingInfo!coolness,PitScoutingInfo!teamNumber,A99)),"")</f>
        <v>7</v>
      </c>
      <c r="M99">
        <f t="shared" si="11"/>
        <v>43</v>
      </c>
    </row>
    <row r="100" spans="1:13" x14ac:dyDescent="0.4">
      <c r="A100" s="6" t="str">
        <f>IF(ISBLANK(AllTeams!A100),"",AllTeams!A100)</f>
        <v/>
      </c>
      <c r="B100" t="str">
        <f>IFERROR(AVERAGEIFS(ScoutingInfo!defense_rating,ScoutingInfo!teamNumber,A100)/4,"")</f>
        <v/>
      </c>
      <c r="C100" s="5" t="str">
        <f t="shared" si="6"/>
        <v/>
      </c>
      <c r="D100" s="4" t="str">
        <f ca="1">IFERROR(SUM(AVERAGEIF(ReformatedData!$A$2:$A$1000,A100, amp_points),AVERAGEIF(ReformatedData!$A$2:$A$1000,A100, speaker_points))/2,"")</f>
        <v/>
      </c>
      <c r="E100" t="str">
        <f t="shared" ca="1" si="7"/>
        <v/>
      </c>
      <c r="F100" t="str">
        <f>IF(A100&lt;&gt;"",IFERROR(
AVERAGEIF(ScoutingData[teamNumber],A100,climbing_status)/(
IF(
AVERAGEIFS(climb_time,ScoutingData[teamNumber],A100)&lt;&gt;0,AVERAGEIFS(climb_time,ScoutingData[teamNumber],A100),AVERAGE(climb_time)
)
),0),"")</f>
        <v/>
      </c>
      <c r="G100" t="str">
        <f t="shared" si="8"/>
        <v/>
      </c>
      <c r="H100" t="str">
        <f>IFERROR(AVERAGEIFS(speed_rating,ScoutingInfo!teamNumber,A100)/5,"")</f>
        <v/>
      </c>
      <c r="I100" t="str">
        <f t="shared" si="9"/>
        <v/>
      </c>
      <c r="J100" t="str">
        <f>IFERROR((AVERAGEIFS(driver_skill,ScoutingInfo!teamNumber,A100)/3),"")</f>
        <v/>
      </c>
      <c r="K100" t="str">
        <f t="shared" si="10"/>
        <v/>
      </c>
      <c r="L100">
        <f>IFERROR((AVERAGEIFS(PitScoutingInfo!coolness,PitScoutingInfo!teamNumber,A100)),"")</f>
        <v>7</v>
      </c>
      <c r="M100">
        <f t="shared" si="11"/>
        <v>43</v>
      </c>
    </row>
    <row r="101" spans="1:13" x14ac:dyDescent="0.4">
      <c r="A101" s="6" t="str">
        <f>IF(ISBLANK(AllTeams!A101),"",AllTeams!A101)</f>
        <v/>
      </c>
      <c r="B101" t="str">
        <f>IFERROR(AVERAGEIFS(ScoutingInfo!defense_rating,ScoutingInfo!teamNumber,A101)/4,"")</f>
        <v/>
      </c>
      <c r="C101" s="5" t="str">
        <f t="shared" si="6"/>
        <v/>
      </c>
      <c r="D101" s="4" t="str">
        <f ca="1">IFERROR(SUM(AVERAGEIF(ReformatedData!$A$2:$A$1000,A101, amp_points),AVERAGEIF(ReformatedData!$A$2:$A$1000,A101, speaker_points))/2,"")</f>
        <v/>
      </c>
      <c r="E101" t="str">
        <f t="shared" ca="1" si="7"/>
        <v/>
      </c>
      <c r="F101" t="str">
        <f>IF(A101&lt;&gt;"",IFERROR(
AVERAGEIF(ScoutingData[teamNumber],A101,climbing_status)/(
IF(
AVERAGEIFS(climb_time,ScoutingData[teamNumber],A101)&lt;&gt;0,AVERAGEIFS(climb_time,ScoutingData[teamNumber],A101),AVERAGE(climb_time)
)
),0),"")</f>
        <v/>
      </c>
      <c r="G101" t="str">
        <f t="shared" si="8"/>
        <v/>
      </c>
      <c r="H101" t="str">
        <f>IFERROR(AVERAGEIFS(speed_rating,ScoutingInfo!teamNumber,A101)/5,"")</f>
        <v/>
      </c>
      <c r="I101" t="str">
        <f t="shared" si="9"/>
        <v/>
      </c>
      <c r="J101" t="str">
        <f>IFERROR((AVERAGEIFS(driver_skill,ScoutingInfo!teamNumber,A101)/3),"")</f>
        <v/>
      </c>
      <c r="K101" t="str">
        <f t="shared" si="10"/>
        <v/>
      </c>
      <c r="L101">
        <f>IFERROR((AVERAGEIFS(PitScoutingInfo!coolness,PitScoutingInfo!teamNumber,A101)),"")</f>
        <v>7</v>
      </c>
      <c r="M101">
        <f t="shared" si="11"/>
        <v>43</v>
      </c>
    </row>
    <row r="102" spans="1:13" x14ac:dyDescent="0.4">
      <c r="A102" s="6" t="str">
        <f>IF(ISBLANK(AllTeams!A102),"",AllTeams!A102)</f>
        <v/>
      </c>
      <c r="B102" t="str">
        <f>IFERROR(AVERAGEIFS(ScoutingInfo!defense_rating,ScoutingInfo!teamNumber,A102)/4,"")</f>
        <v/>
      </c>
      <c r="C102" s="5" t="str">
        <f t="shared" si="6"/>
        <v/>
      </c>
      <c r="D102" s="4" t="str">
        <f ca="1">IFERROR(SUM(AVERAGEIF(ReformatedData!$A$2:$A$1000,A102, amp_points),AVERAGEIF(ReformatedData!$A$2:$A$1000,A102, speaker_points))/2,"")</f>
        <v/>
      </c>
      <c r="E102" t="str">
        <f t="shared" ca="1" si="7"/>
        <v/>
      </c>
      <c r="F102" t="str">
        <f>IF(A102&lt;&gt;"",IFERROR(
AVERAGEIF(ScoutingData[teamNumber],A102,climbing_status)/(
IF(
AVERAGEIFS(climb_time,ScoutingData[teamNumber],A102)&lt;&gt;0,AVERAGEIFS(climb_time,ScoutingData[teamNumber],A102),AVERAGE(climb_time)
)
),0),"")</f>
        <v/>
      </c>
      <c r="G102" t="str">
        <f t="shared" si="8"/>
        <v/>
      </c>
      <c r="H102" t="str">
        <f>IFERROR(AVERAGEIFS(speed_rating,ScoutingInfo!teamNumber,A102)/5,"")</f>
        <v/>
      </c>
      <c r="I102" t="str">
        <f t="shared" si="9"/>
        <v/>
      </c>
      <c r="J102" t="str">
        <f>IFERROR((AVERAGEIFS(driver_skill,ScoutingInfo!teamNumber,A102)/3),"")</f>
        <v/>
      </c>
      <c r="K102" t="str">
        <f t="shared" si="10"/>
        <v/>
      </c>
      <c r="L102">
        <f>IFERROR((AVERAGEIFS(PitScoutingInfo!coolness,PitScoutingInfo!teamNumber,A102)),"")</f>
        <v>7</v>
      </c>
      <c r="M102">
        <f t="shared" si="11"/>
        <v>43</v>
      </c>
    </row>
    <row r="103" spans="1:13" x14ac:dyDescent="0.4">
      <c r="A103" s="6" t="str">
        <f>IF(ISBLANK(AllTeams!A103),"",AllTeams!A103)</f>
        <v/>
      </c>
      <c r="B103" t="str">
        <f>IFERROR(AVERAGEIFS(ScoutingInfo!defense_rating,ScoutingInfo!teamNumber,A103)/4,"")</f>
        <v/>
      </c>
      <c r="C103" s="5" t="str">
        <f t="shared" si="6"/>
        <v/>
      </c>
      <c r="D103" s="4" t="str">
        <f ca="1">IFERROR(SUM(AVERAGEIF(ReformatedData!$A$2:$A$1000,A103, amp_points),AVERAGEIF(ReformatedData!$A$2:$A$1000,A103, speaker_points))/2,"")</f>
        <v/>
      </c>
      <c r="E103" t="str">
        <f t="shared" ca="1" si="7"/>
        <v/>
      </c>
      <c r="F103" t="str">
        <f>IF(A103&lt;&gt;"",IFERROR(
AVERAGEIF(ScoutingData[teamNumber],A103,climbing_status)/(
IF(
AVERAGEIFS(climb_time,ScoutingData[teamNumber],A103)&lt;&gt;0,AVERAGEIFS(climb_time,ScoutingData[teamNumber],A103),AVERAGE(climb_time)
)
),0),"")</f>
        <v/>
      </c>
      <c r="G103" t="str">
        <f t="shared" si="8"/>
        <v/>
      </c>
      <c r="H103" t="str">
        <f>IFERROR(AVERAGEIFS(speed_rating,ScoutingInfo!teamNumber,A103)/5,"")</f>
        <v/>
      </c>
      <c r="I103" t="str">
        <f t="shared" si="9"/>
        <v/>
      </c>
      <c r="J103" t="str">
        <f>IFERROR((AVERAGEIFS(driver_skill,ScoutingInfo!teamNumber,A103)/3),"")</f>
        <v/>
      </c>
      <c r="K103" t="str">
        <f t="shared" si="10"/>
        <v/>
      </c>
      <c r="L103">
        <f>IFERROR((AVERAGEIFS(PitScoutingInfo!coolness,PitScoutingInfo!teamNumber,A103)),"")</f>
        <v>7</v>
      </c>
      <c r="M103">
        <f t="shared" si="11"/>
        <v>43</v>
      </c>
    </row>
    <row r="104" spans="1:13" x14ac:dyDescent="0.4">
      <c r="A104" s="6" t="str">
        <f>IF(ISBLANK(AllTeams!A104),"",AllTeams!A104)</f>
        <v/>
      </c>
      <c r="B104" t="str">
        <f>IFERROR(AVERAGEIFS(ScoutingInfo!defense_rating,ScoutingInfo!teamNumber,A104)/4,"")</f>
        <v/>
      </c>
      <c r="C104" s="5" t="str">
        <f t="shared" si="6"/>
        <v/>
      </c>
      <c r="D104" s="4" t="str">
        <f ca="1">IFERROR(SUM(AVERAGEIF(ReformatedData!$A$2:$A$1000,A104, amp_points),AVERAGEIF(ReformatedData!$A$2:$A$1000,A104, speaker_points))/2,"")</f>
        <v/>
      </c>
      <c r="E104" t="str">
        <f t="shared" ca="1" si="7"/>
        <v/>
      </c>
      <c r="F104" t="str">
        <f>IF(A104&lt;&gt;"",IFERROR(
AVERAGEIF(ScoutingData[teamNumber],A104,climbing_status)/(
IF(
AVERAGEIFS(climb_time,ScoutingData[teamNumber],A104)&lt;&gt;0,AVERAGEIFS(climb_time,ScoutingData[teamNumber],A104),AVERAGE(climb_time)
)
),0),"")</f>
        <v/>
      </c>
      <c r="G104" t="str">
        <f t="shared" si="8"/>
        <v/>
      </c>
      <c r="H104" t="str">
        <f>IFERROR(AVERAGEIFS(speed_rating,ScoutingInfo!teamNumber,A104)/5,"")</f>
        <v/>
      </c>
      <c r="I104" t="str">
        <f t="shared" si="9"/>
        <v/>
      </c>
      <c r="J104" t="str">
        <f>IFERROR((AVERAGEIFS(driver_skill,ScoutingInfo!teamNumber,A104)/3),"")</f>
        <v/>
      </c>
      <c r="K104" t="str">
        <f t="shared" si="10"/>
        <v/>
      </c>
      <c r="L104">
        <f>IFERROR((AVERAGEIFS(PitScoutingInfo!coolness,PitScoutingInfo!teamNumber,A104)),"")</f>
        <v>7</v>
      </c>
      <c r="M104">
        <f t="shared" si="11"/>
        <v>43</v>
      </c>
    </row>
    <row r="105" spans="1:13" x14ac:dyDescent="0.4">
      <c r="A105" s="6" t="str">
        <f>IF(ISBLANK(AllTeams!A105),"",AllTeams!A105)</f>
        <v/>
      </c>
      <c r="B105" t="str">
        <f>IFERROR(AVERAGEIFS(ScoutingInfo!defense_rating,ScoutingInfo!teamNumber,A105)/4,"")</f>
        <v/>
      </c>
      <c r="C105" s="5" t="str">
        <f t="shared" si="6"/>
        <v/>
      </c>
      <c r="D105" s="4" t="str">
        <f ca="1">IFERROR(SUM(AVERAGEIF(ReformatedData!$A$2:$A$1000,A105, amp_points),AVERAGEIF(ReformatedData!$A$2:$A$1000,A105, speaker_points))/2,"")</f>
        <v/>
      </c>
      <c r="E105" t="str">
        <f t="shared" ca="1" si="7"/>
        <v/>
      </c>
      <c r="F105" t="str">
        <f>IF(A105&lt;&gt;"",IFERROR(
AVERAGEIF(ScoutingData[teamNumber],A105,climbing_status)/(
IF(
AVERAGEIFS(climb_time,ScoutingData[teamNumber],A105)&lt;&gt;0,AVERAGEIFS(climb_time,ScoutingData[teamNumber],A105),AVERAGE(climb_time)
)
),0),"")</f>
        <v/>
      </c>
      <c r="G105" t="str">
        <f t="shared" si="8"/>
        <v/>
      </c>
      <c r="H105" t="str">
        <f>IFERROR(AVERAGEIFS(speed_rating,ScoutingInfo!teamNumber,A105)/5,"")</f>
        <v/>
      </c>
      <c r="I105" t="str">
        <f t="shared" si="9"/>
        <v/>
      </c>
      <c r="J105" t="str">
        <f>IFERROR((AVERAGEIFS(driver_skill,ScoutingInfo!teamNumber,A105)/3),"")</f>
        <v/>
      </c>
      <c r="K105" t="str">
        <f t="shared" si="10"/>
        <v/>
      </c>
      <c r="L105">
        <f>IFERROR((AVERAGEIFS(PitScoutingInfo!coolness,PitScoutingInfo!teamNumber,A105)),"")</f>
        <v>7</v>
      </c>
      <c r="M105">
        <f t="shared" si="11"/>
        <v>43</v>
      </c>
    </row>
    <row r="106" spans="1:13" x14ac:dyDescent="0.4">
      <c r="A106" s="6" t="str">
        <f>IF(ISBLANK(AllTeams!A106),"",AllTeams!A106)</f>
        <v/>
      </c>
      <c r="B106" t="str">
        <f>IFERROR(AVERAGEIFS(ScoutingInfo!defense_rating,ScoutingInfo!teamNumber,A106)/4,"")</f>
        <v/>
      </c>
      <c r="C106" s="5" t="str">
        <f t="shared" si="6"/>
        <v/>
      </c>
      <c r="D106" s="4" t="str">
        <f ca="1">IFERROR(SUM(AVERAGEIF(ReformatedData!$A$2:$A$1000,A106, amp_points),AVERAGEIF(ReformatedData!$A$2:$A$1000,A106, speaker_points))/2,"")</f>
        <v/>
      </c>
      <c r="E106" t="str">
        <f t="shared" ca="1" si="7"/>
        <v/>
      </c>
      <c r="F106" t="str">
        <f>IF(A106&lt;&gt;"",IFERROR(
AVERAGEIF(ScoutingData[teamNumber],A106,climbing_status)/(
IF(
AVERAGEIFS(climb_time,ScoutingData[teamNumber],A106)&lt;&gt;0,AVERAGEIFS(climb_time,ScoutingData[teamNumber],A106),AVERAGE(climb_time)
)
),0),"")</f>
        <v/>
      </c>
      <c r="G106" t="str">
        <f t="shared" si="8"/>
        <v/>
      </c>
      <c r="H106" t="str">
        <f>IFERROR(AVERAGEIFS(speed_rating,ScoutingInfo!teamNumber,A106)/5,"")</f>
        <v/>
      </c>
      <c r="I106" t="str">
        <f t="shared" si="9"/>
        <v/>
      </c>
      <c r="J106" t="str">
        <f>IFERROR((AVERAGEIFS(driver_skill,ScoutingInfo!teamNumber,A106)/3),"")</f>
        <v/>
      </c>
      <c r="K106" t="str">
        <f t="shared" si="10"/>
        <v/>
      </c>
      <c r="L106">
        <f>IFERROR((AVERAGEIFS(PitScoutingInfo!coolness,PitScoutingInfo!teamNumber,A106)),"")</f>
        <v>7</v>
      </c>
      <c r="M106">
        <f t="shared" si="11"/>
        <v>43</v>
      </c>
    </row>
    <row r="107" spans="1:13" x14ac:dyDescent="0.4">
      <c r="A107" s="6" t="str">
        <f>IF(ISBLANK(AllTeams!A107),"",AllTeams!A107)</f>
        <v/>
      </c>
      <c r="B107" t="str">
        <f>IFERROR(AVERAGEIFS(ScoutingInfo!defense_rating,ScoutingInfo!teamNumber,A107)/4,"")</f>
        <v/>
      </c>
      <c r="C107" s="5" t="str">
        <f t="shared" si="6"/>
        <v/>
      </c>
      <c r="D107" s="4" t="str">
        <f ca="1">IFERROR(SUM(AVERAGEIF(ReformatedData!$A$2:$A$1000,A107, amp_points),AVERAGEIF(ReformatedData!$A$2:$A$1000,A107, speaker_points))/2,"")</f>
        <v/>
      </c>
      <c r="E107" t="str">
        <f t="shared" ca="1" si="7"/>
        <v/>
      </c>
      <c r="F107" t="str">
        <f>IF(A107&lt;&gt;"",IFERROR(
AVERAGEIF(ScoutingData[teamNumber],A107,climbing_status)/(
IF(
AVERAGEIFS(climb_time,ScoutingData[teamNumber],A107)&lt;&gt;0,AVERAGEIFS(climb_time,ScoutingData[teamNumber],A107),AVERAGE(climb_time)
)
),0),"")</f>
        <v/>
      </c>
      <c r="G107" t="str">
        <f t="shared" si="8"/>
        <v/>
      </c>
      <c r="H107" t="str">
        <f>IFERROR(AVERAGEIFS(speed_rating,ScoutingInfo!teamNumber,A107)/5,"")</f>
        <v/>
      </c>
      <c r="I107" t="str">
        <f t="shared" si="9"/>
        <v/>
      </c>
      <c r="J107" t="str">
        <f>IFERROR((AVERAGEIFS(driver_skill,ScoutingInfo!teamNumber,A107)/3),"")</f>
        <v/>
      </c>
      <c r="K107" t="str">
        <f t="shared" si="10"/>
        <v/>
      </c>
      <c r="L107">
        <f>IFERROR((AVERAGEIFS(PitScoutingInfo!coolness,PitScoutingInfo!teamNumber,A107)),"")</f>
        <v>7</v>
      </c>
      <c r="M107">
        <f t="shared" si="11"/>
        <v>43</v>
      </c>
    </row>
    <row r="108" spans="1:13" x14ac:dyDescent="0.4">
      <c r="A108" s="6" t="str">
        <f>IF(ISBLANK(AllTeams!A108),"",AllTeams!A108)</f>
        <v/>
      </c>
      <c r="B108" t="str">
        <f>IFERROR(AVERAGEIFS(ScoutingInfo!defense_rating,ScoutingInfo!teamNumber,A108)/4,"")</f>
        <v/>
      </c>
      <c r="C108" s="5" t="str">
        <f t="shared" si="6"/>
        <v/>
      </c>
      <c r="D108" s="4" t="str">
        <f ca="1">IFERROR(SUM(AVERAGEIF(ReformatedData!$A$2:$A$1000,A108, amp_points),AVERAGEIF(ReformatedData!$A$2:$A$1000,A108, speaker_points))/2,"")</f>
        <v/>
      </c>
      <c r="E108" t="str">
        <f t="shared" ca="1" si="7"/>
        <v/>
      </c>
      <c r="F108" t="str">
        <f>IF(A108&lt;&gt;"",IFERROR(
AVERAGEIF(ScoutingData[teamNumber],A108,climbing_status)/(
IF(
AVERAGEIFS(climb_time,ScoutingData[teamNumber],A108)&lt;&gt;0,AVERAGEIFS(climb_time,ScoutingData[teamNumber],A108),AVERAGE(climb_time)
)
),0),"")</f>
        <v/>
      </c>
      <c r="G108" t="str">
        <f t="shared" si="8"/>
        <v/>
      </c>
      <c r="H108" t="str">
        <f>IFERROR(AVERAGEIFS(speed_rating,ScoutingInfo!teamNumber,A108)/5,"")</f>
        <v/>
      </c>
      <c r="I108" t="str">
        <f t="shared" si="9"/>
        <v/>
      </c>
      <c r="J108" t="str">
        <f>IFERROR((AVERAGEIFS(driver_skill,ScoutingInfo!teamNumber,A108)/3),"")</f>
        <v/>
      </c>
      <c r="K108" t="str">
        <f t="shared" si="10"/>
        <v/>
      </c>
      <c r="L108">
        <f>IFERROR((AVERAGEIFS(PitScoutingInfo!coolness,PitScoutingInfo!teamNumber,A108)),"")</f>
        <v>7</v>
      </c>
      <c r="M108">
        <f t="shared" si="11"/>
        <v>43</v>
      </c>
    </row>
    <row r="109" spans="1:13" x14ac:dyDescent="0.4">
      <c r="A109" s="6" t="str">
        <f>IF(ISBLANK(AllTeams!A109),"",AllTeams!A109)</f>
        <v/>
      </c>
      <c r="B109" t="str">
        <f>IFERROR(AVERAGEIFS(ScoutingInfo!defense_rating,ScoutingInfo!teamNumber,A109)/4,"")</f>
        <v/>
      </c>
      <c r="C109" s="5" t="str">
        <f t="shared" si="6"/>
        <v/>
      </c>
      <c r="D109" s="4" t="str">
        <f ca="1">IFERROR(SUM(AVERAGEIF(ReformatedData!$A$2:$A$1000,A109, amp_points),AVERAGEIF(ReformatedData!$A$2:$A$1000,A109, speaker_points))/2,"")</f>
        <v/>
      </c>
      <c r="E109" t="str">
        <f t="shared" ca="1" si="7"/>
        <v/>
      </c>
      <c r="F109" t="str">
        <f>IF(A109&lt;&gt;"",IFERROR(
AVERAGEIF(ScoutingData[teamNumber],A109,climbing_status)/(
IF(
AVERAGEIFS(climb_time,ScoutingData[teamNumber],A109)&lt;&gt;0,AVERAGEIFS(climb_time,ScoutingData[teamNumber],A109),AVERAGE(climb_time)
)
),0),"")</f>
        <v/>
      </c>
      <c r="G109" t="str">
        <f t="shared" si="8"/>
        <v/>
      </c>
      <c r="H109" t="str">
        <f>IFERROR(AVERAGEIFS(speed_rating,ScoutingInfo!teamNumber,A109)/5,"")</f>
        <v/>
      </c>
      <c r="I109" t="str">
        <f t="shared" si="9"/>
        <v/>
      </c>
      <c r="J109" t="str">
        <f>IFERROR((AVERAGEIFS(driver_skill,ScoutingInfo!teamNumber,A109)/3),"")</f>
        <v/>
      </c>
      <c r="K109" t="str">
        <f t="shared" si="10"/>
        <v/>
      </c>
      <c r="L109">
        <f>IFERROR((AVERAGEIFS(PitScoutingInfo!coolness,PitScoutingInfo!teamNumber,A109)),"")</f>
        <v>7</v>
      </c>
      <c r="M109">
        <f t="shared" si="11"/>
        <v>43</v>
      </c>
    </row>
    <row r="110" spans="1:13" x14ac:dyDescent="0.4">
      <c r="A110" s="6" t="str">
        <f>IF(ISBLANK(AllTeams!A110),"",AllTeams!A110)</f>
        <v/>
      </c>
      <c r="B110" t="str">
        <f>IFERROR(AVERAGEIFS(ScoutingInfo!defense_rating,ScoutingInfo!teamNumber,A110)/4,"")</f>
        <v/>
      </c>
      <c r="C110" s="5" t="str">
        <f t="shared" si="6"/>
        <v/>
      </c>
      <c r="D110" s="4" t="str">
        <f ca="1">IFERROR(SUM(AVERAGEIF(ReformatedData!$A$2:$A$1000,A110, amp_points),AVERAGEIF(ReformatedData!$A$2:$A$1000,A110, speaker_points))/2,"")</f>
        <v/>
      </c>
      <c r="E110" t="str">
        <f t="shared" ca="1" si="7"/>
        <v/>
      </c>
      <c r="F110" t="str">
        <f>IF(A110&lt;&gt;"",IFERROR(
AVERAGEIF(ScoutingData[teamNumber],A110,climbing_status)/(
IF(
AVERAGEIFS(climb_time,ScoutingData[teamNumber],A110)&lt;&gt;0,AVERAGEIFS(climb_time,ScoutingData[teamNumber],A110),AVERAGE(climb_time)
)
),0),"")</f>
        <v/>
      </c>
      <c r="G110" t="str">
        <f t="shared" si="8"/>
        <v/>
      </c>
      <c r="H110" t="str">
        <f>IFERROR(AVERAGEIFS(speed_rating,ScoutingInfo!teamNumber,A110)/5,"")</f>
        <v/>
      </c>
      <c r="I110" t="str">
        <f t="shared" si="9"/>
        <v/>
      </c>
      <c r="J110" t="str">
        <f>IFERROR((AVERAGEIFS(driver_skill,ScoutingInfo!teamNumber,A110)/3),"")</f>
        <v/>
      </c>
      <c r="K110" t="str">
        <f t="shared" si="10"/>
        <v/>
      </c>
      <c r="L110">
        <f>IFERROR((AVERAGEIFS(PitScoutingInfo!coolness,PitScoutingInfo!teamNumber,A110)),"")</f>
        <v>7</v>
      </c>
      <c r="M110">
        <f t="shared" si="11"/>
        <v>43</v>
      </c>
    </row>
    <row r="111" spans="1:13" x14ac:dyDescent="0.4">
      <c r="A111" s="6" t="str">
        <f>IF(ISBLANK(AllTeams!A111),"",AllTeams!A111)</f>
        <v/>
      </c>
      <c r="B111" t="str">
        <f>IFERROR(AVERAGEIFS(ScoutingInfo!defense_rating,ScoutingInfo!teamNumber,A111)/4,"")</f>
        <v/>
      </c>
      <c r="C111" s="5" t="str">
        <f t="shared" si="6"/>
        <v/>
      </c>
      <c r="D111" s="4" t="str">
        <f ca="1">IFERROR(SUM(AVERAGEIF(ReformatedData!$A$2:$A$1000,A111, amp_points),AVERAGEIF(ReformatedData!$A$2:$A$1000,A111, speaker_points))/2,"")</f>
        <v/>
      </c>
      <c r="E111" t="str">
        <f t="shared" ca="1" si="7"/>
        <v/>
      </c>
      <c r="F111" t="str">
        <f>IF(A111&lt;&gt;"",IFERROR(
AVERAGEIF(ScoutingData[teamNumber],A111,climbing_status)/(
IF(
AVERAGEIFS(climb_time,ScoutingData[teamNumber],A111)&lt;&gt;0,AVERAGEIFS(climb_time,ScoutingData[teamNumber],A111),AVERAGE(climb_time)
)
),0),"")</f>
        <v/>
      </c>
      <c r="G111" t="str">
        <f t="shared" si="8"/>
        <v/>
      </c>
      <c r="H111" t="str">
        <f>IFERROR(AVERAGEIFS(speed_rating,ScoutingInfo!teamNumber,A111)/5,"")</f>
        <v/>
      </c>
      <c r="I111" t="str">
        <f t="shared" si="9"/>
        <v/>
      </c>
      <c r="J111" t="str">
        <f>IFERROR((AVERAGEIFS(driver_skill,ScoutingInfo!teamNumber,A111)/3),"")</f>
        <v/>
      </c>
      <c r="K111" t="str">
        <f t="shared" si="10"/>
        <v/>
      </c>
      <c r="L111">
        <f>IFERROR((AVERAGEIFS(PitScoutingInfo!coolness,PitScoutingInfo!teamNumber,A111)),"")</f>
        <v>7</v>
      </c>
      <c r="M111">
        <f t="shared" si="11"/>
        <v>43</v>
      </c>
    </row>
    <row r="112" spans="1:13" x14ac:dyDescent="0.4">
      <c r="A112" s="6" t="str">
        <f>IF(ISBLANK(AllTeams!A112),"",AllTeams!A112)</f>
        <v/>
      </c>
      <c r="B112" t="str">
        <f>IFERROR(AVERAGEIFS(ScoutingInfo!defense_rating,ScoutingInfo!teamNumber,A112)/4,"")</f>
        <v/>
      </c>
      <c r="C112" s="5" t="str">
        <f t="shared" si="6"/>
        <v/>
      </c>
      <c r="D112" s="4" t="str">
        <f ca="1">IFERROR(SUM(AVERAGEIF(ReformatedData!$A$2:$A$1000,A112, amp_points),AVERAGEIF(ReformatedData!$A$2:$A$1000,A112, speaker_points))/2,"")</f>
        <v/>
      </c>
      <c r="E112" t="str">
        <f t="shared" ca="1" si="7"/>
        <v/>
      </c>
      <c r="F112" t="str">
        <f>IF(A112&lt;&gt;"",IFERROR(
AVERAGEIF(ScoutingData[teamNumber],A112,climbing_status)/(
IF(
AVERAGEIFS(climb_time,ScoutingData[teamNumber],A112)&lt;&gt;0,AVERAGEIFS(climb_time,ScoutingData[teamNumber],A112),AVERAGE(climb_time)
)
),0),"")</f>
        <v/>
      </c>
      <c r="G112" t="str">
        <f t="shared" si="8"/>
        <v/>
      </c>
      <c r="H112" t="str">
        <f>IFERROR(AVERAGEIFS(speed_rating,ScoutingInfo!teamNumber,A112)/5,"")</f>
        <v/>
      </c>
      <c r="I112" t="str">
        <f t="shared" si="9"/>
        <v/>
      </c>
      <c r="J112" t="str">
        <f>IFERROR((AVERAGEIFS(driver_skill,ScoutingInfo!teamNumber,A112)/3),"")</f>
        <v/>
      </c>
      <c r="K112" t="str">
        <f t="shared" si="10"/>
        <v/>
      </c>
      <c r="L112">
        <f>IFERROR((AVERAGEIFS(PitScoutingInfo!coolness,PitScoutingInfo!teamNumber,A112)),"")</f>
        <v>7</v>
      </c>
      <c r="M112">
        <f t="shared" si="11"/>
        <v>43</v>
      </c>
    </row>
    <row r="113" spans="1:13" x14ac:dyDescent="0.4">
      <c r="A113" s="6" t="str">
        <f>IF(ISBLANK(AllTeams!A113),"",AllTeams!A113)</f>
        <v/>
      </c>
      <c r="B113" t="str">
        <f>IFERROR(AVERAGEIFS(ScoutingInfo!defense_rating,ScoutingInfo!teamNumber,A113)/4,"")</f>
        <v/>
      </c>
      <c r="C113" s="5" t="str">
        <f t="shared" si="6"/>
        <v/>
      </c>
      <c r="D113" s="4" t="str">
        <f ca="1">IFERROR(SUM(AVERAGEIF(ReformatedData!$A$2:$A$1000,A113, amp_points),AVERAGEIF(ReformatedData!$A$2:$A$1000,A113, speaker_points))/2,"")</f>
        <v/>
      </c>
      <c r="E113" t="str">
        <f t="shared" ca="1" si="7"/>
        <v/>
      </c>
      <c r="F113" t="str">
        <f>IF(A113&lt;&gt;"",IFERROR(
AVERAGEIF(ScoutingData[teamNumber],A113,climbing_status)/(
IF(
AVERAGEIFS(climb_time,ScoutingData[teamNumber],A113)&lt;&gt;0,AVERAGEIFS(climb_time,ScoutingData[teamNumber],A113),AVERAGE(climb_time)
)
),0),"")</f>
        <v/>
      </c>
      <c r="G113" t="str">
        <f t="shared" si="8"/>
        <v/>
      </c>
      <c r="H113" t="str">
        <f>IFERROR(AVERAGEIFS(speed_rating,ScoutingInfo!teamNumber,A113)/5,"")</f>
        <v/>
      </c>
      <c r="I113" t="str">
        <f t="shared" si="9"/>
        <v/>
      </c>
      <c r="J113" t="str">
        <f>IFERROR((AVERAGEIFS(driver_skill,ScoutingInfo!teamNumber,A113)/3),"")</f>
        <v/>
      </c>
      <c r="K113" t="str">
        <f t="shared" si="10"/>
        <v/>
      </c>
      <c r="L113">
        <f>IFERROR((AVERAGEIFS(PitScoutingInfo!coolness,PitScoutingInfo!teamNumber,A113)),"")</f>
        <v>7</v>
      </c>
      <c r="M113">
        <f t="shared" si="11"/>
        <v>43</v>
      </c>
    </row>
    <row r="114" spans="1:13" x14ac:dyDescent="0.4">
      <c r="A114" s="6" t="str">
        <f>IF(ISBLANK(AllTeams!A114),"",AllTeams!A114)</f>
        <v/>
      </c>
      <c r="B114" t="str">
        <f>IFERROR(AVERAGEIFS(ScoutingInfo!defense_rating,ScoutingInfo!teamNumber,A114)/4,"")</f>
        <v/>
      </c>
      <c r="C114" s="5" t="str">
        <f t="shared" si="6"/>
        <v/>
      </c>
      <c r="D114" s="4" t="str">
        <f ca="1">IFERROR(SUM(AVERAGEIF(ReformatedData!$A$2:$A$1000,A114, amp_points),AVERAGEIF(ReformatedData!$A$2:$A$1000,A114, speaker_points))/2,"")</f>
        <v/>
      </c>
      <c r="E114" t="str">
        <f t="shared" ca="1" si="7"/>
        <v/>
      </c>
      <c r="F114" t="str">
        <f>IF(A114&lt;&gt;"",IFERROR(
AVERAGEIF(ScoutingData[teamNumber],A114,climbing_status)/(
IF(
AVERAGEIFS(climb_time,ScoutingData[teamNumber],A114)&lt;&gt;0,AVERAGEIFS(climb_time,ScoutingData[teamNumber],A114),AVERAGE(climb_time)
)
),0),"")</f>
        <v/>
      </c>
      <c r="G114" t="str">
        <f t="shared" si="8"/>
        <v/>
      </c>
      <c r="H114" t="str">
        <f>IFERROR(AVERAGEIFS(speed_rating,ScoutingInfo!teamNumber,A114)/5,"")</f>
        <v/>
      </c>
      <c r="I114" t="str">
        <f t="shared" si="9"/>
        <v/>
      </c>
      <c r="J114" t="str">
        <f>IFERROR((AVERAGEIFS(driver_skill,ScoutingInfo!teamNumber,A114)/3),"")</f>
        <v/>
      </c>
      <c r="K114" t="str">
        <f t="shared" si="10"/>
        <v/>
      </c>
      <c r="L114">
        <f>IFERROR((AVERAGEIFS(PitScoutingInfo!coolness,PitScoutingInfo!teamNumber,A114)),"")</f>
        <v>7</v>
      </c>
      <c r="M114">
        <f t="shared" si="11"/>
        <v>43</v>
      </c>
    </row>
    <row r="115" spans="1:13" x14ac:dyDescent="0.4">
      <c r="A115" s="6" t="str">
        <f>IF(ISBLANK(AllTeams!A115),"",AllTeams!A115)</f>
        <v/>
      </c>
      <c r="B115" t="str">
        <f>IFERROR(AVERAGEIFS(ScoutingInfo!defense_rating,ScoutingInfo!teamNumber,A115)/4,"")</f>
        <v/>
      </c>
      <c r="C115" s="5" t="str">
        <f t="shared" si="6"/>
        <v/>
      </c>
      <c r="D115" s="4" t="str">
        <f ca="1">IFERROR(SUM(AVERAGEIF(ReformatedData!$A$2:$A$1000,A115, amp_points),AVERAGEIF(ReformatedData!$A$2:$A$1000,A115, speaker_points))/2,"")</f>
        <v/>
      </c>
      <c r="E115" t="str">
        <f t="shared" ca="1" si="7"/>
        <v/>
      </c>
      <c r="F115" t="str">
        <f>IF(A115&lt;&gt;"",IFERROR(
AVERAGEIF(ScoutingData[teamNumber],A115,climbing_status)/(
IF(
AVERAGEIFS(climb_time,ScoutingData[teamNumber],A115)&lt;&gt;0,AVERAGEIFS(climb_time,ScoutingData[teamNumber],A115),AVERAGE(climb_time)
)
),0),"")</f>
        <v/>
      </c>
      <c r="G115" t="str">
        <f t="shared" si="8"/>
        <v/>
      </c>
      <c r="H115" t="str">
        <f>IFERROR(AVERAGEIFS(speed_rating,ScoutingInfo!teamNumber,A115)/5,"")</f>
        <v/>
      </c>
      <c r="I115" t="str">
        <f t="shared" si="9"/>
        <v/>
      </c>
      <c r="J115" t="str">
        <f>IFERROR((AVERAGEIFS(driver_skill,ScoutingInfo!teamNumber,A115)/3),"")</f>
        <v/>
      </c>
      <c r="K115" t="str">
        <f t="shared" si="10"/>
        <v/>
      </c>
      <c r="L115">
        <f>IFERROR((AVERAGEIFS(PitScoutingInfo!coolness,PitScoutingInfo!teamNumber,A115)),"")</f>
        <v>7</v>
      </c>
      <c r="M115">
        <f t="shared" si="11"/>
        <v>43</v>
      </c>
    </row>
    <row r="116" spans="1:13" x14ac:dyDescent="0.4">
      <c r="A116" s="6" t="str">
        <f>IF(ISBLANK(AllTeams!A116),"",AllTeams!A116)</f>
        <v/>
      </c>
      <c r="B116" t="str">
        <f>IFERROR(AVERAGEIFS(ScoutingInfo!defense_rating,ScoutingInfo!teamNumber,A116)/4,"")</f>
        <v/>
      </c>
      <c r="C116" s="5" t="str">
        <f t="shared" si="6"/>
        <v/>
      </c>
      <c r="D116" s="4" t="str">
        <f ca="1">IFERROR(SUM(AVERAGEIF(ReformatedData!$A$2:$A$1000,A116, amp_points),AVERAGEIF(ReformatedData!$A$2:$A$1000,A116, speaker_points))/2,"")</f>
        <v/>
      </c>
      <c r="E116" t="str">
        <f t="shared" ca="1" si="7"/>
        <v/>
      </c>
      <c r="F116" t="str">
        <f>IF(A116&lt;&gt;"",IFERROR(
AVERAGEIF(ScoutingData[teamNumber],A116,climbing_status)/(
IF(
AVERAGEIFS(climb_time,ScoutingData[teamNumber],A116)&lt;&gt;0,AVERAGEIFS(climb_time,ScoutingData[teamNumber],A116),AVERAGE(climb_time)
)
),0),"")</f>
        <v/>
      </c>
      <c r="G116" t="str">
        <f t="shared" si="8"/>
        <v/>
      </c>
      <c r="H116" t="str">
        <f>IFERROR(AVERAGEIFS(speed_rating,ScoutingInfo!teamNumber,A116)/5,"")</f>
        <v/>
      </c>
      <c r="I116" t="str">
        <f t="shared" si="9"/>
        <v/>
      </c>
      <c r="J116" t="str">
        <f>IFERROR((AVERAGEIFS(driver_skill,ScoutingInfo!teamNumber,A116)/3),"")</f>
        <v/>
      </c>
      <c r="K116" t="str">
        <f t="shared" si="10"/>
        <v/>
      </c>
      <c r="L116">
        <f>IFERROR((AVERAGEIFS(PitScoutingInfo!coolness,PitScoutingInfo!teamNumber,A116)),"")</f>
        <v>7</v>
      </c>
      <c r="M116">
        <f t="shared" si="11"/>
        <v>43</v>
      </c>
    </row>
    <row r="117" spans="1:13" x14ac:dyDescent="0.4">
      <c r="A117" s="6" t="str">
        <f>IF(ISBLANK(AllTeams!A117),"",AllTeams!A117)</f>
        <v/>
      </c>
      <c r="B117" t="str">
        <f>IFERROR(AVERAGEIFS(ScoutingInfo!defense_rating,ScoutingInfo!teamNumber,A117)/4,"")</f>
        <v/>
      </c>
      <c r="C117" s="5" t="str">
        <f t="shared" si="6"/>
        <v/>
      </c>
      <c r="D117" s="4" t="str">
        <f ca="1">IFERROR(SUM(AVERAGEIF(ReformatedData!$A$2:$A$1000,A117, amp_points),AVERAGEIF(ReformatedData!$A$2:$A$1000,A117, speaker_points))/2,"")</f>
        <v/>
      </c>
      <c r="E117" t="str">
        <f t="shared" ca="1" si="7"/>
        <v/>
      </c>
      <c r="F117" t="str">
        <f>IF(A117&lt;&gt;"",IFERROR(
AVERAGEIF(ScoutingData[teamNumber],A117,climbing_status)/(
IF(
AVERAGEIFS(climb_time,ScoutingData[teamNumber],A117)&lt;&gt;0,AVERAGEIFS(climb_time,ScoutingData[teamNumber],A117),AVERAGE(climb_time)
)
),0),"")</f>
        <v/>
      </c>
      <c r="G117" t="str">
        <f t="shared" si="8"/>
        <v/>
      </c>
      <c r="H117" t="str">
        <f>IFERROR(AVERAGEIFS(speed_rating,ScoutingInfo!teamNumber,A117)/5,"")</f>
        <v/>
      </c>
      <c r="I117" t="str">
        <f t="shared" si="9"/>
        <v/>
      </c>
      <c r="J117" t="str">
        <f>IFERROR((AVERAGEIFS(driver_skill,ScoutingInfo!teamNumber,A117)/3),"")</f>
        <v/>
      </c>
      <c r="K117" t="str">
        <f t="shared" si="10"/>
        <v/>
      </c>
      <c r="L117">
        <f>IFERROR((AVERAGEIFS(PitScoutingInfo!coolness,PitScoutingInfo!teamNumber,A117)),"")</f>
        <v>7</v>
      </c>
      <c r="M117">
        <f t="shared" si="11"/>
        <v>43</v>
      </c>
    </row>
    <row r="118" spans="1:13" x14ac:dyDescent="0.4">
      <c r="A118" s="6" t="str">
        <f>IF(ISBLANK(AllTeams!A118),"",AllTeams!A118)</f>
        <v/>
      </c>
      <c r="B118" t="str">
        <f>IFERROR(AVERAGEIFS(ScoutingInfo!defense_rating,ScoutingInfo!teamNumber,A118)/4,"")</f>
        <v/>
      </c>
      <c r="C118" s="5" t="str">
        <f t="shared" si="6"/>
        <v/>
      </c>
      <c r="D118" s="4" t="str">
        <f ca="1">IFERROR(SUM(AVERAGEIF(ReformatedData!$A$2:$A$1000,A118, amp_points),AVERAGEIF(ReformatedData!$A$2:$A$1000,A118, speaker_points))/2,"")</f>
        <v/>
      </c>
      <c r="E118" t="str">
        <f t="shared" ca="1" si="7"/>
        <v/>
      </c>
      <c r="F118" t="str">
        <f>IF(A118&lt;&gt;"",IFERROR(
AVERAGEIF(ScoutingData[teamNumber],A118,climbing_status)/(
IF(
AVERAGEIFS(climb_time,ScoutingData[teamNumber],A118)&lt;&gt;0,AVERAGEIFS(climb_time,ScoutingData[teamNumber],A118),AVERAGE(climb_time)
)
),0),"")</f>
        <v/>
      </c>
      <c r="G118" t="str">
        <f t="shared" si="8"/>
        <v/>
      </c>
      <c r="H118" t="str">
        <f>IFERROR(AVERAGEIFS(speed_rating,ScoutingInfo!teamNumber,A118)/5,"")</f>
        <v/>
      </c>
      <c r="I118" t="str">
        <f t="shared" si="9"/>
        <v/>
      </c>
      <c r="J118" t="str">
        <f>IFERROR((AVERAGEIFS(driver_skill,ScoutingInfo!teamNumber,A118)/3),"")</f>
        <v/>
      </c>
      <c r="K118" t="str">
        <f t="shared" si="10"/>
        <v/>
      </c>
      <c r="L118">
        <f>IFERROR((AVERAGEIFS(PitScoutingInfo!coolness,PitScoutingInfo!teamNumber,A118)),"")</f>
        <v>7</v>
      </c>
      <c r="M118">
        <f t="shared" si="11"/>
        <v>43</v>
      </c>
    </row>
    <row r="119" spans="1:13" x14ac:dyDescent="0.4">
      <c r="A119" s="6" t="str">
        <f>IF(ISBLANK(AllTeams!A119),"",AllTeams!A119)</f>
        <v/>
      </c>
      <c r="B119" t="str">
        <f>IFERROR(AVERAGEIFS(ScoutingInfo!defense_rating,ScoutingInfo!teamNumber,A119)/4,"")</f>
        <v/>
      </c>
      <c r="C119" s="5" t="str">
        <f t="shared" si="6"/>
        <v/>
      </c>
      <c r="D119" s="4" t="str">
        <f ca="1">IFERROR(SUM(AVERAGEIF(ReformatedData!$A$2:$A$1000,A119, amp_points),AVERAGEIF(ReformatedData!$A$2:$A$1000,A119, speaker_points))/2,"")</f>
        <v/>
      </c>
      <c r="E119" t="str">
        <f t="shared" ca="1" si="7"/>
        <v/>
      </c>
      <c r="F119" t="str">
        <f>IF(A119&lt;&gt;"",IFERROR(
AVERAGEIF(ScoutingData[teamNumber],A119,climbing_status)/(
IF(
AVERAGEIFS(climb_time,ScoutingData[teamNumber],A119)&lt;&gt;0,AVERAGEIFS(climb_time,ScoutingData[teamNumber],A119),AVERAGE(climb_time)
)
),0),"")</f>
        <v/>
      </c>
      <c r="G119" t="str">
        <f t="shared" si="8"/>
        <v/>
      </c>
      <c r="H119" t="str">
        <f>IFERROR(AVERAGEIFS(speed_rating,ScoutingInfo!teamNumber,A119)/5,"")</f>
        <v/>
      </c>
      <c r="I119" t="str">
        <f t="shared" si="9"/>
        <v/>
      </c>
      <c r="J119" t="str">
        <f>IFERROR((AVERAGEIFS(driver_skill,ScoutingInfo!teamNumber,A119)/3),"")</f>
        <v/>
      </c>
      <c r="K119" t="str">
        <f t="shared" si="10"/>
        <v/>
      </c>
      <c r="L119">
        <f>IFERROR((AVERAGEIFS(PitScoutingInfo!coolness,PitScoutingInfo!teamNumber,A119)),"")</f>
        <v>7</v>
      </c>
      <c r="M119">
        <f t="shared" si="11"/>
        <v>43</v>
      </c>
    </row>
    <row r="120" spans="1:13" x14ac:dyDescent="0.4">
      <c r="A120" s="6" t="str">
        <f>IF(ISBLANK(AllTeams!A120),"",AllTeams!A120)</f>
        <v/>
      </c>
      <c r="B120" t="str">
        <f>IFERROR(AVERAGEIFS(ScoutingInfo!defense_rating,ScoutingInfo!teamNumber,A120)/4,"")</f>
        <v/>
      </c>
      <c r="C120" s="5" t="str">
        <f t="shared" si="6"/>
        <v/>
      </c>
      <c r="D120" s="4" t="str">
        <f ca="1">IFERROR(SUM(AVERAGEIF(ReformatedData!$A$2:$A$1000,A120, amp_points),AVERAGEIF(ReformatedData!$A$2:$A$1000,A120, speaker_points))/2,"")</f>
        <v/>
      </c>
      <c r="E120" t="str">
        <f t="shared" ca="1" si="7"/>
        <v/>
      </c>
      <c r="F120" t="str">
        <f>IF(A120&lt;&gt;"",IFERROR(
AVERAGEIF(ScoutingData[teamNumber],A120,climbing_status)/(
IF(
AVERAGEIFS(climb_time,ScoutingData[teamNumber],A120)&lt;&gt;0,AVERAGEIFS(climb_time,ScoutingData[teamNumber],A120),AVERAGE(climb_time)
)
),0),"")</f>
        <v/>
      </c>
      <c r="G120" t="str">
        <f t="shared" si="8"/>
        <v/>
      </c>
      <c r="H120" t="str">
        <f>IFERROR(AVERAGEIFS(speed_rating,ScoutingInfo!teamNumber,A120)/5,"")</f>
        <v/>
      </c>
      <c r="I120" t="str">
        <f t="shared" si="9"/>
        <v/>
      </c>
      <c r="J120" t="str">
        <f>IFERROR((AVERAGEIFS(driver_skill,ScoutingInfo!teamNumber,A120)/3),"")</f>
        <v/>
      </c>
      <c r="K120" t="str">
        <f t="shared" si="10"/>
        <v/>
      </c>
      <c r="L120">
        <f>IFERROR((AVERAGEIFS(PitScoutingInfo!coolness,PitScoutingInfo!teamNumber,A120)),"")</f>
        <v>7</v>
      </c>
      <c r="M120">
        <f t="shared" si="11"/>
        <v>43</v>
      </c>
    </row>
    <row r="121" spans="1:13" x14ac:dyDescent="0.4">
      <c r="A121" s="6" t="str">
        <f>IF(ISBLANK(AllTeams!A121),"",AllTeams!A121)</f>
        <v/>
      </c>
      <c r="B121" t="str">
        <f>IFERROR(AVERAGEIFS(ScoutingInfo!defense_rating,ScoutingInfo!teamNumber,A121)/4,"")</f>
        <v/>
      </c>
      <c r="C121" s="5" t="str">
        <f t="shared" si="6"/>
        <v/>
      </c>
      <c r="D121" s="4" t="str">
        <f ca="1">IFERROR(SUM(AVERAGEIF(ReformatedData!$A$2:$A$1000,A121, amp_points),AVERAGEIF(ReformatedData!$A$2:$A$1000,A121, speaker_points))/2,"")</f>
        <v/>
      </c>
      <c r="E121" t="str">
        <f t="shared" ca="1" si="7"/>
        <v/>
      </c>
      <c r="F121" t="str">
        <f>IF(A121&lt;&gt;"",IFERROR(
AVERAGEIF(ScoutingData[teamNumber],A121,climbing_status)/(
IF(
AVERAGEIFS(climb_time,ScoutingData[teamNumber],A121)&lt;&gt;0,AVERAGEIFS(climb_time,ScoutingData[teamNumber],A121),AVERAGE(climb_time)
)
),0),"")</f>
        <v/>
      </c>
      <c r="G121" t="str">
        <f t="shared" si="8"/>
        <v/>
      </c>
      <c r="H121" t="str">
        <f>IFERROR(AVERAGEIFS(speed_rating,ScoutingInfo!teamNumber,A121)/5,"")</f>
        <v/>
      </c>
      <c r="I121" t="str">
        <f t="shared" si="9"/>
        <v/>
      </c>
      <c r="J121" t="str">
        <f>IFERROR((AVERAGEIFS(driver_skill,ScoutingInfo!teamNumber,A121)/3),"")</f>
        <v/>
      </c>
      <c r="K121" t="str">
        <f t="shared" si="10"/>
        <v/>
      </c>
      <c r="L121">
        <f>IFERROR((AVERAGEIFS(PitScoutingInfo!coolness,PitScoutingInfo!teamNumber,A121)),"")</f>
        <v>7</v>
      </c>
      <c r="M121">
        <f t="shared" si="11"/>
        <v>43</v>
      </c>
    </row>
    <row r="122" spans="1:13" x14ac:dyDescent="0.4">
      <c r="A122" s="6" t="str">
        <f>IF(ISBLANK(AllTeams!A122),"",AllTeams!A122)</f>
        <v/>
      </c>
      <c r="B122" t="str">
        <f>IFERROR(AVERAGEIFS(ScoutingInfo!defense_rating,ScoutingInfo!teamNumber,A122)/4,"")</f>
        <v/>
      </c>
      <c r="C122" s="5" t="str">
        <f t="shared" si="6"/>
        <v/>
      </c>
      <c r="D122" s="4" t="str">
        <f ca="1">IFERROR(SUM(AVERAGEIF(ReformatedData!$A$2:$A$1000,A122, amp_points),AVERAGEIF(ReformatedData!$A$2:$A$1000,A122, speaker_points))/2,"")</f>
        <v/>
      </c>
      <c r="E122" t="str">
        <f t="shared" ca="1" si="7"/>
        <v/>
      </c>
      <c r="F122" t="str">
        <f>IF(A122&lt;&gt;"",IFERROR(
AVERAGEIF(ScoutingData[teamNumber],A122,climbing_status)/(
IF(
AVERAGEIFS(climb_time,ScoutingData[teamNumber],A122)&lt;&gt;0,AVERAGEIFS(climb_time,ScoutingData[teamNumber],A122),AVERAGE(climb_time)
)
),0),"")</f>
        <v/>
      </c>
      <c r="G122" t="str">
        <f t="shared" si="8"/>
        <v/>
      </c>
      <c r="H122" t="str">
        <f>IFERROR(AVERAGEIFS(speed_rating,ScoutingInfo!teamNumber,A122)/5,"")</f>
        <v/>
      </c>
      <c r="I122" t="str">
        <f t="shared" si="9"/>
        <v/>
      </c>
      <c r="J122" t="str">
        <f>IFERROR((AVERAGEIFS(driver_skill,ScoutingInfo!teamNumber,A122)/3),"")</f>
        <v/>
      </c>
      <c r="K122" t="str">
        <f t="shared" si="10"/>
        <v/>
      </c>
      <c r="L122">
        <f>IFERROR((AVERAGEIFS(PitScoutingInfo!coolness,PitScoutingInfo!teamNumber,A122)),"")</f>
        <v>7</v>
      </c>
      <c r="M122">
        <f t="shared" si="11"/>
        <v>43</v>
      </c>
    </row>
    <row r="123" spans="1:13" x14ac:dyDescent="0.4">
      <c r="A123" s="6" t="str">
        <f>IF(ISBLANK(AllTeams!A123),"",AllTeams!A123)</f>
        <v/>
      </c>
      <c r="B123" t="str">
        <f>IFERROR(AVERAGEIFS(ScoutingInfo!defense_rating,ScoutingInfo!teamNumber,A123)/4,"")</f>
        <v/>
      </c>
      <c r="C123" s="5" t="str">
        <f t="shared" si="6"/>
        <v/>
      </c>
      <c r="D123" s="4" t="str">
        <f ca="1">IFERROR(SUM(AVERAGEIF(ReformatedData!$A$2:$A$1000,A123, amp_points),AVERAGEIF(ReformatedData!$A$2:$A$1000,A123, speaker_points))/2,"")</f>
        <v/>
      </c>
      <c r="E123" t="str">
        <f t="shared" ca="1" si="7"/>
        <v/>
      </c>
      <c r="F123" t="str">
        <f>IF(A123&lt;&gt;"",IFERROR(
AVERAGEIF(ScoutingData[teamNumber],A123,climbing_status)/(
IF(
AVERAGEIFS(climb_time,ScoutingData[teamNumber],A123)&lt;&gt;0,AVERAGEIFS(climb_time,ScoutingData[teamNumber],A123),AVERAGE(climb_time)
)
),0),"")</f>
        <v/>
      </c>
      <c r="G123" t="str">
        <f t="shared" si="8"/>
        <v/>
      </c>
      <c r="H123" t="str">
        <f>IFERROR(AVERAGEIFS(speed_rating,ScoutingInfo!teamNumber,A123)/5,"")</f>
        <v/>
      </c>
      <c r="I123" t="str">
        <f t="shared" si="9"/>
        <v/>
      </c>
      <c r="J123" t="str">
        <f>IFERROR((AVERAGEIFS(driver_skill,ScoutingInfo!teamNumber,A123)/3),"")</f>
        <v/>
      </c>
      <c r="K123" t="str">
        <f t="shared" si="10"/>
        <v/>
      </c>
      <c r="L123">
        <f>IFERROR((AVERAGEIFS(PitScoutingInfo!coolness,PitScoutingInfo!teamNumber,A123)),"")</f>
        <v>7</v>
      </c>
      <c r="M123">
        <f t="shared" si="11"/>
        <v>43</v>
      </c>
    </row>
    <row r="124" spans="1:13" x14ac:dyDescent="0.4">
      <c r="A124" s="6" t="str">
        <f>IF(ISBLANK(AllTeams!A124),"",AllTeams!A124)</f>
        <v/>
      </c>
      <c r="B124" t="str">
        <f>IFERROR(AVERAGEIFS(ScoutingInfo!defense_rating,ScoutingInfo!teamNumber,A124)/4,"")</f>
        <v/>
      </c>
      <c r="C124" s="5" t="str">
        <f t="shared" si="6"/>
        <v/>
      </c>
      <c r="D124" s="4" t="str">
        <f ca="1">IFERROR(SUM(AVERAGEIF(ReformatedData!$A$2:$A$1000,A124, amp_points),AVERAGEIF(ReformatedData!$A$2:$A$1000,A124, speaker_points))/2,"")</f>
        <v/>
      </c>
      <c r="E124" t="str">
        <f t="shared" ca="1" si="7"/>
        <v/>
      </c>
      <c r="F124" t="str">
        <f>IF(A124&lt;&gt;"",IFERROR(
AVERAGEIF(ScoutingData[teamNumber],A124,climbing_status)/(
IF(
AVERAGEIFS(climb_time,ScoutingData[teamNumber],A124)&lt;&gt;0,AVERAGEIFS(climb_time,ScoutingData[teamNumber],A124),AVERAGE(climb_time)
)
),0),"")</f>
        <v/>
      </c>
      <c r="G124" t="str">
        <f t="shared" si="8"/>
        <v/>
      </c>
      <c r="H124" t="str">
        <f>IFERROR(AVERAGEIFS(speed_rating,ScoutingInfo!teamNumber,A124)/5,"")</f>
        <v/>
      </c>
      <c r="I124" t="str">
        <f t="shared" si="9"/>
        <v/>
      </c>
      <c r="J124" t="str">
        <f>IFERROR((AVERAGEIFS(driver_skill,ScoutingInfo!teamNumber,A124)/3),"")</f>
        <v/>
      </c>
      <c r="K124" t="str">
        <f t="shared" si="10"/>
        <v/>
      </c>
      <c r="L124">
        <f>IFERROR((AVERAGEIFS(PitScoutingInfo!coolness,PitScoutingInfo!teamNumber,A124)),"")</f>
        <v>7</v>
      </c>
      <c r="M124">
        <f t="shared" si="11"/>
        <v>43</v>
      </c>
    </row>
    <row r="125" spans="1:13" x14ac:dyDescent="0.4">
      <c r="A125" s="6" t="str">
        <f>IF(ISBLANK(AllTeams!A125),"",AllTeams!A125)</f>
        <v/>
      </c>
      <c r="B125" t="str">
        <f>IFERROR(AVERAGEIFS(ScoutingInfo!defense_rating,ScoutingInfo!teamNumber,A125)/4,"")</f>
        <v/>
      </c>
      <c r="C125" s="5" t="str">
        <f t="shared" si="6"/>
        <v/>
      </c>
      <c r="D125" s="4" t="str">
        <f ca="1">IFERROR(SUM(AVERAGEIF(ReformatedData!$A$2:$A$1000,A125, amp_points),AVERAGEIF(ReformatedData!$A$2:$A$1000,A125, speaker_points))/2,"")</f>
        <v/>
      </c>
      <c r="E125" t="str">
        <f t="shared" ca="1" si="7"/>
        <v/>
      </c>
      <c r="F125" t="str">
        <f>IF(A125&lt;&gt;"",IFERROR(
AVERAGEIF(ScoutingData[teamNumber],A125,climbing_status)/(
IF(
AVERAGEIFS(climb_time,ScoutingData[teamNumber],A125)&lt;&gt;0,AVERAGEIFS(climb_time,ScoutingData[teamNumber],A125),AVERAGE(climb_time)
)
),0),"")</f>
        <v/>
      </c>
      <c r="G125" t="str">
        <f t="shared" si="8"/>
        <v/>
      </c>
      <c r="H125" t="str">
        <f>IFERROR(AVERAGEIFS(speed_rating,ScoutingInfo!teamNumber,A125)/5,"")</f>
        <v/>
      </c>
      <c r="I125" t="str">
        <f t="shared" si="9"/>
        <v/>
      </c>
      <c r="J125" t="str">
        <f>IFERROR((AVERAGEIFS(driver_skill,ScoutingInfo!teamNumber,A125)/3),"")</f>
        <v/>
      </c>
      <c r="K125" t="str">
        <f t="shared" si="10"/>
        <v/>
      </c>
      <c r="L125">
        <f>IFERROR((AVERAGEIFS(PitScoutingInfo!coolness,PitScoutingInfo!teamNumber,A125)),"")</f>
        <v>7</v>
      </c>
      <c r="M125">
        <f t="shared" si="11"/>
        <v>43</v>
      </c>
    </row>
    <row r="126" spans="1:13" x14ac:dyDescent="0.4">
      <c r="A126" s="6" t="str">
        <f>IF(ISBLANK(AllTeams!A126),"",AllTeams!A126)</f>
        <v/>
      </c>
      <c r="B126" t="str">
        <f>IFERROR(AVERAGEIFS(ScoutingInfo!defense_rating,ScoutingInfo!teamNumber,A126)/4,"")</f>
        <v/>
      </c>
      <c r="C126" s="5" t="str">
        <f t="shared" si="6"/>
        <v/>
      </c>
      <c r="D126" s="4" t="str">
        <f ca="1">IFERROR(SUM(AVERAGEIF(ReformatedData!$A$2:$A$1000,A126, amp_points),AVERAGEIF(ReformatedData!$A$2:$A$1000,A126, speaker_points))/2,"")</f>
        <v/>
      </c>
      <c r="E126" t="str">
        <f t="shared" ca="1" si="7"/>
        <v/>
      </c>
      <c r="F126" t="str">
        <f>IF(A126&lt;&gt;"",IFERROR(
AVERAGEIF(ScoutingData[teamNumber],A126,climbing_status)/(
IF(
AVERAGEIFS(climb_time,ScoutingData[teamNumber],A126)&lt;&gt;0,AVERAGEIFS(climb_time,ScoutingData[teamNumber],A126),AVERAGE(climb_time)
)
),0),"")</f>
        <v/>
      </c>
      <c r="G126" t="str">
        <f t="shared" si="8"/>
        <v/>
      </c>
      <c r="H126" t="str">
        <f>IFERROR(AVERAGEIFS(speed_rating,ScoutingInfo!teamNumber,A126)/5,"")</f>
        <v/>
      </c>
      <c r="I126" t="str">
        <f t="shared" si="9"/>
        <v/>
      </c>
      <c r="J126" t="str">
        <f>IFERROR((AVERAGEIFS(driver_skill,ScoutingInfo!teamNumber,A126)/3),"")</f>
        <v/>
      </c>
      <c r="K126" t="str">
        <f t="shared" si="10"/>
        <v/>
      </c>
      <c r="L126">
        <f>IFERROR((AVERAGEIFS(PitScoutingInfo!coolness,PitScoutingInfo!teamNumber,A126)),"")</f>
        <v>7</v>
      </c>
      <c r="M126">
        <f t="shared" si="11"/>
        <v>43</v>
      </c>
    </row>
    <row r="127" spans="1:13" x14ac:dyDescent="0.4">
      <c r="A127" s="6" t="str">
        <f>IF(ISBLANK(AllTeams!A127),"",AllTeams!A127)</f>
        <v/>
      </c>
      <c r="B127" t="str">
        <f>IFERROR(AVERAGEIFS(ScoutingInfo!defense_rating,ScoutingInfo!teamNumber,A127)/4,"")</f>
        <v/>
      </c>
      <c r="C127" s="5" t="str">
        <f t="shared" si="6"/>
        <v/>
      </c>
      <c r="D127" s="4" t="str">
        <f ca="1">IFERROR(SUM(AVERAGEIF(ReformatedData!$A$2:$A$1000,A127, amp_points),AVERAGEIF(ReformatedData!$A$2:$A$1000,A127, speaker_points))/2,"")</f>
        <v/>
      </c>
      <c r="E127" t="str">
        <f t="shared" ca="1" si="7"/>
        <v/>
      </c>
      <c r="F127" t="str">
        <f>IF(A127&lt;&gt;"",IFERROR(
AVERAGEIF(ScoutingData[teamNumber],A127,climbing_status)/(
IF(
AVERAGEIFS(climb_time,ScoutingData[teamNumber],A127)&lt;&gt;0,AVERAGEIFS(climb_time,ScoutingData[teamNumber],A127),AVERAGE(climb_time)
)
),0),"")</f>
        <v/>
      </c>
      <c r="G127" t="str">
        <f t="shared" si="8"/>
        <v/>
      </c>
      <c r="H127" t="str">
        <f>IFERROR(AVERAGEIFS(speed_rating,ScoutingInfo!teamNumber,A127)/5,"")</f>
        <v/>
      </c>
      <c r="I127" t="str">
        <f t="shared" si="9"/>
        <v/>
      </c>
      <c r="J127" t="str">
        <f>IFERROR((AVERAGEIFS(driver_skill,ScoutingInfo!teamNumber,A127)/3),"")</f>
        <v/>
      </c>
      <c r="K127" t="str">
        <f t="shared" si="10"/>
        <v/>
      </c>
      <c r="L127">
        <f>IFERROR((AVERAGEIFS(PitScoutingInfo!coolness,PitScoutingInfo!teamNumber,A127)),"")</f>
        <v>7</v>
      </c>
      <c r="M127">
        <f t="shared" si="11"/>
        <v>43</v>
      </c>
    </row>
    <row r="128" spans="1:13" x14ac:dyDescent="0.4">
      <c r="A128" s="6" t="str">
        <f>IF(ISBLANK(AllTeams!A128),"",AllTeams!A128)</f>
        <v/>
      </c>
      <c r="B128" t="str">
        <f>IFERROR(AVERAGEIFS(ScoutingInfo!defense_rating,ScoutingInfo!teamNumber,A128)/4,"")</f>
        <v/>
      </c>
      <c r="C128" s="5" t="str">
        <f t="shared" si="6"/>
        <v/>
      </c>
      <c r="D128" s="4" t="str">
        <f ca="1">IFERROR(SUM(AVERAGEIF(ReformatedData!$A$2:$A$1000,A128, amp_points),AVERAGEIF(ReformatedData!$A$2:$A$1000,A128, speaker_points))/2,"")</f>
        <v/>
      </c>
      <c r="E128" t="str">
        <f t="shared" ca="1" si="7"/>
        <v/>
      </c>
      <c r="F128" t="str">
        <f>IF(A128&lt;&gt;"",IFERROR(
AVERAGEIF(ScoutingData[teamNumber],A128,climbing_status)/(
IF(
AVERAGEIFS(climb_time,ScoutingData[teamNumber],A128)&lt;&gt;0,AVERAGEIFS(climb_time,ScoutingData[teamNumber],A128),AVERAGE(climb_time)
)
),0),"")</f>
        <v/>
      </c>
      <c r="G128" t="str">
        <f t="shared" si="8"/>
        <v/>
      </c>
      <c r="H128" t="str">
        <f>IFERROR(AVERAGEIFS(speed_rating,ScoutingInfo!teamNumber,A128)/5,"")</f>
        <v/>
      </c>
      <c r="I128" t="str">
        <f t="shared" si="9"/>
        <v/>
      </c>
      <c r="J128" t="str">
        <f>IFERROR((AVERAGEIFS(driver_skill,ScoutingInfo!teamNumber,A128)/3),"")</f>
        <v/>
      </c>
      <c r="K128" t="str">
        <f t="shared" si="10"/>
        <v/>
      </c>
      <c r="L128">
        <f>IFERROR((AVERAGEIFS(PitScoutingInfo!coolness,PitScoutingInfo!teamNumber,A128)),"")</f>
        <v>7</v>
      </c>
      <c r="M128">
        <f t="shared" si="11"/>
        <v>43</v>
      </c>
    </row>
    <row r="129" spans="1:13" x14ac:dyDescent="0.4">
      <c r="A129" s="6" t="str">
        <f>IF(ISBLANK(AllTeams!A129),"",AllTeams!A129)</f>
        <v/>
      </c>
      <c r="B129" t="str">
        <f>IFERROR(AVERAGEIFS(ScoutingInfo!defense_rating,ScoutingInfo!teamNumber,A129)/4,"")</f>
        <v/>
      </c>
      <c r="C129" s="5" t="str">
        <f t="shared" si="6"/>
        <v/>
      </c>
      <c r="D129" s="4" t="str">
        <f ca="1">IFERROR(SUM(AVERAGEIF(ReformatedData!$A$2:$A$1000,A129, amp_points),AVERAGEIF(ReformatedData!$A$2:$A$1000,A129, speaker_points))/2,"")</f>
        <v/>
      </c>
      <c r="E129" t="str">
        <f t="shared" ca="1" si="7"/>
        <v/>
      </c>
      <c r="F129" t="str">
        <f>IF(A129&lt;&gt;"",IFERROR(
AVERAGEIF(ScoutingData[teamNumber],A129,climbing_status)/(
IF(
AVERAGEIFS(climb_time,ScoutingData[teamNumber],A129)&lt;&gt;0,AVERAGEIFS(climb_time,ScoutingData[teamNumber],A129),AVERAGE(climb_time)
)
),0),"")</f>
        <v/>
      </c>
      <c r="G129" t="str">
        <f t="shared" si="8"/>
        <v/>
      </c>
      <c r="H129" t="str">
        <f>IFERROR(AVERAGEIFS(speed_rating,ScoutingInfo!teamNumber,A129)/5,"")</f>
        <v/>
      </c>
      <c r="I129" t="str">
        <f t="shared" si="9"/>
        <v/>
      </c>
      <c r="J129" t="str">
        <f>IFERROR((AVERAGEIFS(driver_skill,ScoutingInfo!teamNumber,A129)/3),"")</f>
        <v/>
      </c>
      <c r="K129" t="str">
        <f t="shared" si="10"/>
        <v/>
      </c>
      <c r="L129">
        <f>IFERROR((AVERAGEIFS(PitScoutingInfo!coolness,PitScoutingInfo!teamNumber,A129)),"")</f>
        <v>7</v>
      </c>
      <c r="M129">
        <f t="shared" si="11"/>
        <v>43</v>
      </c>
    </row>
    <row r="130" spans="1:13" x14ac:dyDescent="0.4">
      <c r="A130" s="6" t="str">
        <f>IF(ISBLANK(AllTeams!A130),"",AllTeams!A130)</f>
        <v/>
      </c>
      <c r="B130" t="str">
        <f>IFERROR(AVERAGEIFS(ScoutingInfo!defense_rating,ScoutingInfo!teamNumber,A130)/4,"")</f>
        <v/>
      </c>
      <c r="C130" s="5" t="str">
        <f t="shared" ref="C130:C193" si="12">IFERROR(_xlfn.RANK.EQ(B130,$B$2:$B$500,4),"")</f>
        <v/>
      </c>
      <c r="D130" s="4" t="str">
        <f ca="1">IFERROR(SUM(AVERAGEIF(ReformatedData!$A$2:$A$1000,A130, amp_points),AVERAGEIF(ReformatedData!$A$2:$A$1000,A130, speaker_points))/2,"")</f>
        <v/>
      </c>
      <c r="E130" t="str">
        <f t="shared" ref="E130:E193" ca="1" si="13">IFERROR(_xlfn.RANK.EQ(D130,$D$2:$D$500,4),"")</f>
        <v/>
      </c>
      <c r="F130" t="str">
        <f>IF(A130&lt;&gt;"",IFERROR(
AVERAGEIF(ScoutingData[teamNumber],A130,climbing_status)/(
IF(
AVERAGEIFS(climb_time,ScoutingData[teamNumber],A130)&lt;&gt;0,AVERAGEIFS(climb_time,ScoutingData[teamNumber],A130),AVERAGE(climb_time)
)
),0),"")</f>
        <v/>
      </c>
      <c r="G130" t="str">
        <f t="shared" ref="G130:G193" si="14">IFERROR(_xlfn.RANK.EQ(F130,$F$2:$F$500,4),"")</f>
        <v/>
      </c>
      <c r="H130" t="str">
        <f>IFERROR(AVERAGEIFS(speed_rating,ScoutingInfo!teamNumber,A130)/5,"")</f>
        <v/>
      </c>
      <c r="I130" t="str">
        <f t="shared" ref="I130:I193" si="15">IFERROR(_xlfn.RANK.EQ(H130,$H$2:$H$500,4),"")</f>
        <v/>
      </c>
      <c r="J130" t="str">
        <f>IFERROR((AVERAGEIFS(driver_skill,ScoutingInfo!teamNumber,A130)/3),"")</f>
        <v/>
      </c>
      <c r="K130" t="str">
        <f t="shared" ref="K130:K193" si="16">IFERROR(_xlfn.RANK.EQ(J130,$J$2:$J$500,4),"")</f>
        <v/>
      </c>
      <c r="L130">
        <f>IFERROR((AVERAGEIFS(PitScoutingInfo!coolness,PitScoutingInfo!teamNumber,A130)),"")</f>
        <v>7</v>
      </c>
      <c r="M130">
        <f t="shared" ref="M130:M193" si="17">IFERROR(_xlfn.RANK.EQ(L130,$L$2:$L$500,4),"")</f>
        <v>43</v>
      </c>
    </row>
    <row r="131" spans="1:13" x14ac:dyDescent="0.4">
      <c r="A131" s="6" t="str">
        <f>IF(ISBLANK(AllTeams!A131),"",AllTeams!A131)</f>
        <v/>
      </c>
      <c r="B131" t="str">
        <f>IFERROR(AVERAGEIFS(ScoutingInfo!defense_rating,ScoutingInfo!teamNumber,A131)/4,"")</f>
        <v/>
      </c>
      <c r="C131" s="5" t="str">
        <f t="shared" si="12"/>
        <v/>
      </c>
      <c r="D131" s="4" t="str">
        <f ca="1">IFERROR(SUM(AVERAGEIF(ReformatedData!$A$2:$A$1000,A131, amp_points),AVERAGEIF(ReformatedData!$A$2:$A$1000,A131, speaker_points))/2,"")</f>
        <v/>
      </c>
      <c r="E131" t="str">
        <f t="shared" ca="1" si="13"/>
        <v/>
      </c>
      <c r="F131" t="str">
        <f>IF(A131&lt;&gt;"",IFERROR(
AVERAGEIF(ScoutingData[teamNumber],A131,climbing_status)/(
IF(
AVERAGEIFS(climb_time,ScoutingData[teamNumber],A131)&lt;&gt;0,AVERAGEIFS(climb_time,ScoutingData[teamNumber],A131),AVERAGE(climb_time)
)
),0),"")</f>
        <v/>
      </c>
      <c r="G131" t="str">
        <f t="shared" si="14"/>
        <v/>
      </c>
      <c r="H131" t="str">
        <f>IFERROR(AVERAGEIFS(speed_rating,ScoutingInfo!teamNumber,A131)/5,"")</f>
        <v/>
      </c>
      <c r="I131" t="str">
        <f t="shared" si="15"/>
        <v/>
      </c>
      <c r="J131" t="str">
        <f>IFERROR((AVERAGEIFS(driver_skill,ScoutingInfo!teamNumber,A131)/3),"")</f>
        <v/>
      </c>
      <c r="K131" t="str">
        <f t="shared" si="16"/>
        <v/>
      </c>
      <c r="L131">
        <f>IFERROR((AVERAGEIFS(PitScoutingInfo!coolness,PitScoutingInfo!teamNumber,A131)),"")</f>
        <v>7</v>
      </c>
      <c r="M131">
        <f t="shared" si="17"/>
        <v>43</v>
      </c>
    </row>
    <row r="132" spans="1:13" x14ac:dyDescent="0.4">
      <c r="A132" s="6" t="str">
        <f>IF(ISBLANK(AllTeams!A132),"",AllTeams!A132)</f>
        <v/>
      </c>
      <c r="B132" t="str">
        <f>IFERROR(AVERAGEIFS(ScoutingInfo!defense_rating,ScoutingInfo!teamNumber,A132)/4,"")</f>
        <v/>
      </c>
      <c r="C132" s="5" t="str">
        <f t="shared" si="12"/>
        <v/>
      </c>
      <c r="D132" s="4" t="str">
        <f ca="1">IFERROR(SUM(AVERAGEIF(ReformatedData!$A$2:$A$1000,A132, amp_points),AVERAGEIF(ReformatedData!$A$2:$A$1000,A132, speaker_points))/2,"")</f>
        <v/>
      </c>
      <c r="E132" t="str">
        <f t="shared" ca="1" si="13"/>
        <v/>
      </c>
      <c r="F132" t="str">
        <f>IF(A132&lt;&gt;"",IFERROR(
AVERAGEIF(ScoutingData[teamNumber],A132,climbing_status)/(
IF(
AVERAGEIFS(climb_time,ScoutingData[teamNumber],A132)&lt;&gt;0,AVERAGEIFS(climb_time,ScoutingData[teamNumber],A132),AVERAGE(climb_time)
)
),0),"")</f>
        <v/>
      </c>
      <c r="G132" t="str">
        <f t="shared" si="14"/>
        <v/>
      </c>
      <c r="H132" t="str">
        <f>IFERROR(AVERAGEIFS(speed_rating,ScoutingInfo!teamNumber,A132)/5,"")</f>
        <v/>
      </c>
      <c r="I132" t="str">
        <f t="shared" si="15"/>
        <v/>
      </c>
      <c r="J132" t="str">
        <f>IFERROR((AVERAGEIFS(driver_skill,ScoutingInfo!teamNumber,A132)/3),"")</f>
        <v/>
      </c>
      <c r="K132" t="str">
        <f t="shared" si="16"/>
        <v/>
      </c>
      <c r="L132">
        <f>IFERROR((AVERAGEIFS(PitScoutingInfo!coolness,PitScoutingInfo!teamNumber,A132)),"")</f>
        <v>7</v>
      </c>
      <c r="M132">
        <f t="shared" si="17"/>
        <v>43</v>
      </c>
    </row>
    <row r="133" spans="1:13" x14ac:dyDescent="0.4">
      <c r="A133" s="6" t="str">
        <f>IF(ISBLANK(AllTeams!A133),"",AllTeams!A133)</f>
        <v/>
      </c>
      <c r="B133" t="str">
        <f>IFERROR(AVERAGEIFS(ScoutingInfo!defense_rating,ScoutingInfo!teamNumber,A133)/4,"")</f>
        <v/>
      </c>
      <c r="C133" s="5" t="str">
        <f t="shared" si="12"/>
        <v/>
      </c>
      <c r="D133" s="4" t="str">
        <f ca="1">IFERROR(SUM(AVERAGEIF(ReformatedData!$A$2:$A$1000,A133, amp_points),AVERAGEIF(ReformatedData!$A$2:$A$1000,A133, speaker_points))/2,"")</f>
        <v/>
      </c>
      <c r="E133" t="str">
        <f t="shared" ca="1" si="13"/>
        <v/>
      </c>
      <c r="F133" t="str">
        <f>IF(A133&lt;&gt;"",IFERROR(
AVERAGEIF(ScoutingData[teamNumber],A133,climbing_status)/(
IF(
AVERAGEIFS(climb_time,ScoutingData[teamNumber],A133)&lt;&gt;0,AVERAGEIFS(climb_time,ScoutingData[teamNumber],A133),AVERAGE(climb_time)
)
),0),"")</f>
        <v/>
      </c>
      <c r="G133" t="str">
        <f t="shared" si="14"/>
        <v/>
      </c>
      <c r="H133" t="str">
        <f>IFERROR(AVERAGEIFS(speed_rating,ScoutingInfo!teamNumber,A133)/5,"")</f>
        <v/>
      </c>
      <c r="I133" t="str">
        <f t="shared" si="15"/>
        <v/>
      </c>
      <c r="J133" t="str">
        <f>IFERROR((AVERAGEIFS(driver_skill,ScoutingInfo!teamNumber,A133)/3),"")</f>
        <v/>
      </c>
      <c r="K133" t="str">
        <f t="shared" si="16"/>
        <v/>
      </c>
      <c r="L133">
        <f>IFERROR((AVERAGEIFS(PitScoutingInfo!coolness,PitScoutingInfo!teamNumber,A133)),"")</f>
        <v>7</v>
      </c>
      <c r="M133">
        <f t="shared" si="17"/>
        <v>43</v>
      </c>
    </row>
    <row r="134" spans="1:13" x14ac:dyDescent="0.4">
      <c r="A134" s="6" t="str">
        <f>IF(ISBLANK(AllTeams!A134),"",AllTeams!A134)</f>
        <v/>
      </c>
      <c r="B134" t="str">
        <f>IFERROR(AVERAGEIFS(ScoutingInfo!defense_rating,ScoutingInfo!teamNumber,A134)/4,"")</f>
        <v/>
      </c>
      <c r="C134" s="5" t="str">
        <f t="shared" si="12"/>
        <v/>
      </c>
      <c r="D134" s="4" t="str">
        <f ca="1">IFERROR(SUM(AVERAGEIF(ReformatedData!$A$2:$A$1000,A134, amp_points),AVERAGEIF(ReformatedData!$A$2:$A$1000,A134, speaker_points))/2,"")</f>
        <v/>
      </c>
      <c r="E134" t="str">
        <f t="shared" ca="1" si="13"/>
        <v/>
      </c>
      <c r="F134" t="str">
        <f>IF(A134&lt;&gt;"",IFERROR(
AVERAGEIF(ScoutingData[teamNumber],A134,climbing_status)/(
IF(
AVERAGEIFS(climb_time,ScoutingData[teamNumber],A134)&lt;&gt;0,AVERAGEIFS(climb_time,ScoutingData[teamNumber],A134),AVERAGE(climb_time)
)
),0),"")</f>
        <v/>
      </c>
      <c r="G134" t="str">
        <f t="shared" si="14"/>
        <v/>
      </c>
      <c r="H134" t="str">
        <f>IFERROR(AVERAGEIFS(speed_rating,ScoutingInfo!teamNumber,A134)/5,"")</f>
        <v/>
      </c>
      <c r="I134" t="str">
        <f t="shared" si="15"/>
        <v/>
      </c>
      <c r="J134" t="str">
        <f>IFERROR((AVERAGEIFS(driver_skill,ScoutingInfo!teamNumber,A134)/3),"")</f>
        <v/>
      </c>
      <c r="K134" t="str">
        <f t="shared" si="16"/>
        <v/>
      </c>
      <c r="L134">
        <f>IFERROR((AVERAGEIFS(PitScoutingInfo!coolness,PitScoutingInfo!teamNumber,A134)),"")</f>
        <v>7</v>
      </c>
      <c r="M134">
        <f t="shared" si="17"/>
        <v>43</v>
      </c>
    </row>
    <row r="135" spans="1:13" x14ac:dyDescent="0.4">
      <c r="A135" s="6" t="str">
        <f>IF(ISBLANK(AllTeams!A135),"",AllTeams!A135)</f>
        <v/>
      </c>
      <c r="B135" t="str">
        <f>IFERROR(AVERAGEIFS(ScoutingInfo!defense_rating,ScoutingInfo!teamNumber,A135)/4,"")</f>
        <v/>
      </c>
      <c r="C135" s="5" t="str">
        <f t="shared" si="12"/>
        <v/>
      </c>
      <c r="D135" s="4" t="str">
        <f ca="1">IFERROR(SUM(AVERAGEIF(ReformatedData!$A$2:$A$1000,A135, amp_points),AVERAGEIF(ReformatedData!$A$2:$A$1000,A135, speaker_points))/2,"")</f>
        <v/>
      </c>
      <c r="E135" t="str">
        <f t="shared" ca="1" si="13"/>
        <v/>
      </c>
      <c r="F135" t="str">
        <f>IF(A135&lt;&gt;"",IFERROR(
AVERAGEIF(ScoutingData[teamNumber],A135,climbing_status)/(
IF(
AVERAGEIFS(climb_time,ScoutingData[teamNumber],A135)&lt;&gt;0,AVERAGEIFS(climb_time,ScoutingData[teamNumber],A135),AVERAGE(climb_time)
)
),0),"")</f>
        <v/>
      </c>
      <c r="G135" t="str">
        <f t="shared" si="14"/>
        <v/>
      </c>
      <c r="H135" t="str">
        <f>IFERROR(AVERAGEIFS(speed_rating,ScoutingInfo!teamNumber,A135)/5,"")</f>
        <v/>
      </c>
      <c r="I135" t="str">
        <f t="shared" si="15"/>
        <v/>
      </c>
      <c r="J135" t="str">
        <f>IFERROR((AVERAGEIFS(driver_skill,ScoutingInfo!teamNumber,A135)/3),"")</f>
        <v/>
      </c>
      <c r="K135" t="str">
        <f t="shared" si="16"/>
        <v/>
      </c>
      <c r="L135">
        <f>IFERROR((AVERAGEIFS(PitScoutingInfo!coolness,PitScoutingInfo!teamNumber,A135)),"")</f>
        <v>7</v>
      </c>
      <c r="M135">
        <f t="shared" si="17"/>
        <v>43</v>
      </c>
    </row>
    <row r="136" spans="1:13" x14ac:dyDescent="0.4">
      <c r="A136" s="6" t="str">
        <f>IF(ISBLANK(AllTeams!A136),"",AllTeams!A136)</f>
        <v/>
      </c>
      <c r="B136" t="str">
        <f>IFERROR(AVERAGEIFS(ScoutingInfo!defense_rating,ScoutingInfo!teamNumber,A136)/4,"")</f>
        <v/>
      </c>
      <c r="C136" s="5" t="str">
        <f t="shared" si="12"/>
        <v/>
      </c>
      <c r="D136" s="4" t="str">
        <f ca="1">IFERROR(SUM(AVERAGEIF(ReformatedData!$A$2:$A$1000,A136, amp_points),AVERAGEIF(ReformatedData!$A$2:$A$1000,A136, speaker_points))/2,"")</f>
        <v/>
      </c>
      <c r="E136" t="str">
        <f t="shared" ca="1" si="13"/>
        <v/>
      </c>
      <c r="F136" t="str">
        <f>IF(A136&lt;&gt;"",IFERROR(
AVERAGEIF(ScoutingData[teamNumber],A136,climbing_status)/(
IF(
AVERAGEIFS(climb_time,ScoutingData[teamNumber],A136)&lt;&gt;0,AVERAGEIFS(climb_time,ScoutingData[teamNumber],A136),AVERAGE(climb_time)
)
),0),"")</f>
        <v/>
      </c>
      <c r="G136" t="str">
        <f t="shared" si="14"/>
        <v/>
      </c>
      <c r="H136" t="str">
        <f>IFERROR(AVERAGEIFS(speed_rating,ScoutingInfo!teamNumber,A136)/5,"")</f>
        <v/>
      </c>
      <c r="I136" t="str">
        <f t="shared" si="15"/>
        <v/>
      </c>
      <c r="J136" t="str">
        <f>IFERROR((AVERAGEIFS(driver_skill,ScoutingInfo!teamNumber,A136)/3),"")</f>
        <v/>
      </c>
      <c r="K136" t="str">
        <f t="shared" si="16"/>
        <v/>
      </c>
      <c r="L136">
        <f>IFERROR((AVERAGEIFS(PitScoutingInfo!coolness,PitScoutingInfo!teamNumber,A136)),"")</f>
        <v>7</v>
      </c>
      <c r="M136">
        <f t="shared" si="17"/>
        <v>43</v>
      </c>
    </row>
    <row r="137" spans="1:13" x14ac:dyDescent="0.4">
      <c r="A137" s="6" t="str">
        <f>IF(ISBLANK(AllTeams!A137),"",AllTeams!A137)</f>
        <v/>
      </c>
      <c r="B137" t="str">
        <f>IFERROR(AVERAGEIFS(ScoutingInfo!defense_rating,ScoutingInfo!teamNumber,A137)/4,"")</f>
        <v/>
      </c>
      <c r="C137" s="5" t="str">
        <f t="shared" si="12"/>
        <v/>
      </c>
      <c r="D137" s="4" t="str">
        <f ca="1">IFERROR(SUM(AVERAGEIF(ReformatedData!$A$2:$A$1000,A137, amp_points),AVERAGEIF(ReformatedData!$A$2:$A$1000,A137, speaker_points))/2,"")</f>
        <v/>
      </c>
      <c r="E137" t="str">
        <f t="shared" ca="1" si="13"/>
        <v/>
      </c>
      <c r="F137" t="str">
        <f>IF(A137&lt;&gt;"",IFERROR(
AVERAGEIF(ScoutingData[teamNumber],A137,climbing_status)/(
IF(
AVERAGEIFS(climb_time,ScoutingData[teamNumber],A137)&lt;&gt;0,AVERAGEIFS(climb_time,ScoutingData[teamNumber],A137),AVERAGE(climb_time)
)
),0),"")</f>
        <v/>
      </c>
      <c r="G137" t="str">
        <f t="shared" si="14"/>
        <v/>
      </c>
      <c r="H137" t="str">
        <f>IFERROR(AVERAGEIFS(speed_rating,ScoutingInfo!teamNumber,A137)/5,"")</f>
        <v/>
      </c>
      <c r="I137" t="str">
        <f t="shared" si="15"/>
        <v/>
      </c>
      <c r="J137" t="str">
        <f>IFERROR((AVERAGEIFS(driver_skill,ScoutingInfo!teamNumber,A137)/3),"")</f>
        <v/>
      </c>
      <c r="K137" t="str">
        <f t="shared" si="16"/>
        <v/>
      </c>
      <c r="L137">
        <f>IFERROR((AVERAGEIFS(PitScoutingInfo!coolness,PitScoutingInfo!teamNumber,A137)),"")</f>
        <v>7</v>
      </c>
      <c r="M137">
        <f t="shared" si="17"/>
        <v>43</v>
      </c>
    </row>
    <row r="138" spans="1:13" x14ac:dyDescent="0.4">
      <c r="A138" s="6" t="str">
        <f>IF(ISBLANK(AllTeams!A138),"",AllTeams!A138)</f>
        <v/>
      </c>
      <c r="B138" t="str">
        <f>IFERROR(AVERAGEIFS(ScoutingInfo!defense_rating,ScoutingInfo!teamNumber,A138)/4,"")</f>
        <v/>
      </c>
      <c r="C138" s="5" t="str">
        <f t="shared" si="12"/>
        <v/>
      </c>
      <c r="D138" s="4" t="str">
        <f ca="1">IFERROR(SUM(AVERAGEIF(ReformatedData!$A$2:$A$1000,A138, amp_points),AVERAGEIF(ReformatedData!$A$2:$A$1000,A138, speaker_points))/2,"")</f>
        <v/>
      </c>
      <c r="E138" t="str">
        <f t="shared" ca="1" si="13"/>
        <v/>
      </c>
      <c r="F138" t="str">
        <f>IF(A138&lt;&gt;"",IFERROR(
AVERAGEIF(ScoutingData[teamNumber],A138,climbing_status)/(
IF(
AVERAGEIFS(climb_time,ScoutingData[teamNumber],A138)&lt;&gt;0,AVERAGEIFS(climb_time,ScoutingData[teamNumber],A138),AVERAGE(climb_time)
)
),0),"")</f>
        <v/>
      </c>
      <c r="G138" t="str">
        <f t="shared" si="14"/>
        <v/>
      </c>
      <c r="H138" t="str">
        <f>IFERROR(AVERAGEIFS(speed_rating,ScoutingInfo!teamNumber,A138)/5,"")</f>
        <v/>
      </c>
      <c r="I138" t="str">
        <f t="shared" si="15"/>
        <v/>
      </c>
      <c r="J138" t="str">
        <f>IFERROR((AVERAGEIFS(driver_skill,ScoutingInfo!teamNumber,A138)/3),"")</f>
        <v/>
      </c>
      <c r="K138" t="str">
        <f t="shared" si="16"/>
        <v/>
      </c>
      <c r="L138">
        <f>IFERROR((AVERAGEIFS(PitScoutingInfo!coolness,PitScoutingInfo!teamNumber,A138)),"")</f>
        <v>7</v>
      </c>
      <c r="M138">
        <f t="shared" si="17"/>
        <v>43</v>
      </c>
    </row>
    <row r="139" spans="1:13" x14ac:dyDescent="0.4">
      <c r="A139" s="6" t="str">
        <f>IF(ISBLANK(AllTeams!A139),"",AllTeams!A139)</f>
        <v/>
      </c>
      <c r="B139" t="str">
        <f>IFERROR(AVERAGEIFS(ScoutingInfo!defense_rating,ScoutingInfo!teamNumber,A139)/4,"")</f>
        <v/>
      </c>
      <c r="C139" s="5" t="str">
        <f t="shared" si="12"/>
        <v/>
      </c>
      <c r="D139" s="4" t="str">
        <f ca="1">IFERROR(SUM(AVERAGEIF(ReformatedData!$A$2:$A$1000,A139, amp_points),AVERAGEIF(ReformatedData!$A$2:$A$1000,A139, speaker_points))/2,"")</f>
        <v/>
      </c>
      <c r="E139" t="str">
        <f t="shared" ca="1" si="13"/>
        <v/>
      </c>
      <c r="F139" t="str">
        <f>IF(A139&lt;&gt;"",IFERROR(
AVERAGEIF(ScoutingData[teamNumber],A139,climbing_status)/(
IF(
AVERAGEIFS(climb_time,ScoutingData[teamNumber],A139)&lt;&gt;0,AVERAGEIFS(climb_time,ScoutingData[teamNumber],A139),AVERAGE(climb_time)
)
),0),"")</f>
        <v/>
      </c>
      <c r="G139" t="str">
        <f t="shared" si="14"/>
        <v/>
      </c>
      <c r="H139" t="str">
        <f>IFERROR(AVERAGEIFS(speed_rating,ScoutingInfo!teamNumber,A139)/5,"")</f>
        <v/>
      </c>
      <c r="I139" t="str">
        <f t="shared" si="15"/>
        <v/>
      </c>
      <c r="J139" t="str">
        <f>IFERROR((AVERAGEIFS(driver_skill,ScoutingInfo!teamNumber,A139)/3),"")</f>
        <v/>
      </c>
      <c r="K139" t="str">
        <f t="shared" si="16"/>
        <v/>
      </c>
      <c r="L139">
        <f>IFERROR((AVERAGEIFS(PitScoutingInfo!coolness,PitScoutingInfo!teamNumber,A139)),"")</f>
        <v>7</v>
      </c>
      <c r="M139">
        <f t="shared" si="17"/>
        <v>43</v>
      </c>
    </row>
    <row r="140" spans="1:13" x14ac:dyDescent="0.4">
      <c r="A140" s="6" t="str">
        <f>IF(ISBLANK(AllTeams!A140),"",AllTeams!A140)</f>
        <v/>
      </c>
      <c r="B140" t="str">
        <f>IFERROR(AVERAGEIFS(ScoutingInfo!defense_rating,ScoutingInfo!teamNumber,A140)/4,"")</f>
        <v/>
      </c>
      <c r="C140" s="5" t="str">
        <f t="shared" si="12"/>
        <v/>
      </c>
      <c r="D140" s="4" t="str">
        <f ca="1">IFERROR(SUM(AVERAGEIF(ReformatedData!$A$2:$A$1000,A140, amp_points),AVERAGEIF(ReformatedData!$A$2:$A$1000,A140, speaker_points))/2,"")</f>
        <v/>
      </c>
      <c r="E140" t="str">
        <f t="shared" ca="1" si="13"/>
        <v/>
      </c>
      <c r="F140" t="str">
        <f>IF(A140&lt;&gt;"",IFERROR(
AVERAGEIF(ScoutingData[teamNumber],A140,climbing_status)/(
IF(
AVERAGEIFS(climb_time,ScoutingData[teamNumber],A140)&lt;&gt;0,AVERAGEIFS(climb_time,ScoutingData[teamNumber],A140),AVERAGE(climb_time)
)
),0),"")</f>
        <v/>
      </c>
      <c r="G140" t="str">
        <f t="shared" si="14"/>
        <v/>
      </c>
      <c r="H140" t="str">
        <f>IFERROR(AVERAGEIFS(speed_rating,ScoutingInfo!teamNumber,A140)/5,"")</f>
        <v/>
      </c>
      <c r="I140" t="str">
        <f t="shared" si="15"/>
        <v/>
      </c>
      <c r="J140" t="str">
        <f>IFERROR((AVERAGEIFS(driver_skill,ScoutingInfo!teamNumber,A140)/3),"")</f>
        <v/>
      </c>
      <c r="K140" t="str">
        <f t="shared" si="16"/>
        <v/>
      </c>
      <c r="L140">
        <f>IFERROR((AVERAGEIFS(PitScoutingInfo!coolness,PitScoutingInfo!teamNumber,A140)),"")</f>
        <v>7</v>
      </c>
      <c r="M140">
        <f t="shared" si="17"/>
        <v>43</v>
      </c>
    </row>
    <row r="141" spans="1:13" x14ac:dyDescent="0.4">
      <c r="A141" s="6" t="str">
        <f>IF(ISBLANK(AllTeams!A141),"",AllTeams!A141)</f>
        <v/>
      </c>
      <c r="B141" t="str">
        <f>IFERROR(AVERAGEIFS(ScoutingInfo!defense_rating,ScoutingInfo!teamNumber,A141)/4,"")</f>
        <v/>
      </c>
      <c r="C141" s="5" t="str">
        <f t="shared" si="12"/>
        <v/>
      </c>
      <c r="D141" s="4" t="str">
        <f ca="1">IFERROR(SUM(AVERAGEIF(ReformatedData!$A$2:$A$1000,A141, amp_points),AVERAGEIF(ReformatedData!$A$2:$A$1000,A141, speaker_points))/2,"")</f>
        <v/>
      </c>
      <c r="E141" t="str">
        <f t="shared" ca="1" si="13"/>
        <v/>
      </c>
      <c r="F141" t="str">
        <f>IF(A141&lt;&gt;"",IFERROR(
AVERAGEIF(ScoutingData[teamNumber],A141,climbing_status)/(
IF(
AVERAGEIFS(climb_time,ScoutingData[teamNumber],A141)&lt;&gt;0,AVERAGEIFS(climb_time,ScoutingData[teamNumber],A141),AVERAGE(climb_time)
)
),0),"")</f>
        <v/>
      </c>
      <c r="G141" t="str">
        <f t="shared" si="14"/>
        <v/>
      </c>
      <c r="H141" t="str">
        <f>IFERROR(AVERAGEIFS(speed_rating,ScoutingInfo!teamNumber,A141)/5,"")</f>
        <v/>
      </c>
      <c r="I141" t="str">
        <f t="shared" si="15"/>
        <v/>
      </c>
      <c r="J141" t="str">
        <f>IFERROR((AVERAGEIFS(driver_skill,ScoutingInfo!teamNumber,A141)/3),"")</f>
        <v/>
      </c>
      <c r="K141" t="str">
        <f t="shared" si="16"/>
        <v/>
      </c>
      <c r="L141">
        <f>IFERROR((AVERAGEIFS(PitScoutingInfo!coolness,PitScoutingInfo!teamNumber,A141)),"")</f>
        <v>7</v>
      </c>
      <c r="M141">
        <f t="shared" si="17"/>
        <v>43</v>
      </c>
    </row>
    <row r="142" spans="1:13" x14ac:dyDescent="0.4">
      <c r="A142" s="6" t="str">
        <f>IF(ISBLANK(AllTeams!A142),"",AllTeams!A142)</f>
        <v/>
      </c>
      <c r="B142" t="str">
        <f>IFERROR(AVERAGEIFS(ScoutingInfo!defense_rating,ScoutingInfo!teamNumber,A142)/4,"")</f>
        <v/>
      </c>
      <c r="C142" s="5" t="str">
        <f t="shared" si="12"/>
        <v/>
      </c>
      <c r="D142" s="4" t="str">
        <f ca="1">IFERROR(SUM(AVERAGEIF(ReformatedData!$A$2:$A$1000,A142, amp_points),AVERAGEIF(ReformatedData!$A$2:$A$1000,A142, speaker_points))/2,"")</f>
        <v/>
      </c>
      <c r="E142" t="str">
        <f t="shared" ca="1" si="13"/>
        <v/>
      </c>
      <c r="F142" t="str">
        <f>IF(A142&lt;&gt;"",IFERROR(
AVERAGEIF(ScoutingData[teamNumber],A142,climbing_status)/(
IF(
AVERAGEIFS(climb_time,ScoutingData[teamNumber],A142)&lt;&gt;0,AVERAGEIFS(climb_time,ScoutingData[teamNumber],A142),AVERAGE(climb_time)
)
),0),"")</f>
        <v/>
      </c>
      <c r="G142" t="str">
        <f t="shared" si="14"/>
        <v/>
      </c>
      <c r="H142" t="str">
        <f>IFERROR(AVERAGEIFS(speed_rating,ScoutingInfo!teamNumber,A142)/5,"")</f>
        <v/>
      </c>
      <c r="I142" t="str">
        <f t="shared" si="15"/>
        <v/>
      </c>
      <c r="J142" t="str">
        <f>IFERROR((AVERAGEIFS(driver_skill,ScoutingInfo!teamNumber,A142)/3),"")</f>
        <v/>
      </c>
      <c r="K142" t="str">
        <f t="shared" si="16"/>
        <v/>
      </c>
      <c r="L142">
        <f>IFERROR((AVERAGEIFS(PitScoutingInfo!coolness,PitScoutingInfo!teamNumber,A142)),"")</f>
        <v>7</v>
      </c>
      <c r="M142">
        <f t="shared" si="17"/>
        <v>43</v>
      </c>
    </row>
    <row r="143" spans="1:13" x14ac:dyDescent="0.4">
      <c r="A143" s="6" t="str">
        <f>IF(ISBLANK(AllTeams!A143),"",AllTeams!A143)</f>
        <v/>
      </c>
      <c r="B143" t="str">
        <f>IFERROR(AVERAGEIFS(ScoutingInfo!defense_rating,ScoutingInfo!teamNumber,A143)/4,"")</f>
        <v/>
      </c>
      <c r="C143" s="5" t="str">
        <f t="shared" si="12"/>
        <v/>
      </c>
      <c r="D143" s="4" t="str">
        <f ca="1">IFERROR(SUM(AVERAGEIF(ReformatedData!$A$2:$A$1000,A143, amp_points),AVERAGEIF(ReformatedData!$A$2:$A$1000,A143, speaker_points))/2,"")</f>
        <v/>
      </c>
      <c r="E143" t="str">
        <f t="shared" ca="1" si="13"/>
        <v/>
      </c>
      <c r="F143" t="str">
        <f>IF(A143&lt;&gt;"",IFERROR(
AVERAGEIF(ScoutingData[teamNumber],A143,climbing_status)/(
IF(
AVERAGEIFS(climb_time,ScoutingData[teamNumber],A143)&lt;&gt;0,AVERAGEIFS(climb_time,ScoutingData[teamNumber],A143),AVERAGE(climb_time)
)
),0),"")</f>
        <v/>
      </c>
      <c r="G143" t="str">
        <f t="shared" si="14"/>
        <v/>
      </c>
      <c r="H143" t="str">
        <f>IFERROR(AVERAGEIFS(speed_rating,ScoutingInfo!teamNumber,A143)/5,"")</f>
        <v/>
      </c>
      <c r="I143" t="str">
        <f t="shared" si="15"/>
        <v/>
      </c>
      <c r="J143" t="str">
        <f>IFERROR((AVERAGEIFS(driver_skill,ScoutingInfo!teamNumber,A143)/3),"")</f>
        <v/>
      </c>
      <c r="K143" t="str">
        <f t="shared" si="16"/>
        <v/>
      </c>
      <c r="L143">
        <f>IFERROR((AVERAGEIFS(PitScoutingInfo!coolness,PitScoutingInfo!teamNumber,A143)),"")</f>
        <v>7</v>
      </c>
      <c r="M143">
        <f t="shared" si="17"/>
        <v>43</v>
      </c>
    </row>
    <row r="144" spans="1:13" x14ac:dyDescent="0.4">
      <c r="A144" s="6" t="str">
        <f>IF(ISBLANK(AllTeams!A144),"",AllTeams!A144)</f>
        <v/>
      </c>
      <c r="B144" t="str">
        <f>IFERROR(AVERAGEIFS(ScoutingInfo!defense_rating,ScoutingInfo!teamNumber,A144)/4,"")</f>
        <v/>
      </c>
      <c r="C144" s="5" t="str">
        <f t="shared" si="12"/>
        <v/>
      </c>
      <c r="D144" s="4" t="str">
        <f ca="1">IFERROR(SUM(AVERAGEIF(ReformatedData!$A$2:$A$1000,A144, amp_points),AVERAGEIF(ReformatedData!$A$2:$A$1000,A144, speaker_points))/2,"")</f>
        <v/>
      </c>
      <c r="E144" t="str">
        <f t="shared" ca="1" si="13"/>
        <v/>
      </c>
      <c r="F144" t="str">
        <f>IF(A144&lt;&gt;"",IFERROR(
AVERAGEIF(ScoutingData[teamNumber],A144,climbing_status)/(
IF(
AVERAGEIFS(climb_time,ScoutingData[teamNumber],A144)&lt;&gt;0,AVERAGEIFS(climb_time,ScoutingData[teamNumber],A144),AVERAGE(climb_time)
)
),0),"")</f>
        <v/>
      </c>
      <c r="G144" t="str">
        <f t="shared" si="14"/>
        <v/>
      </c>
      <c r="H144" t="str">
        <f>IFERROR(AVERAGEIFS(speed_rating,ScoutingInfo!teamNumber,A144)/5,"")</f>
        <v/>
      </c>
      <c r="I144" t="str">
        <f t="shared" si="15"/>
        <v/>
      </c>
      <c r="J144" t="str">
        <f>IFERROR((AVERAGEIFS(driver_skill,ScoutingInfo!teamNumber,A144)/3),"")</f>
        <v/>
      </c>
      <c r="K144" t="str">
        <f t="shared" si="16"/>
        <v/>
      </c>
      <c r="L144">
        <f>IFERROR((AVERAGEIFS(PitScoutingInfo!coolness,PitScoutingInfo!teamNumber,A144)),"")</f>
        <v>7</v>
      </c>
      <c r="M144">
        <f t="shared" si="17"/>
        <v>43</v>
      </c>
    </row>
    <row r="145" spans="1:13" x14ac:dyDescent="0.4">
      <c r="A145" s="6" t="str">
        <f>IF(ISBLANK(AllTeams!A145),"",AllTeams!A145)</f>
        <v/>
      </c>
      <c r="B145" t="str">
        <f>IFERROR(AVERAGEIFS(ScoutingInfo!defense_rating,ScoutingInfo!teamNumber,A145)/4,"")</f>
        <v/>
      </c>
      <c r="C145" s="5" t="str">
        <f t="shared" si="12"/>
        <v/>
      </c>
      <c r="D145" s="4" t="str">
        <f ca="1">IFERROR(SUM(AVERAGEIF(ReformatedData!$A$2:$A$1000,A145, amp_points),AVERAGEIF(ReformatedData!$A$2:$A$1000,A145, speaker_points))/2,"")</f>
        <v/>
      </c>
      <c r="E145" t="str">
        <f t="shared" ca="1" si="13"/>
        <v/>
      </c>
      <c r="F145" t="str">
        <f>IF(A145&lt;&gt;"",IFERROR(
AVERAGEIF(ScoutingData[teamNumber],A145,climbing_status)/(
IF(
AVERAGEIFS(climb_time,ScoutingData[teamNumber],A145)&lt;&gt;0,AVERAGEIFS(climb_time,ScoutingData[teamNumber],A145),AVERAGE(climb_time)
)
),0),"")</f>
        <v/>
      </c>
      <c r="G145" t="str">
        <f t="shared" si="14"/>
        <v/>
      </c>
      <c r="H145" t="str">
        <f>IFERROR(AVERAGEIFS(speed_rating,ScoutingInfo!teamNumber,A145)/5,"")</f>
        <v/>
      </c>
      <c r="I145" t="str">
        <f t="shared" si="15"/>
        <v/>
      </c>
      <c r="J145" t="str">
        <f>IFERROR((AVERAGEIFS(driver_skill,ScoutingInfo!teamNumber,A145)/3),"")</f>
        <v/>
      </c>
      <c r="K145" t="str">
        <f t="shared" si="16"/>
        <v/>
      </c>
      <c r="L145">
        <f>IFERROR((AVERAGEIFS(PitScoutingInfo!coolness,PitScoutingInfo!teamNumber,A145)),"")</f>
        <v>7</v>
      </c>
      <c r="M145">
        <f t="shared" si="17"/>
        <v>43</v>
      </c>
    </row>
    <row r="146" spans="1:13" x14ac:dyDescent="0.4">
      <c r="A146" s="6" t="str">
        <f>IF(ISBLANK(AllTeams!A146),"",AllTeams!A146)</f>
        <v/>
      </c>
      <c r="B146" t="str">
        <f>IFERROR(AVERAGEIFS(ScoutingInfo!defense_rating,ScoutingInfo!teamNumber,A146)/4,"")</f>
        <v/>
      </c>
      <c r="C146" s="5" t="str">
        <f t="shared" si="12"/>
        <v/>
      </c>
      <c r="D146" s="4" t="str">
        <f ca="1">IFERROR(SUM(AVERAGEIF(ReformatedData!$A$2:$A$1000,A146, amp_points),AVERAGEIF(ReformatedData!$A$2:$A$1000,A146, speaker_points))/2,"")</f>
        <v/>
      </c>
      <c r="E146" t="str">
        <f t="shared" ca="1" si="13"/>
        <v/>
      </c>
      <c r="F146" t="str">
        <f>IF(A146&lt;&gt;"",IFERROR(
AVERAGEIF(ScoutingData[teamNumber],A146,climbing_status)/(
IF(
AVERAGEIFS(climb_time,ScoutingData[teamNumber],A146)&lt;&gt;0,AVERAGEIFS(climb_time,ScoutingData[teamNumber],A146),AVERAGE(climb_time)
)
),0),"")</f>
        <v/>
      </c>
      <c r="G146" t="str">
        <f t="shared" si="14"/>
        <v/>
      </c>
      <c r="H146" t="str">
        <f>IFERROR(AVERAGEIFS(speed_rating,ScoutingInfo!teamNumber,A146)/5,"")</f>
        <v/>
      </c>
      <c r="I146" t="str">
        <f t="shared" si="15"/>
        <v/>
      </c>
      <c r="J146" t="str">
        <f>IFERROR((AVERAGEIFS(driver_skill,ScoutingInfo!teamNumber,A146)/3),"")</f>
        <v/>
      </c>
      <c r="K146" t="str">
        <f t="shared" si="16"/>
        <v/>
      </c>
      <c r="L146">
        <f>IFERROR((AVERAGEIFS(PitScoutingInfo!coolness,PitScoutingInfo!teamNumber,A146)),"")</f>
        <v>7</v>
      </c>
      <c r="M146">
        <f t="shared" si="17"/>
        <v>43</v>
      </c>
    </row>
    <row r="147" spans="1:13" x14ac:dyDescent="0.4">
      <c r="A147" s="6" t="str">
        <f>IF(ISBLANK(AllTeams!A147),"",AllTeams!A147)</f>
        <v/>
      </c>
      <c r="B147" t="str">
        <f>IFERROR(AVERAGEIFS(ScoutingInfo!defense_rating,ScoutingInfo!teamNumber,A147)/4,"")</f>
        <v/>
      </c>
      <c r="C147" s="5" t="str">
        <f t="shared" si="12"/>
        <v/>
      </c>
      <c r="D147" s="4" t="str">
        <f ca="1">IFERROR(SUM(AVERAGEIF(ReformatedData!$A$2:$A$1000,A147, amp_points),AVERAGEIF(ReformatedData!$A$2:$A$1000,A147, speaker_points))/2,"")</f>
        <v/>
      </c>
      <c r="E147" t="str">
        <f t="shared" ca="1" si="13"/>
        <v/>
      </c>
      <c r="F147" t="str">
        <f>IF(A147&lt;&gt;"",IFERROR(
AVERAGEIF(ScoutingData[teamNumber],A147,climbing_status)/(
IF(
AVERAGEIFS(climb_time,ScoutingData[teamNumber],A147)&lt;&gt;0,AVERAGEIFS(climb_time,ScoutingData[teamNumber],A147),AVERAGE(climb_time)
)
),0),"")</f>
        <v/>
      </c>
      <c r="G147" t="str">
        <f t="shared" si="14"/>
        <v/>
      </c>
      <c r="H147" t="str">
        <f>IFERROR(AVERAGEIFS(speed_rating,ScoutingInfo!teamNumber,A147)/5,"")</f>
        <v/>
      </c>
      <c r="I147" t="str">
        <f t="shared" si="15"/>
        <v/>
      </c>
      <c r="J147" t="str">
        <f>IFERROR((AVERAGEIFS(driver_skill,ScoutingInfo!teamNumber,A147)/3),"")</f>
        <v/>
      </c>
      <c r="K147" t="str">
        <f t="shared" si="16"/>
        <v/>
      </c>
      <c r="L147">
        <f>IFERROR((AVERAGEIFS(PitScoutingInfo!coolness,PitScoutingInfo!teamNumber,A147)),"")</f>
        <v>7</v>
      </c>
      <c r="M147">
        <f t="shared" si="17"/>
        <v>43</v>
      </c>
    </row>
    <row r="148" spans="1:13" x14ac:dyDescent="0.4">
      <c r="A148" s="6" t="str">
        <f>IF(ISBLANK(AllTeams!A148),"",AllTeams!A148)</f>
        <v/>
      </c>
      <c r="B148" t="str">
        <f>IFERROR(AVERAGEIFS(ScoutingInfo!defense_rating,ScoutingInfo!teamNumber,A148)/4,"")</f>
        <v/>
      </c>
      <c r="C148" s="5" t="str">
        <f t="shared" si="12"/>
        <v/>
      </c>
      <c r="D148" s="4" t="str">
        <f ca="1">IFERROR(SUM(AVERAGEIF(ReformatedData!$A$2:$A$1000,A148, amp_points),AVERAGEIF(ReformatedData!$A$2:$A$1000,A148, speaker_points))/2,"")</f>
        <v/>
      </c>
      <c r="E148" t="str">
        <f t="shared" ca="1" si="13"/>
        <v/>
      </c>
      <c r="F148" t="str">
        <f>IF(A148&lt;&gt;"",IFERROR(
AVERAGEIF(ScoutingData[teamNumber],A148,climbing_status)/(
IF(
AVERAGEIFS(climb_time,ScoutingData[teamNumber],A148)&lt;&gt;0,AVERAGEIFS(climb_time,ScoutingData[teamNumber],A148),AVERAGE(climb_time)
)
),0),"")</f>
        <v/>
      </c>
      <c r="G148" t="str">
        <f t="shared" si="14"/>
        <v/>
      </c>
      <c r="H148" t="str">
        <f>IFERROR(AVERAGEIFS(speed_rating,ScoutingInfo!teamNumber,A148)/5,"")</f>
        <v/>
      </c>
      <c r="I148" t="str">
        <f t="shared" si="15"/>
        <v/>
      </c>
      <c r="J148" t="str">
        <f>IFERROR((AVERAGEIFS(driver_skill,ScoutingInfo!teamNumber,A148)/3),"")</f>
        <v/>
      </c>
      <c r="K148" t="str">
        <f t="shared" si="16"/>
        <v/>
      </c>
      <c r="L148">
        <f>IFERROR((AVERAGEIFS(PitScoutingInfo!coolness,PitScoutingInfo!teamNumber,A148)),"")</f>
        <v>7</v>
      </c>
      <c r="M148">
        <f t="shared" si="17"/>
        <v>43</v>
      </c>
    </row>
    <row r="149" spans="1:13" x14ac:dyDescent="0.4">
      <c r="A149" s="6" t="str">
        <f>IF(ISBLANK(AllTeams!A149),"",AllTeams!A149)</f>
        <v/>
      </c>
      <c r="B149" t="str">
        <f>IFERROR(AVERAGEIFS(ScoutingInfo!defense_rating,ScoutingInfo!teamNumber,A149)/4,"")</f>
        <v/>
      </c>
      <c r="C149" s="5" t="str">
        <f t="shared" si="12"/>
        <v/>
      </c>
      <c r="D149" s="4" t="str">
        <f ca="1">IFERROR(SUM(AVERAGEIF(ReformatedData!$A$2:$A$1000,A149, amp_points),AVERAGEIF(ReformatedData!$A$2:$A$1000,A149, speaker_points))/2,"")</f>
        <v/>
      </c>
      <c r="E149" t="str">
        <f t="shared" ca="1" si="13"/>
        <v/>
      </c>
      <c r="F149" t="str">
        <f>IF(A149&lt;&gt;"",IFERROR(
AVERAGEIF(ScoutingData[teamNumber],A149,climbing_status)/(
IF(
AVERAGEIFS(climb_time,ScoutingData[teamNumber],A149)&lt;&gt;0,AVERAGEIFS(climb_time,ScoutingData[teamNumber],A149),AVERAGE(climb_time)
)
),0),"")</f>
        <v/>
      </c>
      <c r="G149" t="str">
        <f t="shared" si="14"/>
        <v/>
      </c>
      <c r="H149" t="str">
        <f>IFERROR(AVERAGEIFS(speed_rating,ScoutingInfo!teamNumber,A149)/5,"")</f>
        <v/>
      </c>
      <c r="I149" t="str">
        <f t="shared" si="15"/>
        <v/>
      </c>
      <c r="J149" t="str">
        <f>IFERROR((AVERAGEIFS(driver_skill,ScoutingInfo!teamNumber,A149)/3),"")</f>
        <v/>
      </c>
      <c r="K149" t="str">
        <f t="shared" si="16"/>
        <v/>
      </c>
      <c r="L149">
        <f>IFERROR((AVERAGEIFS(PitScoutingInfo!coolness,PitScoutingInfo!teamNumber,A149)),"")</f>
        <v>7</v>
      </c>
      <c r="M149">
        <f t="shared" si="17"/>
        <v>43</v>
      </c>
    </row>
    <row r="150" spans="1:13" x14ac:dyDescent="0.4">
      <c r="A150" s="6" t="str">
        <f>IF(ISBLANK(AllTeams!A150),"",AllTeams!A150)</f>
        <v/>
      </c>
      <c r="B150" t="str">
        <f>IFERROR(AVERAGEIFS(ScoutingInfo!defense_rating,ScoutingInfo!teamNumber,A150)/4,"")</f>
        <v/>
      </c>
      <c r="C150" s="5" t="str">
        <f t="shared" si="12"/>
        <v/>
      </c>
      <c r="D150" s="4" t="str">
        <f ca="1">IFERROR(SUM(AVERAGEIF(ReformatedData!$A$2:$A$1000,A150, amp_points),AVERAGEIF(ReformatedData!$A$2:$A$1000,A150, speaker_points))/2,"")</f>
        <v/>
      </c>
      <c r="E150" t="str">
        <f t="shared" ca="1" si="13"/>
        <v/>
      </c>
      <c r="F150" t="str">
        <f>IF(A150&lt;&gt;"",IFERROR(
AVERAGEIF(ScoutingData[teamNumber],A150,climbing_status)/(
IF(
AVERAGEIFS(climb_time,ScoutingData[teamNumber],A150)&lt;&gt;0,AVERAGEIFS(climb_time,ScoutingData[teamNumber],A150),AVERAGE(climb_time)
)
),0),"")</f>
        <v/>
      </c>
      <c r="G150" t="str">
        <f t="shared" si="14"/>
        <v/>
      </c>
      <c r="H150" t="str">
        <f>IFERROR(AVERAGEIFS(speed_rating,ScoutingInfo!teamNumber,A150)/5,"")</f>
        <v/>
      </c>
      <c r="I150" t="str">
        <f t="shared" si="15"/>
        <v/>
      </c>
      <c r="J150" t="str">
        <f>IFERROR((AVERAGEIFS(driver_skill,ScoutingInfo!teamNumber,A150)/3),"")</f>
        <v/>
      </c>
      <c r="K150" t="str">
        <f t="shared" si="16"/>
        <v/>
      </c>
      <c r="L150">
        <f>IFERROR((AVERAGEIFS(PitScoutingInfo!coolness,PitScoutingInfo!teamNumber,A150)),"")</f>
        <v>7</v>
      </c>
      <c r="M150">
        <f t="shared" si="17"/>
        <v>43</v>
      </c>
    </row>
    <row r="151" spans="1:13" x14ac:dyDescent="0.4">
      <c r="A151" s="6" t="str">
        <f>IF(ISBLANK(AllTeams!A151),"",AllTeams!A151)</f>
        <v/>
      </c>
      <c r="B151" t="str">
        <f>IFERROR(AVERAGEIFS(ScoutingInfo!defense_rating,ScoutingInfo!teamNumber,A151)/4,"")</f>
        <v/>
      </c>
      <c r="C151" s="5" t="str">
        <f t="shared" si="12"/>
        <v/>
      </c>
      <c r="D151" s="4" t="str">
        <f ca="1">IFERROR(SUM(AVERAGEIF(ReformatedData!$A$2:$A$1000,A151, amp_points),AVERAGEIF(ReformatedData!$A$2:$A$1000,A151, speaker_points))/2,"")</f>
        <v/>
      </c>
      <c r="E151" t="str">
        <f t="shared" ca="1" si="13"/>
        <v/>
      </c>
      <c r="F151" t="str">
        <f>IF(A151&lt;&gt;"",IFERROR(
AVERAGEIF(ScoutingData[teamNumber],A151,climbing_status)/(
IF(
AVERAGEIFS(climb_time,ScoutingData[teamNumber],A151)&lt;&gt;0,AVERAGEIFS(climb_time,ScoutingData[teamNumber],A151),AVERAGE(climb_time)
)
),0),"")</f>
        <v/>
      </c>
      <c r="G151" t="str">
        <f t="shared" si="14"/>
        <v/>
      </c>
      <c r="H151" t="str">
        <f>IFERROR(AVERAGEIFS(speed_rating,ScoutingInfo!teamNumber,A151)/5,"")</f>
        <v/>
      </c>
      <c r="I151" t="str">
        <f t="shared" si="15"/>
        <v/>
      </c>
      <c r="J151" t="str">
        <f>IFERROR((AVERAGEIFS(driver_skill,ScoutingInfo!teamNumber,A151)/3),"")</f>
        <v/>
      </c>
      <c r="K151" t="str">
        <f t="shared" si="16"/>
        <v/>
      </c>
      <c r="L151">
        <f>IFERROR((AVERAGEIFS(PitScoutingInfo!coolness,PitScoutingInfo!teamNumber,A151)),"")</f>
        <v>7</v>
      </c>
      <c r="M151">
        <f t="shared" si="17"/>
        <v>43</v>
      </c>
    </row>
    <row r="152" spans="1:13" x14ac:dyDescent="0.4">
      <c r="A152" s="6" t="str">
        <f>IF(ISBLANK(AllTeams!A152),"",AllTeams!A152)</f>
        <v/>
      </c>
      <c r="B152" t="str">
        <f>IFERROR(AVERAGEIFS(ScoutingInfo!defense_rating,ScoutingInfo!teamNumber,A152)/4,"")</f>
        <v/>
      </c>
      <c r="C152" s="5" t="str">
        <f t="shared" si="12"/>
        <v/>
      </c>
      <c r="D152" s="4" t="str">
        <f ca="1">IFERROR(SUM(AVERAGEIF(ReformatedData!$A$2:$A$1000,A152, amp_points),AVERAGEIF(ReformatedData!$A$2:$A$1000,A152, speaker_points))/2,"")</f>
        <v/>
      </c>
      <c r="E152" t="str">
        <f t="shared" ca="1" si="13"/>
        <v/>
      </c>
      <c r="F152" t="str">
        <f>IF(A152&lt;&gt;"",IFERROR(
AVERAGEIF(ScoutingData[teamNumber],A152,climbing_status)/(
IF(
AVERAGEIFS(climb_time,ScoutingData[teamNumber],A152)&lt;&gt;0,AVERAGEIFS(climb_time,ScoutingData[teamNumber],A152),AVERAGE(climb_time)
)
),0),"")</f>
        <v/>
      </c>
      <c r="G152" t="str">
        <f t="shared" si="14"/>
        <v/>
      </c>
      <c r="H152" t="str">
        <f>IFERROR(AVERAGEIFS(speed_rating,ScoutingInfo!teamNumber,A152)/5,"")</f>
        <v/>
      </c>
      <c r="I152" t="str">
        <f t="shared" si="15"/>
        <v/>
      </c>
      <c r="J152" t="str">
        <f>IFERROR((AVERAGEIFS(driver_skill,ScoutingInfo!teamNumber,A152)/3),"")</f>
        <v/>
      </c>
      <c r="K152" t="str">
        <f t="shared" si="16"/>
        <v/>
      </c>
      <c r="L152">
        <f>IFERROR((AVERAGEIFS(PitScoutingInfo!coolness,PitScoutingInfo!teamNumber,A152)),"")</f>
        <v>7</v>
      </c>
      <c r="M152">
        <f t="shared" si="17"/>
        <v>43</v>
      </c>
    </row>
    <row r="153" spans="1:13" x14ac:dyDescent="0.4">
      <c r="A153" s="6" t="str">
        <f>IF(ISBLANK(AllTeams!A153),"",AllTeams!A153)</f>
        <v/>
      </c>
      <c r="B153" t="str">
        <f>IFERROR(AVERAGEIFS(ScoutingInfo!defense_rating,ScoutingInfo!teamNumber,A153)/4,"")</f>
        <v/>
      </c>
      <c r="C153" s="5" t="str">
        <f t="shared" si="12"/>
        <v/>
      </c>
      <c r="D153" s="4" t="str">
        <f ca="1">IFERROR(SUM(AVERAGEIF(ReformatedData!$A$2:$A$1000,A153, amp_points),AVERAGEIF(ReformatedData!$A$2:$A$1000,A153, speaker_points))/2,"")</f>
        <v/>
      </c>
      <c r="E153" t="str">
        <f t="shared" ca="1" si="13"/>
        <v/>
      </c>
      <c r="F153" t="str">
        <f>IF(A153&lt;&gt;"",IFERROR(
AVERAGEIF(ScoutingData[teamNumber],A153,climbing_status)/(
IF(
AVERAGEIFS(climb_time,ScoutingData[teamNumber],A153)&lt;&gt;0,AVERAGEIFS(climb_time,ScoutingData[teamNumber],A153),AVERAGE(climb_time)
)
),0),"")</f>
        <v/>
      </c>
      <c r="G153" t="str">
        <f t="shared" si="14"/>
        <v/>
      </c>
      <c r="H153" t="str">
        <f>IFERROR(AVERAGEIFS(speed_rating,ScoutingInfo!teamNumber,A153)/5,"")</f>
        <v/>
      </c>
      <c r="I153" t="str">
        <f t="shared" si="15"/>
        <v/>
      </c>
      <c r="J153" t="str">
        <f>IFERROR((AVERAGEIFS(driver_skill,ScoutingInfo!teamNumber,A153)/3),"")</f>
        <v/>
      </c>
      <c r="K153" t="str">
        <f t="shared" si="16"/>
        <v/>
      </c>
      <c r="L153">
        <f>IFERROR((AVERAGEIFS(PitScoutingInfo!coolness,PitScoutingInfo!teamNumber,A153)),"")</f>
        <v>7</v>
      </c>
      <c r="M153">
        <f t="shared" si="17"/>
        <v>43</v>
      </c>
    </row>
    <row r="154" spans="1:13" x14ac:dyDescent="0.4">
      <c r="A154" s="6" t="str">
        <f>IF(ISBLANK(AllTeams!A154),"",AllTeams!A154)</f>
        <v/>
      </c>
      <c r="B154" t="str">
        <f>IFERROR(AVERAGEIFS(ScoutingInfo!defense_rating,ScoutingInfo!teamNumber,A154)/4,"")</f>
        <v/>
      </c>
      <c r="C154" s="5" t="str">
        <f t="shared" si="12"/>
        <v/>
      </c>
      <c r="D154" s="4" t="str">
        <f ca="1">IFERROR(SUM(AVERAGEIF(ReformatedData!$A$2:$A$1000,A154, amp_points),AVERAGEIF(ReformatedData!$A$2:$A$1000,A154, speaker_points))/2,"")</f>
        <v/>
      </c>
      <c r="E154" t="str">
        <f t="shared" ca="1" si="13"/>
        <v/>
      </c>
      <c r="F154" t="str">
        <f>IF(A154&lt;&gt;"",IFERROR(
AVERAGEIF(ScoutingData[teamNumber],A154,climbing_status)/(
IF(
AVERAGEIFS(climb_time,ScoutingData[teamNumber],A154)&lt;&gt;0,AVERAGEIFS(climb_time,ScoutingData[teamNumber],A154),AVERAGE(climb_time)
)
),0),"")</f>
        <v/>
      </c>
      <c r="G154" t="str">
        <f t="shared" si="14"/>
        <v/>
      </c>
      <c r="H154" t="str">
        <f>IFERROR(AVERAGEIFS(speed_rating,ScoutingInfo!teamNumber,A154)/5,"")</f>
        <v/>
      </c>
      <c r="I154" t="str">
        <f t="shared" si="15"/>
        <v/>
      </c>
      <c r="J154" t="str">
        <f>IFERROR((AVERAGEIFS(driver_skill,ScoutingInfo!teamNumber,A154)/3),"")</f>
        <v/>
      </c>
      <c r="K154" t="str">
        <f t="shared" si="16"/>
        <v/>
      </c>
      <c r="L154">
        <f>IFERROR((AVERAGEIFS(PitScoutingInfo!coolness,PitScoutingInfo!teamNumber,A154)),"")</f>
        <v>7</v>
      </c>
      <c r="M154">
        <f t="shared" si="17"/>
        <v>43</v>
      </c>
    </row>
    <row r="155" spans="1:13" x14ac:dyDescent="0.4">
      <c r="A155" s="6" t="str">
        <f>IF(ISBLANK(AllTeams!A155),"",AllTeams!A155)</f>
        <v/>
      </c>
      <c r="B155" t="str">
        <f>IFERROR(AVERAGEIFS(ScoutingInfo!defense_rating,ScoutingInfo!teamNumber,A155)/4,"")</f>
        <v/>
      </c>
      <c r="C155" s="5" t="str">
        <f t="shared" si="12"/>
        <v/>
      </c>
      <c r="D155" s="4" t="str">
        <f ca="1">IFERROR(SUM(AVERAGEIF(ReformatedData!$A$2:$A$1000,A155, amp_points),AVERAGEIF(ReformatedData!$A$2:$A$1000,A155, speaker_points))/2,"")</f>
        <v/>
      </c>
      <c r="E155" t="str">
        <f t="shared" ca="1" si="13"/>
        <v/>
      </c>
      <c r="F155" t="str">
        <f>IF(A155&lt;&gt;"",IFERROR(
AVERAGEIF(ScoutingData[teamNumber],A155,climbing_status)/(
IF(
AVERAGEIFS(climb_time,ScoutingData[teamNumber],A155)&lt;&gt;0,AVERAGEIFS(climb_time,ScoutingData[teamNumber],A155),AVERAGE(climb_time)
)
),0),"")</f>
        <v/>
      </c>
      <c r="G155" t="str">
        <f t="shared" si="14"/>
        <v/>
      </c>
      <c r="H155" t="str">
        <f>IFERROR(AVERAGEIFS(speed_rating,ScoutingInfo!teamNumber,A155)/5,"")</f>
        <v/>
      </c>
      <c r="I155" t="str">
        <f t="shared" si="15"/>
        <v/>
      </c>
      <c r="J155" t="str">
        <f>IFERROR((AVERAGEIFS(driver_skill,ScoutingInfo!teamNumber,A155)/3),"")</f>
        <v/>
      </c>
      <c r="K155" t="str">
        <f t="shared" si="16"/>
        <v/>
      </c>
      <c r="L155">
        <f>IFERROR((AVERAGEIFS(PitScoutingInfo!coolness,PitScoutingInfo!teamNumber,A155)),"")</f>
        <v>7</v>
      </c>
      <c r="M155">
        <f t="shared" si="17"/>
        <v>43</v>
      </c>
    </row>
    <row r="156" spans="1:13" x14ac:dyDescent="0.4">
      <c r="A156" s="6" t="str">
        <f>IF(ISBLANK(AllTeams!A156),"",AllTeams!A156)</f>
        <v/>
      </c>
      <c r="B156" t="str">
        <f>IFERROR(AVERAGEIFS(ScoutingInfo!defense_rating,ScoutingInfo!teamNumber,A156)/4,"")</f>
        <v/>
      </c>
      <c r="C156" s="5" t="str">
        <f t="shared" si="12"/>
        <v/>
      </c>
      <c r="D156" s="4" t="str">
        <f ca="1">IFERROR(SUM(AVERAGEIF(ReformatedData!$A$2:$A$1000,A156, amp_points),AVERAGEIF(ReformatedData!$A$2:$A$1000,A156, speaker_points))/2,"")</f>
        <v/>
      </c>
      <c r="E156" t="str">
        <f t="shared" ca="1" si="13"/>
        <v/>
      </c>
      <c r="F156" t="str">
        <f>IF(A156&lt;&gt;"",IFERROR(
AVERAGEIF(ScoutingData[teamNumber],A156,climbing_status)/(
IF(
AVERAGEIFS(climb_time,ScoutingData[teamNumber],A156)&lt;&gt;0,AVERAGEIFS(climb_time,ScoutingData[teamNumber],A156),AVERAGE(climb_time)
)
),0),"")</f>
        <v/>
      </c>
      <c r="G156" t="str">
        <f t="shared" si="14"/>
        <v/>
      </c>
      <c r="H156" t="str">
        <f>IFERROR(AVERAGEIFS(speed_rating,ScoutingInfo!teamNumber,A156)/5,"")</f>
        <v/>
      </c>
      <c r="I156" t="str">
        <f t="shared" si="15"/>
        <v/>
      </c>
      <c r="J156" t="str">
        <f>IFERROR((AVERAGEIFS(driver_skill,ScoutingInfo!teamNumber,A156)/3),"")</f>
        <v/>
      </c>
      <c r="K156" t="str">
        <f t="shared" si="16"/>
        <v/>
      </c>
      <c r="L156">
        <f>IFERROR((AVERAGEIFS(PitScoutingInfo!coolness,PitScoutingInfo!teamNumber,A156)),"")</f>
        <v>7</v>
      </c>
      <c r="M156">
        <f t="shared" si="17"/>
        <v>43</v>
      </c>
    </row>
    <row r="157" spans="1:13" x14ac:dyDescent="0.4">
      <c r="A157" s="6" t="str">
        <f>IF(ISBLANK(AllTeams!A157),"",AllTeams!A157)</f>
        <v/>
      </c>
      <c r="B157" t="str">
        <f>IFERROR(AVERAGEIFS(ScoutingInfo!defense_rating,ScoutingInfo!teamNumber,A157)/4,"")</f>
        <v/>
      </c>
      <c r="C157" s="5" t="str">
        <f t="shared" si="12"/>
        <v/>
      </c>
      <c r="D157" s="4" t="str">
        <f ca="1">IFERROR(SUM(AVERAGEIF(ReformatedData!$A$2:$A$1000,A157, amp_points),AVERAGEIF(ReformatedData!$A$2:$A$1000,A157, speaker_points))/2,"")</f>
        <v/>
      </c>
      <c r="E157" t="str">
        <f t="shared" ca="1" si="13"/>
        <v/>
      </c>
      <c r="F157" t="str">
        <f>IF(A157&lt;&gt;"",IFERROR(
AVERAGEIF(ScoutingData[teamNumber],A157,climbing_status)/(
IF(
AVERAGEIFS(climb_time,ScoutingData[teamNumber],A157)&lt;&gt;0,AVERAGEIFS(climb_time,ScoutingData[teamNumber],A157),AVERAGE(climb_time)
)
),0),"")</f>
        <v/>
      </c>
      <c r="G157" t="str">
        <f t="shared" si="14"/>
        <v/>
      </c>
      <c r="H157" t="str">
        <f>IFERROR(AVERAGEIFS(speed_rating,ScoutingInfo!teamNumber,A157)/5,"")</f>
        <v/>
      </c>
      <c r="I157" t="str">
        <f t="shared" si="15"/>
        <v/>
      </c>
      <c r="J157" t="str">
        <f>IFERROR((AVERAGEIFS(driver_skill,ScoutingInfo!teamNumber,A157)/3),"")</f>
        <v/>
      </c>
      <c r="K157" t="str">
        <f t="shared" si="16"/>
        <v/>
      </c>
      <c r="L157">
        <f>IFERROR((AVERAGEIFS(PitScoutingInfo!coolness,PitScoutingInfo!teamNumber,A157)),"")</f>
        <v>7</v>
      </c>
      <c r="M157">
        <f t="shared" si="17"/>
        <v>43</v>
      </c>
    </row>
    <row r="158" spans="1:13" x14ac:dyDescent="0.4">
      <c r="A158" s="6" t="str">
        <f>IF(ISBLANK(AllTeams!A158),"",AllTeams!A158)</f>
        <v/>
      </c>
      <c r="B158" t="str">
        <f>IFERROR(AVERAGEIFS(ScoutingInfo!defense_rating,ScoutingInfo!teamNumber,A158)/4,"")</f>
        <v/>
      </c>
      <c r="C158" s="5" t="str">
        <f t="shared" si="12"/>
        <v/>
      </c>
      <c r="D158" s="4" t="str">
        <f ca="1">IFERROR(SUM(AVERAGEIF(ReformatedData!$A$2:$A$1000,A158, amp_points),AVERAGEIF(ReformatedData!$A$2:$A$1000,A158, speaker_points))/2,"")</f>
        <v/>
      </c>
      <c r="E158" t="str">
        <f t="shared" ca="1" si="13"/>
        <v/>
      </c>
      <c r="F158" t="str">
        <f>IF(A158&lt;&gt;"",IFERROR(
AVERAGEIF(ScoutingData[teamNumber],A158,climbing_status)/(
IF(
AVERAGEIFS(climb_time,ScoutingData[teamNumber],A158)&lt;&gt;0,AVERAGEIFS(climb_time,ScoutingData[teamNumber],A158),AVERAGE(climb_time)
)
),0),"")</f>
        <v/>
      </c>
      <c r="G158" t="str">
        <f t="shared" si="14"/>
        <v/>
      </c>
      <c r="H158" t="str">
        <f>IFERROR(AVERAGEIFS(speed_rating,ScoutingInfo!teamNumber,A158)/5,"")</f>
        <v/>
      </c>
      <c r="I158" t="str">
        <f t="shared" si="15"/>
        <v/>
      </c>
      <c r="J158" t="str">
        <f>IFERROR((AVERAGEIFS(driver_skill,ScoutingInfo!teamNumber,A158)/3),"")</f>
        <v/>
      </c>
      <c r="K158" t="str">
        <f t="shared" si="16"/>
        <v/>
      </c>
      <c r="L158">
        <f>IFERROR((AVERAGEIFS(PitScoutingInfo!coolness,PitScoutingInfo!teamNumber,A158)),"")</f>
        <v>7</v>
      </c>
      <c r="M158">
        <f t="shared" si="17"/>
        <v>43</v>
      </c>
    </row>
    <row r="159" spans="1:13" x14ac:dyDescent="0.4">
      <c r="A159" s="6" t="str">
        <f>IF(ISBLANK(AllTeams!A159),"",AllTeams!A159)</f>
        <v/>
      </c>
      <c r="B159" t="str">
        <f>IFERROR(AVERAGEIFS(ScoutingInfo!defense_rating,ScoutingInfo!teamNumber,A159)/4,"")</f>
        <v/>
      </c>
      <c r="C159" s="5" t="str">
        <f t="shared" si="12"/>
        <v/>
      </c>
      <c r="D159" s="4" t="str">
        <f ca="1">IFERROR(SUM(AVERAGEIF(ReformatedData!$A$2:$A$1000,A159, amp_points),AVERAGEIF(ReformatedData!$A$2:$A$1000,A159, speaker_points))/2,"")</f>
        <v/>
      </c>
      <c r="E159" t="str">
        <f t="shared" ca="1" si="13"/>
        <v/>
      </c>
      <c r="F159" t="str">
        <f>IF(A159&lt;&gt;"",IFERROR(
AVERAGEIF(ScoutingData[teamNumber],A159,climbing_status)/(
IF(
AVERAGEIFS(climb_time,ScoutingData[teamNumber],A159)&lt;&gt;0,AVERAGEIFS(climb_time,ScoutingData[teamNumber],A159),AVERAGE(climb_time)
)
),0),"")</f>
        <v/>
      </c>
      <c r="G159" t="str">
        <f t="shared" si="14"/>
        <v/>
      </c>
      <c r="H159" t="str">
        <f>IFERROR(AVERAGEIFS(speed_rating,ScoutingInfo!teamNumber,A159)/5,"")</f>
        <v/>
      </c>
      <c r="I159" t="str">
        <f t="shared" si="15"/>
        <v/>
      </c>
      <c r="J159" t="str">
        <f>IFERROR((AVERAGEIFS(driver_skill,ScoutingInfo!teamNumber,A159)/3),"")</f>
        <v/>
      </c>
      <c r="K159" t="str">
        <f t="shared" si="16"/>
        <v/>
      </c>
      <c r="L159">
        <f>IFERROR((AVERAGEIFS(PitScoutingInfo!coolness,PitScoutingInfo!teamNumber,A159)),"")</f>
        <v>7</v>
      </c>
      <c r="M159">
        <f t="shared" si="17"/>
        <v>43</v>
      </c>
    </row>
    <row r="160" spans="1:13" x14ac:dyDescent="0.4">
      <c r="A160" s="6" t="str">
        <f>IF(ISBLANK(AllTeams!A160),"",AllTeams!A160)</f>
        <v/>
      </c>
      <c r="B160" t="str">
        <f>IFERROR(AVERAGEIFS(ScoutingInfo!defense_rating,ScoutingInfo!teamNumber,A160)/4,"")</f>
        <v/>
      </c>
      <c r="C160" s="5" t="str">
        <f t="shared" si="12"/>
        <v/>
      </c>
      <c r="D160" s="4" t="str">
        <f ca="1">IFERROR(SUM(AVERAGEIF(ReformatedData!$A$2:$A$1000,A160, amp_points),AVERAGEIF(ReformatedData!$A$2:$A$1000,A160, speaker_points))/2,"")</f>
        <v/>
      </c>
      <c r="E160" t="str">
        <f t="shared" ca="1" si="13"/>
        <v/>
      </c>
      <c r="F160" t="str">
        <f>IF(A160&lt;&gt;"",IFERROR(
AVERAGEIF(ScoutingData[teamNumber],A160,climbing_status)/(
IF(
AVERAGEIFS(climb_time,ScoutingData[teamNumber],A160)&lt;&gt;0,AVERAGEIFS(climb_time,ScoutingData[teamNumber],A160),AVERAGE(climb_time)
)
),0),"")</f>
        <v/>
      </c>
      <c r="G160" t="str">
        <f t="shared" si="14"/>
        <v/>
      </c>
      <c r="H160" t="str">
        <f>IFERROR(AVERAGEIFS(speed_rating,ScoutingInfo!teamNumber,A160)/5,"")</f>
        <v/>
      </c>
      <c r="I160" t="str">
        <f t="shared" si="15"/>
        <v/>
      </c>
      <c r="J160" t="str">
        <f>IFERROR((AVERAGEIFS(driver_skill,ScoutingInfo!teamNumber,A160)/3),"")</f>
        <v/>
      </c>
      <c r="K160" t="str">
        <f t="shared" si="16"/>
        <v/>
      </c>
      <c r="L160">
        <f>IFERROR((AVERAGEIFS(PitScoutingInfo!coolness,PitScoutingInfo!teamNumber,A160)),"")</f>
        <v>7</v>
      </c>
      <c r="M160">
        <f t="shared" si="17"/>
        <v>43</v>
      </c>
    </row>
    <row r="161" spans="1:13" x14ac:dyDescent="0.4">
      <c r="A161" s="6" t="str">
        <f>IF(ISBLANK(AllTeams!A161),"",AllTeams!A161)</f>
        <v/>
      </c>
      <c r="B161" t="str">
        <f>IFERROR(AVERAGEIFS(ScoutingInfo!defense_rating,ScoutingInfo!teamNumber,A161)/4,"")</f>
        <v/>
      </c>
      <c r="C161" s="5" t="str">
        <f t="shared" si="12"/>
        <v/>
      </c>
      <c r="D161" s="4" t="str">
        <f ca="1">IFERROR(SUM(AVERAGEIF(ReformatedData!$A$2:$A$1000,A161, amp_points),AVERAGEIF(ReformatedData!$A$2:$A$1000,A161, speaker_points))/2,"")</f>
        <v/>
      </c>
      <c r="E161" t="str">
        <f t="shared" ca="1" si="13"/>
        <v/>
      </c>
      <c r="F161" t="str">
        <f>IF(A161&lt;&gt;"",IFERROR(
AVERAGEIF(ScoutingData[teamNumber],A161,climbing_status)/(
IF(
AVERAGEIFS(climb_time,ScoutingData[teamNumber],A161)&lt;&gt;0,AVERAGEIFS(climb_time,ScoutingData[teamNumber],A161),AVERAGE(climb_time)
)
),0),"")</f>
        <v/>
      </c>
      <c r="G161" t="str">
        <f t="shared" si="14"/>
        <v/>
      </c>
      <c r="H161" t="str">
        <f>IFERROR(AVERAGEIFS(speed_rating,ScoutingInfo!teamNumber,A161)/5,"")</f>
        <v/>
      </c>
      <c r="I161" t="str">
        <f t="shared" si="15"/>
        <v/>
      </c>
      <c r="J161" t="str">
        <f>IFERROR((AVERAGEIFS(driver_skill,ScoutingInfo!teamNumber,A161)/3),"")</f>
        <v/>
      </c>
      <c r="K161" t="str">
        <f t="shared" si="16"/>
        <v/>
      </c>
      <c r="L161">
        <f>IFERROR((AVERAGEIFS(PitScoutingInfo!coolness,PitScoutingInfo!teamNumber,A161)),"")</f>
        <v>7</v>
      </c>
      <c r="M161">
        <f t="shared" si="17"/>
        <v>43</v>
      </c>
    </row>
    <row r="162" spans="1:13" x14ac:dyDescent="0.4">
      <c r="A162" s="6" t="str">
        <f>IF(ISBLANK(AllTeams!A162),"",AllTeams!A162)</f>
        <v/>
      </c>
      <c r="B162" t="str">
        <f>IFERROR(AVERAGEIFS(ScoutingInfo!defense_rating,ScoutingInfo!teamNumber,A162)/4,"")</f>
        <v/>
      </c>
      <c r="C162" s="5" t="str">
        <f t="shared" si="12"/>
        <v/>
      </c>
      <c r="D162" s="4" t="str">
        <f ca="1">IFERROR(SUM(AVERAGEIF(ReformatedData!$A$2:$A$1000,A162, amp_points),AVERAGEIF(ReformatedData!$A$2:$A$1000,A162, speaker_points))/2,"")</f>
        <v/>
      </c>
      <c r="E162" t="str">
        <f t="shared" ca="1" si="13"/>
        <v/>
      </c>
      <c r="F162" t="str">
        <f>IF(A162&lt;&gt;"",IFERROR(
AVERAGEIF(ScoutingData[teamNumber],A162,climbing_status)/(
IF(
AVERAGEIFS(climb_time,ScoutingData[teamNumber],A162)&lt;&gt;0,AVERAGEIFS(climb_time,ScoutingData[teamNumber],A162),AVERAGE(climb_time)
)
),0),"")</f>
        <v/>
      </c>
      <c r="G162" t="str">
        <f t="shared" si="14"/>
        <v/>
      </c>
      <c r="H162" t="str">
        <f>IFERROR(AVERAGEIFS(speed_rating,ScoutingInfo!teamNumber,A162)/5,"")</f>
        <v/>
      </c>
      <c r="I162" t="str">
        <f t="shared" si="15"/>
        <v/>
      </c>
      <c r="J162" t="str">
        <f>IFERROR((AVERAGEIFS(driver_skill,ScoutingInfo!teamNumber,A162)/3),"")</f>
        <v/>
      </c>
      <c r="K162" t="str">
        <f t="shared" si="16"/>
        <v/>
      </c>
      <c r="L162">
        <f>IFERROR((AVERAGEIFS(PitScoutingInfo!coolness,PitScoutingInfo!teamNumber,A162)),"")</f>
        <v>7</v>
      </c>
      <c r="M162">
        <f t="shared" si="17"/>
        <v>43</v>
      </c>
    </row>
    <row r="163" spans="1:13" x14ac:dyDescent="0.4">
      <c r="A163" s="6" t="str">
        <f>IF(ISBLANK(AllTeams!A163),"",AllTeams!A163)</f>
        <v/>
      </c>
      <c r="B163" t="str">
        <f>IFERROR(AVERAGEIFS(ScoutingInfo!defense_rating,ScoutingInfo!teamNumber,A163)/4,"")</f>
        <v/>
      </c>
      <c r="C163" s="5" t="str">
        <f t="shared" si="12"/>
        <v/>
      </c>
      <c r="D163" s="4" t="str">
        <f ca="1">IFERROR(SUM(AVERAGEIF(ReformatedData!$A$2:$A$1000,A163, amp_points),AVERAGEIF(ReformatedData!$A$2:$A$1000,A163, speaker_points))/2,"")</f>
        <v/>
      </c>
      <c r="E163" t="str">
        <f t="shared" ca="1" si="13"/>
        <v/>
      </c>
      <c r="F163" t="str">
        <f>IF(A163&lt;&gt;"",IFERROR(
AVERAGEIF(ScoutingData[teamNumber],A163,climbing_status)/(
IF(
AVERAGEIFS(climb_time,ScoutingData[teamNumber],A163)&lt;&gt;0,AVERAGEIFS(climb_time,ScoutingData[teamNumber],A163),AVERAGE(climb_time)
)
),0),"")</f>
        <v/>
      </c>
      <c r="G163" t="str">
        <f t="shared" si="14"/>
        <v/>
      </c>
      <c r="H163" t="str">
        <f>IFERROR(AVERAGEIFS(speed_rating,ScoutingInfo!teamNumber,A163)/5,"")</f>
        <v/>
      </c>
      <c r="I163" t="str">
        <f t="shared" si="15"/>
        <v/>
      </c>
      <c r="J163" t="str">
        <f>IFERROR((AVERAGEIFS(driver_skill,ScoutingInfo!teamNumber,A163)/3),"")</f>
        <v/>
      </c>
      <c r="K163" t="str">
        <f t="shared" si="16"/>
        <v/>
      </c>
      <c r="L163">
        <f>IFERROR((AVERAGEIFS(PitScoutingInfo!coolness,PitScoutingInfo!teamNumber,A163)),"")</f>
        <v>7</v>
      </c>
      <c r="M163">
        <f t="shared" si="17"/>
        <v>43</v>
      </c>
    </row>
    <row r="164" spans="1:13" x14ac:dyDescent="0.4">
      <c r="A164" s="6" t="str">
        <f>IF(ISBLANK(AllTeams!A164),"",AllTeams!A164)</f>
        <v/>
      </c>
      <c r="B164" t="str">
        <f>IFERROR(AVERAGEIFS(ScoutingInfo!defense_rating,ScoutingInfo!teamNumber,A164)/4,"")</f>
        <v/>
      </c>
      <c r="C164" s="5" t="str">
        <f t="shared" si="12"/>
        <v/>
      </c>
      <c r="D164" s="4" t="str">
        <f ca="1">IFERROR(SUM(AVERAGEIF(ReformatedData!$A$2:$A$1000,A164, amp_points),AVERAGEIF(ReformatedData!$A$2:$A$1000,A164, speaker_points))/2,"")</f>
        <v/>
      </c>
      <c r="E164" t="str">
        <f t="shared" ca="1" si="13"/>
        <v/>
      </c>
      <c r="F164" t="str">
        <f>IF(A164&lt;&gt;"",IFERROR(
AVERAGEIF(ScoutingData[teamNumber],A164,climbing_status)/(
IF(
AVERAGEIFS(climb_time,ScoutingData[teamNumber],A164)&lt;&gt;0,AVERAGEIFS(climb_time,ScoutingData[teamNumber],A164),AVERAGE(climb_time)
)
),0),"")</f>
        <v/>
      </c>
      <c r="G164" t="str">
        <f t="shared" si="14"/>
        <v/>
      </c>
      <c r="H164" t="str">
        <f>IFERROR(AVERAGEIFS(speed_rating,ScoutingInfo!teamNumber,A164)/5,"")</f>
        <v/>
      </c>
      <c r="I164" t="str">
        <f t="shared" si="15"/>
        <v/>
      </c>
      <c r="J164" t="str">
        <f>IFERROR((AVERAGEIFS(driver_skill,ScoutingInfo!teamNumber,A164)/3),"")</f>
        <v/>
      </c>
      <c r="K164" t="str">
        <f t="shared" si="16"/>
        <v/>
      </c>
      <c r="L164">
        <f>IFERROR((AVERAGEIFS(PitScoutingInfo!coolness,PitScoutingInfo!teamNumber,A164)),"")</f>
        <v>7</v>
      </c>
      <c r="M164">
        <f t="shared" si="17"/>
        <v>43</v>
      </c>
    </row>
    <row r="165" spans="1:13" x14ac:dyDescent="0.4">
      <c r="A165" s="6" t="str">
        <f>IF(ISBLANK(AllTeams!A165),"",AllTeams!A165)</f>
        <v/>
      </c>
      <c r="B165" t="str">
        <f>IFERROR(AVERAGEIFS(ScoutingInfo!defense_rating,ScoutingInfo!teamNumber,A165)/4,"")</f>
        <v/>
      </c>
      <c r="C165" s="5" t="str">
        <f t="shared" si="12"/>
        <v/>
      </c>
      <c r="D165" s="4" t="str">
        <f ca="1">IFERROR(SUM(AVERAGEIF(ReformatedData!$A$2:$A$1000,A165, amp_points),AVERAGEIF(ReformatedData!$A$2:$A$1000,A165, speaker_points))/2,"")</f>
        <v/>
      </c>
      <c r="E165" t="str">
        <f t="shared" ca="1" si="13"/>
        <v/>
      </c>
      <c r="F165" t="str">
        <f>IF(A165&lt;&gt;"",IFERROR(
AVERAGEIF(ScoutingData[teamNumber],A165,climbing_status)/(
IF(
AVERAGEIFS(climb_time,ScoutingData[teamNumber],A165)&lt;&gt;0,AVERAGEIFS(climb_time,ScoutingData[teamNumber],A165),AVERAGE(climb_time)
)
),0),"")</f>
        <v/>
      </c>
      <c r="G165" t="str">
        <f t="shared" si="14"/>
        <v/>
      </c>
      <c r="H165" t="str">
        <f>IFERROR(AVERAGEIFS(speed_rating,ScoutingInfo!teamNumber,A165)/5,"")</f>
        <v/>
      </c>
      <c r="I165" t="str">
        <f t="shared" si="15"/>
        <v/>
      </c>
      <c r="J165" t="str">
        <f>IFERROR((AVERAGEIFS(driver_skill,ScoutingInfo!teamNumber,A165)/3),"")</f>
        <v/>
      </c>
      <c r="K165" t="str">
        <f t="shared" si="16"/>
        <v/>
      </c>
      <c r="L165">
        <f>IFERROR((AVERAGEIFS(PitScoutingInfo!coolness,PitScoutingInfo!teamNumber,A165)),"")</f>
        <v>7</v>
      </c>
      <c r="M165">
        <f t="shared" si="17"/>
        <v>43</v>
      </c>
    </row>
    <row r="166" spans="1:13" x14ac:dyDescent="0.4">
      <c r="A166" s="6" t="str">
        <f>IF(ISBLANK(AllTeams!A166),"",AllTeams!A166)</f>
        <v/>
      </c>
      <c r="B166" t="str">
        <f>IFERROR(AVERAGEIFS(ScoutingInfo!defense_rating,ScoutingInfo!teamNumber,A166)/4,"")</f>
        <v/>
      </c>
      <c r="C166" s="5" t="str">
        <f t="shared" si="12"/>
        <v/>
      </c>
      <c r="D166" s="4" t="str">
        <f ca="1">IFERROR(SUM(AVERAGEIF(ReformatedData!$A$2:$A$1000,A166, amp_points),AVERAGEIF(ReformatedData!$A$2:$A$1000,A166, speaker_points))/2,"")</f>
        <v/>
      </c>
      <c r="E166" t="str">
        <f t="shared" ca="1" si="13"/>
        <v/>
      </c>
      <c r="F166" t="str">
        <f>IF(A166&lt;&gt;"",IFERROR(
AVERAGEIF(ScoutingData[teamNumber],A166,climbing_status)/(
IF(
AVERAGEIFS(climb_time,ScoutingData[teamNumber],A166)&lt;&gt;0,AVERAGEIFS(climb_time,ScoutingData[teamNumber],A166),AVERAGE(climb_time)
)
),0),"")</f>
        <v/>
      </c>
      <c r="G166" t="str">
        <f t="shared" si="14"/>
        <v/>
      </c>
      <c r="H166" t="str">
        <f>IFERROR(AVERAGEIFS(speed_rating,ScoutingInfo!teamNumber,A166)/5,"")</f>
        <v/>
      </c>
      <c r="I166" t="str">
        <f t="shared" si="15"/>
        <v/>
      </c>
      <c r="J166" t="str">
        <f>IFERROR((AVERAGEIFS(driver_skill,ScoutingInfo!teamNumber,A166)/3),"")</f>
        <v/>
      </c>
      <c r="K166" t="str">
        <f t="shared" si="16"/>
        <v/>
      </c>
      <c r="L166">
        <f>IFERROR((AVERAGEIFS(PitScoutingInfo!coolness,PitScoutingInfo!teamNumber,A166)),"")</f>
        <v>7</v>
      </c>
      <c r="M166">
        <f t="shared" si="17"/>
        <v>43</v>
      </c>
    </row>
    <row r="167" spans="1:13" x14ac:dyDescent="0.4">
      <c r="A167" s="6" t="str">
        <f>IF(ISBLANK(AllTeams!A167),"",AllTeams!A167)</f>
        <v/>
      </c>
      <c r="B167" t="str">
        <f>IFERROR(AVERAGEIFS(ScoutingInfo!defense_rating,ScoutingInfo!teamNumber,A167)/4,"")</f>
        <v/>
      </c>
      <c r="C167" s="5" t="str">
        <f t="shared" si="12"/>
        <v/>
      </c>
      <c r="D167" s="4" t="str">
        <f ca="1">IFERROR(SUM(AVERAGEIF(ReformatedData!$A$2:$A$1000,A167, amp_points),AVERAGEIF(ReformatedData!$A$2:$A$1000,A167, speaker_points))/2,"")</f>
        <v/>
      </c>
      <c r="E167" t="str">
        <f t="shared" ca="1" si="13"/>
        <v/>
      </c>
      <c r="F167" t="str">
        <f>IF(A167&lt;&gt;"",IFERROR(
AVERAGEIF(ScoutingData[teamNumber],A167,climbing_status)/(
IF(
AVERAGEIFS(climb_time,ScoutingData[teamNumber],A167)&lt;&gt;0,AVERAGEIFS(climb_time,ScoutingData[teamNumber],A167),AVERAGE(climb_time)
)
),0),"")</f>
        <v/>
      </c>
      <c r="G167" t="str">
        <f t="shared" si="14"/>
        <v/>
      </c>
      <c r="H167" t="str">
        <f>IFERROR(AVERAGEIFS(speed_rating,ScoutingInfo!teamNumber,A167)/5,"")</f>
        <v/>
      </c>
      <c r="I167" t="str">
        <f t="shared" si="15"/>
        <v/>
      </c>
      <c r="J167" t="str">
        <f>IFERROR((AVERAGEIFS(driver_skill,ScoutingInfo!teamNumber,A167)/3),"")</f>
        <v/>
      </c>
      <c r="K167" t="str">
        <f t="shared" si="16"/>
        <v/>
      </c>
      <c r="L167">
        <f>IFERROR((AVERAGEIFS(PitScoutingInfo!coolness,PitScoutingInfo!teamNumber,A167)),"")</f>
        <v>7</v>
      </c>
      <c r="M167">
        <f t="shared" si="17"/>
        <v>43</v>
      </c>
    </row>
    <row r="168" spans="1:13" x14ac:dyDescent="0.4">
      <c r="A168" s="6" t="str">
        <f>IF(ISBLANK(AllTeams!A168),"",AllTeams!A168)</f>
        <v/>
      </c>
      <c r="B168" t="str">
        <f>IFERROR(AVERAGEIFS(ScoutingInfo!defense_rating,ScoutingInfo!teamNumber,A168)/4,"")</f>
        <v/>
      </c>
      <c r="C168" s="5" t="str">
        <f t="shared" si="12"/>
        <v/>
      </c>
      <c r="D168" s="4" t="str">
        <f ca="1">IFERROR(SUM(AVERAGEIF(ReformatedData!$A$2:$A$1000,A168, amp_points),AVERAGEIF(ReformatedData!$A$2:$A$1000,A168, speaker_points))/2,"")</f>
        <v/>
      </c>
      <c r="E168" t="str">
        <f t="shared" ca="1" si="13"/>
        <v/>
      </c>
      <c r="F168" t="str">
        <f>IF(A168&lt;&gt;"",IFERROR(
AVERAGEIF(ScoutingData[teamNumber],A168,climbing_status)/(
IF(
AVERAGEIFS(climb_time,ScoutingData[teamNumber],A168)&lt;&gt;0,AVERAGEIFS(climb_time,ScoutingData[teamNumber],A168),AVERAGE(climb_time)
)
),0),"")</f>
        <v/>
      </c>
      <c r="G168" t="str">
        <f t="shared" si="14"/>
        <v/>
      </c>
      <c r="H168" t="str">
        <f>IFERROR(AVERAGEIFS(speed_rating,ScoutingInfo!teamNumber,A168)/5,"")</f>
        <v/>
      </c>
      <c r="I168" t="str">
        <f t="shared" si="15"/>
        <v/>
      </c>
      <c r="J168" t="str">
        <f>IFERROR((AVERAGEIFS(driver_skill,ScoutingInfo!teamNumber,A168)/3),"")</f>
        <v/>
      </c>
      <c r="K168" t="str">
        <f t="shared" si="16"/>
        <v/>
      </c>
      <c r="L168">
        <f>IFERROR((AVERAGEIFS(PitScoutingInfo!coolness,PitScoutingInfo!teamNumber,A168)),"")</f>
        <v>7</v>
      </c>
      <c r="M168">
        <f t="shared" si="17"/>
        <v>43</v>
      </c>
    </row>
    <row r="169" spans="1:13" x14ac:dyDescent="0.4">
      <c r="A169" s="6" t="str">
        <f>IF(ISBLANK(AllTeams!A169),"",AllTeams!A169)</f>
        <v/>
      </c>
      <c r="B169" t="str">
        <f>IFERROR(AVERAGEIFS(ScoutingInfo!defense_rating,ScoutingInfo!teamNumber,A169)/4,"")</f>
        <v/>
      </c>
      <c r="C169" s="5" t="str">
        <f t="shared" si="12"/>
        <v/>
      </c>
      <c r="D169" s="4" t="str">
        <f ca="1">IFERROR(SUM(AVERAGEIF(ReformatedData!$A$2:$A$1000,A169, amp_points),AVERAGEIF(ReformatedData!$A$2:$A$1000,A169, speaker_points))/2,"")</f>
        <v/>
      </c>
      <c r="E169" t="str">
        <f t="shared" ca="1" si="13"/>
        <v/>
      </c>
      <c r="F169" t="str">
        <f>IF(A169&lt;&gt;"",IFERROR(
AVERAGEIF(ScoutingData[teamNumber],A169,climbing_status)/(
IF(
AVERAGEIFS(climb_time,ScoutingData[teamNumber],A169)&lt;&gt;0,AVERAGEIFS(climb_time,ScoutingData[teamNumber],A169),AVERAGE(climb_time)
)
),0),"")</f>
        <v/>
      </c>
      <c r="G169" t="str">
        <f t="shared" si="14"/>
        <v/>
      </c>
      <c r="H169" t="str">
        <f>IFERROR(AVERAGEIFS(speed_rating,ScoutingInfo!teamNumber,A169)/5,"")</f>
        <v/>
      </c>
      <c r="I169" t="str">
        <f t="shared" si="15"/>
        <v/>
      </c>
      <c r="J169" t="str">
        <f>IFERROR((AVERAGEIFS(driver_skill,ScoutingInfo!teamNumber,A169)/3),"")</f>
        <v/>
      </c>
      <c r="K169" t="str">
        <f t="shared" si="16"/>
        <v/>
      </c>
      <c r="L169">
        <f>IFERROR((AVERAGEIFS(PitScoutingInfo!coolness,PitScoutingInfo!teamNumber,A169)),"")</f>
        <v>7</v>
      </c>
      <c r="M169">
        <f t="shared" si="17"/>
        <v>43</v>
      </c>
    </row>
    <row r="170" spans="1:13" x14ac:dyDescent="0.4">
      <c r="A170" s="6" t="str">
        <f>IF(ISBLANK(AllTeams!A170),"",AllTeams!A170)</f>
        <v/>
      </c>
      <c r="B170" t="str">
        <f>IFERROR(AVERAGEIFS(ScoutingInfo!defense_rating,ScoutingInfo!teamNumber,A170)/4,"")</f>
        <v/>
      </c>
      <c r="C170" s="5" t="str">
        <f t="shared" si="12"/>
        <v/>
      </c>
      <c r="D170" s="4" t="str">
        <f ca="1">IFERROR(SUM(AVERAGEIF(ReformatedData!$A$2:$A$1000,A170, amp_points),AVERAGEIF(ReformatedData!$A$2:$A$1000,A170, speaker_points))/2,"")</f>
        <v/>
      </c>
      <c r="E170" t="str">
        <f t="shared" ca="1" si="13"/>
        <v/>
      </c>
      <c r="F170" t="str">
        <f>IF(A170&lt;&gt;"",IFERROR(
AVERAGEIF(ScoutingData[teamNumber],A170,climbing_status)/(
IF(
AVERAGEIFS(climb_time,ScoutingData[teamNumber],A170)&lt;&gt;0,AVERAGEIFS(climb_time,ScoutingData[teamNumber],A170),AVERAGE(climb_time)
)
),0),"")</f>
        <v/>
      </c>
      <c r="G170" t="str">
        <f t="shared" si="14"/>
        <v/>
      </c>
      <c r="H170" t="str">
        <f>IFERROR(AVERAGEIFS(speed_rating,ScoutingInfo!teamNumber,A170)/5,"")</f>
        <v/>
      </c>
      <c r="I170" t="str">
        <f t="shared" si="15"/>
        <v/>
      </c>
      <c r="J170" t="str">
        <f>IFERROR((AVERAGEIFS(driver_skill,ScoutingInfo!teamNumber,A170)/3),"")</f>
        <v/>
      </c>
      <c r="K170" t="str">
        <f t="shared" si="16"/>
        <v/>
      </c>
      <c r="L170">
        <f>IFERROR((AVERAGEIFS(PitScoutingInfo!coolness,PitScoutingInfo!teamNumber,A170)),"")</f>
        <v>7</v>
      </c>
      <c r="M170">
        <f t="shared" si="17"/>
        <v>43</v>
      </c>
    </row>
    <row r="171" spans="1:13" x14ac:dyDescent="0.4">
      <c r="A171" s="6" t="str">
        <f>IF(ISBLANK(AllTeams!A171),"",AllTeams!A171)</f>
        <v/>
      </c>
      <c r="B171" t="str">
        <f>IFERROR(AVERAGEIFS(ScoutingInfo!defense_rating,ScoutingInfo!teamNumber,A171)/4,"")</f>
        <v/>
      </c>
      <c r="C171" s="5" t="str">
        <f t="shared" si="12"/>
        <v/>
      </c>
      <c r="D171" s="4" t="str">
        <f ca="1">IFERROR(SUM(AVERAGEIF(ReformatedData!$A$2:$A$1000,A171, amp_points),AVERAGEIF(ReformatedData!$A$2:$A$1000,A171, speaker_points))/2,"")</f>
        <v/>
      </c>
      <c r="E171" t="str">
        <f t="shared" ca="1" si="13"/>
        <v/>
      </c>
      <c r="F171" t="str">
        <f>IF(A171&lt;&gt;"",IFERROR(
AVERAGEIF(ScoutingData[teamNumber],A171,climbing_status)/(
IF(
AVERAGEIFS(climb_time,ScoutingData[teamNumber],A171)&lt;&gt;0,AVERAGEIFS(climb_time,ScoutingData[teamNumber],A171),AVERAGE(climb_time)
)
),0),"")</f>
        <v/>
      </c>
      <c r="G171" t="str">
        <f t="shared" si="14"/>
        <v/>
      </c>
      <c r="H171" t="str">
        <f>IFERROR(AVERAGEIFS(speed_rating,ScoutingInfo!teamNumber,A171)/5,"")</f>
        <v/>
      </c>
      <c r="I171" t="str">
        <f t="shared" si="15"/>
        <v/>
      </c>
      <c r="J171" t="str">
        <f>IFERROR((AVERAGEIFS(driver_skill,ScoutingInfo!teamNumber,A171)/3),"")</f>
        <v/>
      </c>
      <c r="K171" t="str">
        <f t="shared" si="16"/>
        <v/>
      </c>
      <c r="L171">
        <f>IFERROR((AVERAGEIFS(PitScoutingInfo!coolness,PitScoutingInfo!teamNumber,A171)),"")</f>
        <v>7</v>
      </c>
      <c r="M171">
        <f t="shared" si="17"/>
        <v>43</v>
      </c>
    </row>
    <row r="172" spans="1:13" x14ac:dyDescent="0.4">
      <c r="A172" s="6" t="str">
        <f>IF(ISBLANK(AllTeams!A172),"",AllTeams!A172)</f>
        <v/>
      </c>
      <c r="B172" t="str">
        <f>IFERROR(AVERAGEIFS(ScoutingInfo!defense_rating,ScoutingInfo!teamNumber,A172)/4,"")</f>
        <v/>
      </c>
      <c r="C172" s="5" t="str">
        <f t="shared" si="12"/>
        <v/>
      </c>
      <c r="D172" s="4" t="str">
        <f ca="1">IFERROR(SUM(AVERAGEIF(ReformatedData!$A$2:$A$1000,A172, amp_points),AVERAGEIF(ReformatedData!$A$2:$A$1000,A172, speaker_points))/2,"")</f>
        <v/>
      </c>
      <c r="E172" t="str">
        <f t="shared" ca="1" si="13"/>
        <v/>
      </c>
      <c r="F172" t="str">
        <f>IF(A172&lt;&gt;"",IFERROR(
AVERAGEIF(ScoutingData[teamNumber],A172,climbing_status)/(
IF(
AVERAGEIFS(climb_time,ScoutingData[teamNumber],A172)&lt;&gt;0,AVERAGEIFS(climb_time,ScoutingData[teamNumber],A172),AVERAGE(climb_time)
)
),0),"")</f>
        <v/>
      </c>
      <c r="G172" t="str">
        <f t="shared" si="14"/>
        <v/>
      </c>
      <c r="H172" t="str">
        <f>IFERROR(AVERAGEIFS(speed_rating,ScoutingInfo!teamNumber,A172)/5,"")</f>
        <v/>
      </c>
      <c r="I172" t="str">
        <f t="shared" si="15"/>
        <v/>
      </c>
      <c r="J172" t="str">
        <f>IFERROR((AVERAGEIFS(driver_skill,ScoutingInfo!teamNumber,A172)/3),"")</f>
        <v/>
      </c>
      <c r="K172" t="str">
        <f t="shared" si="16"/>
        <v/>
      </c>
      <c r="L172">
        <f>IFERROR((AVERAGEIFS(PitScoutingInfo!coolness,PitScoutingInfo!teamNumber,A172)),"")</f>
        <v>7</v>
      </c>
      <c r="M172">
        <f t="shared" si="17"/>
        <v>43</v>
      </c>
    </row>
    <row r="173" spans="1:13" x14ac:dyDescent="0.4">
      <c r="A173" s="6" t="str">
        <f>IF(ISBLANK(AllTeams!A173),"",AllTeams!A173)</f>
        <v/>
      </c>
      <c r="B173" t="str">
        <f>IFERROR(AVERAGEIFS(ScoutingInfo!defense_rating,ScoutingInfo!teamNumber,A173)/4,"")</f>
        <v/>
      </c>
      <c r="C173" s="5" t="str">
        <f t="shared" si="12"/>
        <v/>
      </c>
      <c r="D173" s="4" t="str">
        <f ca="1">IFERROR(SUM(AVERAGEIF(ReformatedData!$A$2:$A$1000,A173, amp_points),AVERAGEIF(ReformatedData!$A$2:$A$1000,A173, speaker_points))/2,"")</f>
        <v/>
      </c>
      <c r="E173" t="str">
        <f t="shared" ca="1" si="13"/>
        <v/>
      </c>
      <c r="F173" t="str">
        <f>IF(A173&lt;&gt;"",IFERROR(
AVERAGEIF(ScoutingData[teamNumber],A173,climbing_status)/(
IF(
AVERAGEIFS(climb_time,ScoutingData[teamNumber],A173)&lt;&gt;0,AVERAGEIFS(climb_time,ScoutingData[teamNumber],A173),AVERAGE(climb_time)
)
),0),"")</f>
        <v/>
      </c>
      <c r="G173" t="str">
        <f t="shared" si="14"/>
        <v/>
      </c>
      <c r="H173" t="str">
        <f>IFERROR(AVERAGEIFS(speed_rating,ScoutingInfo!teamNumber,A173)/5,"")</f>
        <v/>
      </c>
      <c r="I173" t="str">
        <f t="shared" si="15"/>
        <v/>
      </c>
      <c r="J173" t="str">
        <f>IFERROR((AVERAGEIFS(driver_skill,ScoutingInfo!teamNumber,A173)/3),"")</f>
        <v/>
      </c>
      <c r="K173" t="str">
        <f t="shared" si="16"/>
        <v/>
      </c>
      <c r="L173">
        <f>IFERROR((AVERAGEIFS(PitScoutingInfo!coolness,PitScoutingInfo!teamNumber,A173)),"")</f>
        <v>7</v>
      </c>
      <c r="M173">
        <f t="shared" si="17"/>
        <v>43</v>
      </c>
    </row>
    <row r="174" spans="1:13" x14ac:dyDescent="0.4">
      <c r="A174" s="6" t="str">
        <f>IF(ISBLANK(AllTeams!A174),"",AllTeams!A174)</f>
        <v/>
      </c>
      <c r="B174" t="str">
        <f>IFERROR(AVERAGEIFS(ScoutingInfo!defense_rating,ScoutingInfo!teamNumber,A174)/4,"")</f>
        <v/>
      </c>
      <c r="C174" s="5" t="str">
        <f t="shared" si="12"/>
        <v/>
      </c>
      <c r="D174" s="4" t="str">
        <f ca="1">IFERROR(SUM(AVERAGEIF(ReformatedData!$A$2:$A$1000,A174, amp_points),AVERAGEIF(ReformatedData!$A$2:$A$1000,A174, speaker_points))/2,"")</f>
        <v/>
      </c>
      <c r="E174" t="str">
        <f t="shared" ca="1" si="13"/>
        <v/>
      </c>
      <c r="F174" t="str">
        <f>IF(A174&lt;&gt;"",IFERROR(
AVERAGEIF(ScoutingData[teamNumber],A174,climbing_status)/(
IF(
AVERAGEIFS(climb_time,ScoutingData[teamNumber],A174)&lt;&gt;0,AVERAGEIFS(climb_time,ScoutingData[teamNumber],A174),AVERAGE(climb_time)
)
),0),"")</f>
        <v/>
      </c>
      <c r="G174" t="str">
        <f t="shared" si="14"/>
        <v/>
      </c>
      <c r="H174" t="str">
        <f>IFERROR(AVERAGEIFS(speed_rating,ScoutingInfo!teamNumber,A174)/5,"")</f>
        <v/>
      </c>
      <c r="I174" t="str">
        <f t="shared" si="15"/>
        <v/>
      </c>
      <c r="J174" t="str">
        <f>IFERROR((AVERAGEIFS(driver_skill,ScoutingInfo!teamNumber,A174)/3),"")</f>
        <v/>
      </c>
      <c r="K174" t="str">
        <f t="shared" si="16"/>
        <v/>
      </c>
      <c r="L174">
        <f>IFERROR((AVERAGEIFS(PitScoutingInfo!coolness,PitScoutingInfo!teamNumber,A174)),"")</f>
        <v>7</v>
      </c>
      <c r="M174">
        <f t="shared" si="17"/>
        <v>43</v>
      </c>
    </row>
    <row r="175" spans="1:13" x14ac:dyDescent="0.4">
      <c r="A175" s="6" t="str">
        <f>IF(ISBLANK(AllTeams!A175),"",AllTeams!A175)</f>
        <v/>
      </c>
      <c r="B175" t="str">
        <f>IFERROR(AVERAGEIFS(ScoutingInfo!defense_rating,ScoutingInfo!teamNumber,A175)/4,"")</f>
        <v/>
      </c>
      <c r="C175" s="5" t="str">
        <f t="shared" si="12"/>
        <v/>
      </c>
      <c r="D175" s="4" t="str">
        <f ca="1">IFERROR(SUM(AVERAGEIF(ReformatedData!$A$2:$A$1000,A175, amp_points),AVERAGEIF(ReformatedData!$A$2:$A$1000,A175, speaker_points))/2,"")</f>
        <v/>
      </c>
      <c r="E175" t="str">
        <f t="shared" ca="1" si="13"/>
        <v/>
      </c>
      <c r="F175" t="str">
        <f>IF(A175&lt;&gt;"",IFERROR(
AVERAGEIF(ScoutingData[teamNumber],A175,climbing_status)/(
IF(
AVERAGEIFS(climb_time,ScoutingData[teamNumber],A175)&lt;&gt;0,AVERAGEIFS(climb_time,ScoutingData[teamNumber],A175),AVERAGE(climb_time)
)
),0),"")</f>
        <v/>
      </c>
      <c r="G175" t="str">
        <f t="shared" si="14"/>
        <v/>
      </c>
      <c r="H175" t="str">
        <f>IFERROR(AVERAGEIFS(speed_rating,ScoutingInfo!teamNumber,A175)/5,"")</f>
        <v/>
      </c>
      <c r="I175" t="str">
        <f t="shared" si="15"/>
        <v/>
      </c>
      <c r="J175" t="str">
        <f>IFERROR((AVERAGEIFS(driver_skill,ScoutingInfo!teamNumber,A175)/3),"")</f>
        <v/>
      </c>
      <c r="K175" t="str">
        <f t="shared" si="16"/>
        <v/>
      </c>
      <c r="L175">
        <f>IFERROR((AVERAGEIFS(PitScoutingInfo!coolness,PitScoutingInfo!teamNumber,A175)),"")</f>
        <v>7</v>
      </c>
      <c r="M175">
        <f t="shared" si="17"/>
        <v>43</v>
      </c>
    </row>
    <row r="176" spans="1:13" x14ac:dyDescent="0.4">
      <c r="A176" s="6" t="str">
        <f>IF(ISBLANK(AllTeams!A176),"",AllTeams!A176)</f>
        <v/>
      </c>
      <c r="B176" t="str">
        <f>IFERROR(AVERAGEIFS(ScoutingInfo!defense_rating,ScoutingInfo!teamNumber,A176)/4,"")</f>
        <v/>
      </c>
      <c r="C176" s="5" t="str">
        <f t="shared" si="12"/>
        <v/>
      </c>
      <c r="D176" s="4" t="str">
        <f ca="1">IFERROR(SUM(AVERAGEIF(ReformatedData!$A$2:$A$1000,A176, amp_points),AVERAGEIF(ReformatedData!$A$2:$A$1000,A176, speaker_points))/2,"")</f>
        <v/>
      </c>
      <c r="E176" t="str">
        <f t="shared" ca="1" si="13"/>
        <v/>
      </c>
      <c r="F176" t="str">
        <f>IF(A176&lt;&gt;"",IFERROR(
AVERAGEIF(ScoutingData[teamNumber],A176,climbing_status)/(
IF(
AVERAGEIFS(climb_time,ScoutingData[teamNumber],A176)&lt;&gt;0,AVERAGEIFS(climb_time,ScoutingData[teamNumber],A176),AVERAGE(climb_time)
)
),0),"")</f>
        <v/>
      </c>
      <c r="G176" t="str">
        <f t="shared" si="14"/>
        <v/>
      </c>
      <c r="H176" t="str">
        <f>IFERROR(AVERAGEIFS(speed_rating,ScoutingInfo!teamNumber,A176)/5,"")</f>
        <v/>
      </c>
      <c r="I176" t="str">
        <f t="shared" si="15"/>
        <v/>
      </c>
      <c r="J176" t="str">
        <f>IFERROR((AVERAGEIFS(driver_skill,ScoutingInfo!teamNumber,A176)/3),"")</f>
        <v/>
      </c>
      <c r="K176" t="str">
        <f t="shared" si="16"/>
        <v/>
      </c>
      <c r="L176">
        <f>IFERROR((AVERAGEIFS(PitScoutingInfo!coolness,PitScoutingInfo!teamNumber,A176)),"")</f>
        <v>7</v>
      </c>
      <c r="M176">
        <f t="shared" si="17"/>
        <v>43</v>
      </c>
    </row>
    <row r="177" spans="1:13" x14ac:dyDescent="0.4">
      <c r="A177" s="6" t="str">
        <f>IF(ISBLANK(AllTeams!A177),"",AllTeams!A177)</f>
        <v/>
      </c>
      <c r="B177" t="str">
        <f>IFERROR(AVERAGEIFS(ScoutingInfo!defense_rating,ScoutingInfo!teamNumber,A177)/4,"")</f>
        <v/>
      </c>
      <c r="C177" s="5" t="str">
        <f t="shared" si="12"/>
        <v/>
      </c>
      <c r="D177" s="4" t="str">
        <f ca="1">IFERROR(SUM(AVERAGEIF(ReformatedData!$A$2:$A$1000,A177, amp_points),AVERAGEIF(ReformatedData!$A$2:$A$1000,A177, speaker_points))/2,"")</f>
        <v/>
      </c>
      <c r="E177" t="str">
        <f t="shared" ca="1" si="13"/>
        <v/>
      </c>
      <c r="F177" t="str">
        <f>IF(A177&lt;&gt;"",IFERROR(
AVERAGEIF(ScoutingData[teamNumber],A177,climbing_status)/(
IF(
AVERAGEIFS(climb_time,ScoutingData[teamNumber],A177)&lt;&gt;0,AVERAGEIFS(climb_time,ScoutingData[teamNumber],A177),AVERAGE(climb_time)
)
),0),"")</f>
        <v/>
      </c>
      <c r="G177" t="str">
        <f t="shared" si="14"/>
        <v/>
      </c>
      <c r="H177" t="str">
        <f>IFERROR(AVERAGEIFS(speed_rating,ScoutingInfo!teamNumber,A177)/5,"")</f>
        <v/>
      </c>
      <c r="I177" t="str">
        <f t="shared" si="15"/>
        <v/>
      </c>
      <c r="J177" t="str">
        <f>IFERROR((AVERAGEIFS(driver_skill,ScoutingInfo!teamNumber,A177)/3),"")</f>
        <v/>
      </c>
      <c r="K177" t="str">
        <f t="shared" si="16"/>
        <v/>
      </c>
      <c r="L177">
        <f>IFERROR((AVERAGEIFS(PitScoutingInfo!coolness,PitScoutingInfo!teamNumber,A177)),"")</f>
        <v>7</v>
      </c>
      <c r="M177">
        <f t="shared" si="17"/>
        <v>43</v>
      </c>
    </row>
    <row r="178" spans="1:13" x14ac:dyDescent="0.4">
      <c r="A178" s="6" t="str">
        <f>IF(ISBLANK(AllTeams!A178),"",AllTeams!A178)</f>
        <v/>
      </c>
      <c r="B178" t="str">
        <f>IFERROR(AVERAGEIFS(ScoutingInfo!defense_rating,ScoutingInfo!teamNumber,A178)/4,"")</f>
        <v/>
      </c>
      <c r="C178" s="5" t="str">
        <f t="shared" si="12"/>
        <v/>
      </c>
      <c r="D178" s="4" t="str">
        <f ca="1">IFERROR(SUM(AVERAGEIF(ReformatedData!$A$2:$A$1000,A178, amp_points),AVERAGEIF(ReformatedData!$A$2:$A$1000,A178, speaker_points))/2,"")</f>
        <v/>
      </c>
      <c r="E178" t="str">
        <f t="shared" ca="1" si="13"/>
        <v/>
      </c>
      <c r="F178" t="str">
        <f>IF(A178&lt;&gt;"",IFERROR(
AVERAGEIF(ScoutingData[teamNumber],A178,climbing_status)/(
IF(
AVERAGEIFS(climb_time,ScoutingData[teamNumber],A178)&lt;&gt;0,AVERAGEIFS(climb_time,ScoutingData[teamNumber],A178),AVERAGE(climb_time)
)
),0),"")</f>
        <v/>
      </c>
      <c r="G178" t="str">
        <f t="shared" si="14"/>
        <v/>
      </c>
      <c r="H178" t="str">
        <f>IFERROR(AVERAGEIFS(speed_rating,ScoutingInfo!teamNumber,A178)/5,"")</f>
        <v/>
      </c>
      <c r="I178" t="str">
        <f t="shared" si="15"/>
        <v/>
      </c>
      <c r="J178" t="str">
        <f>IFERROR((AVERAGEIFS(driver_skill,ScoutingInfo!teamNumber,A178)/3),"")</f>
        <v/>
      </c>
      <c r="K178" t="str">
        <f t="shared" si="16"/>
        <v/>
      </c>
      <c r="L178">
        <f>IFERROR((AVERAGEIFS(PitScoutingInfo!coolness,PitScoutingInfo!teamNumber,A178)),"")</f>
        <v>7</v>
      </c>
      <c r="M178">
        <f t="shared" si="17"/>
        <v>43</v>
      </c>
    </row>
    <row r="179" spans="1:13" x14ac:dyDescent="0.4">
      <c r="A179" s="6" t="str">
        <f>IF(ISBLANK(AllTeams!A179),"",AllTeams!A179)</f>
        <v/>
      </c>
      <c r="B179" t="str">
        <f>IFERROR(AVERAGEIFS(ScoutingInfo!defense_rating,ScoutingInfo!teamNumber,A179)/4,"")</f>
        <v/>
      </c>
      <c r="C179" s="5" t="str">
        <f t="shared" si="12"/>
        <v/>
      </c>
      <c r="D179" s="4" t="str">
        <f ca="1">IFERROR(SUM(AVERAGEIF(ReformatedData!$A$2:$A$1000,A179, amp_points),AVERAGEIF(ReformatedData!$A$2:$A$1000,A179, speaker_points))/2,"")</f>
        <v/>
      </c>
      <c r="E179" t="str">
        <f t="shared" ca="1" si="13"/>
        <v/>
      </c>
      <c r="F179" t="str">
        <f>IF(A179&lt;&gt;"",IFERROR(
AVERAGEIF(ScoutingData[teamNumber],A179,climbing_status)/(
IF(
AVERAGEIFS(climb_time,ScoutingData[teamNumber],A179)&lt;&gt;0,AVERAGEIFS(climb_time,ScoutingData[teamNumber],A179),AVERAGE(climb_time)
)
),0),"")</f>
        <v/>
      </c>
      <c r="G179" t="str">
        <f t="shared" si="14"/>
        <v/>
      </c>
      <c r="H179" t="str">
        <f>IFERROR(AVERAGEIFS(speed_rating,ScoutingInfo!teamNumber,A179)/5,"")</f>
        <v/>
      </c>
      <c r="I179" t="str">
        <f t="shared" si="15"/>
        <v/>
      </c>
      <c r="J179" t="str">
        <f>IFERROR((AVERAGEIFS(driver_skill,ScoutingInfo!teamNumber,A179)/3),"")</f>
        <v/>
      </c>
      <c r="K179" t="str">
        <f t="shared" si="16"/>
        <v/>
      </c>
      <c r="L179">
        <f>IFERROR((AVERAGEIFS(PitScoutingInfo!coolness,PitScoutingInfo!teamNumber,A179)),"")</f>
        <v>7</v>
      </c>
      <c r="M179">
        <f t="shared" si="17"/>
        <v>43</v>
      </c>
    </row>
    <row r="180" spans="1:13" x14ac:dyDescent="0.4">
      <c r="A180" s="6" t="str">
        <f>IF(ISBLANK(AllTeams!A180),"",AllTeams!A180)</f>
        <v/>
      </c>
      <c r="B180" t="str">
        <f>IFERROR(AVERAGEIFS(ScoutingInfo!defense_rating,ScoutingInfo!teamNumber,A180)/4,"")</f>
        <v/>
      </c>
      <c r="C180" s="5" t="str">
        <f t="shared" si="12"/>
        <v/>
      </c>
      <c r="D180" s="4" t="str">
        <f ca="1">IFERROR(SUM(AVERAGEIF(ReformatedData!$A$2:$A$1000,A180, amp_points),AVERAGEIF(ReformatedData!$A$2:$A$1000,A180, speaker_points))/2,"")</f>
        <v/>
      </c>
      <c r="E180" t="str">
        <f t="shared" ca="1" si="13"/>
        <v/>
      </c>
      <c r="F180" t="str">
        <f>IF(A180&lt;&gt;"",IFERROR(
AVERAGEIF(ScoutingData[teamNumber],A180,climbing_status)/(
IF(
AVERAGEIFS(climb_time,ScoutingData[teamNumber],A180)&lt;&gt;0,AVERAGEIFS(climb_time,ScoutingData[teamNumber],A180),AVERAGE(climb_time)
)
),0),"")</f>
        <v/>
      </c>
      <c r="G180" t="str">
        <f t="shared" si="14"/>
        <v/>
      </c>
      <c r="H180" t="str">
        <f>IFERROR(AVERAGEIFS(speed_rating,ScoutingInfo!teamNumber,A180)/5,"")</f>
        <v/>
      </c>
      <c r="I180" t="str">
        <f t="shared" si="15"/>
        <v/>
      </c>
      <c r="J180" t="str">
        <f>IFERROR((AVERAGEIFS(driver_skill,ScoutingInfo!teamNumber,A180)/3),"")</f>
        <v/>
      </c>
      <c r="K180" t="str">
        <f t="shared" si="16"/>
        <v/>
      </c>
      <c r="L180">
        <f>IFERROR((AVERAGEIFS(PitScoutingInfo!coolness,PitScoutingInfo!teamNumber,A180)),"")</f>
        <v>7</v>
      </c>
      <c r="M180">
        <f t="shared" si="17"/>
        <v>43</v>
      </c>
    </row>
    <row r="181" spans="1:13" x14ac:dyDescent="0.4">
      <c r="A181" s="6" t="str">
        <f>IF(ISBLANK(AllTeams!A181),"",AllTeams!A181)</f>
        <v/>
      </c>
      <c r="B181" t="str">
        <f>IFERROR(AVERAGEIFS(ScoutingInfo!defense_rating,ScoutingInfo!teamNumber,A181)/4,"")</f>
        <v/>
      </c>
      <c r="C181" s="5" t="str">
        <f t="shared" si="12"/>
        <v/>
      </c>
      <c r="D181" s="4" t="str">
        <f ca="1">IFERROR(SUM(AVERAGEIF(ReformatedData!$A$2:$A$1000,A181, amp_points),AVERAGEIF(ReformatedData!$A$2:$A$1000,A181, speaker_points))/2,"")</f>
        <v/>
      </c>
      <c r="E181" t="str">
        <f t="shared" ca="1" si="13"/>
        <v/>
      </c>
      <c r="F181" t="str">
        <f>IF(A181&lt;&gt;"",IFERROR(
AVERAGEIF(ScoutingData[teamNumber],A181,climbing_status)/(
IF(
AVERAGEIFS(climb_time,ScoutingData[teamNumber],A181)&lt;&gt;0,AVERAGEIFS(climb_time,ScoutingData[teamNumber],A181),AVERAGE(climb_time)
)
),0),"")</f>
        <v/>
      </c>
      <c r="G181" t="str">
        <f t="shared" si="14"/>
        <v/>
      </c>
      <c r="H181" t="str">
        <f>IFERROR(AVERAGEIFS(speed_rating,ScoutingInfo!teamNumber,A181)/5,"")</f>
        <v/>
      </c>
      <c r="I181" t="str">
        <f t="shared" si="15"/>
        <v/>
      </c>
      <c r="J181" t="str">
        <f>IFERROR((AVERAGEIFS(driver_skill,ScoutingInfo!teamNumber,A181)/3),"")</f>
        <v/>
      </c>
      <c r="K181" t="str">
        <f t="shared" si="16"/>
        <v/>
      </c>
      <c r="L181">
        <f>IFERROR((AVERAGEIFS(PitScoutingInfo!coolness,PitScoutingInfo!teamNumber,A181)),"")</f>
        <v>7</v>
      </c>
      <c r="M181">
        <f t="shared" si="17"/>
        <v>43</v>
      </c>
    </row>
    <row r="182" spans="1:13" x14ac:dyDescent="0.4">
      <c r="A182" s="6" t="str">
        <f>IF(ISBLANK(AllTeams!A182),"",AllTeams!A182)</f>
        <v/>
      </c>
      <c r="B182" t="str">
        <f>IFERROR(AVERAGEIFS(ScoutingInfo!defense_rating,ScoutingInfo!teamNumber,A182)/4,"")</f>
        <v/>
      </c>
      <c r="C182" s="5" t="str">
        <f t="shared" si="12"/>
        <v/>
      </c>
      <c r="D182" s="4" t="str">
        <f ca="1">IFERROR(SUM(AVERAGEIF(ReformatedData!$A$2:$A$1000,A182, amp_points),AVERAGEIF(ReformatedData!$A$2:$A$1000,A182, speaker_points))/2,"")</f>
        <v/>
      </c>
      <c r="E182" t="str">
        <f t="shared" ca="1" si="13"/>
        <v/>
      </c>
      <c r="F182" t="str">
        <f>IF(A182&lt;&gt;"",IFERROR(
AVERAGEIF(ScoutingData[teamNumber],A182,climbing_status)/(
IF(
AVERAGEIFS(climb_time,ScoutingData[teamNumber],A182)&lt;&gt;0,AVERAGEIFS(climb_time,ScoutingData[teamNumber],A182),AVERAGE(climb_time)
)
),0),"")</f>
        <v/>
      </c>
      <c r="G182" t="str">
        <f t="shared" si="14"/>
        <v/>
      </c>
      <c r="H182" t="str">
        <f>IFERROR(AVERAGEIFS(speed_rating,ScoutingInfo!teamNumber,A182)/5,"")</f>
        <v/>
      </c>
      <c r="I182" t="str">
        <f t="shared" si="15"/>
        <v/>
      </c>
      <c r="J182" t="str">
        <f>IFERROR((AVERAGEIFS(driver_skill,ScoutingInfo!teamNumber,A182)/3),"")</f>
        <v/>
      </c>
      <c r="K182" t="str">
        <f t="shared" si="16"/>
        <v/>
      </c>
      <c r="L182">
        <f>IFERROR((AVERAGEIFS(PitScoutingInfo!coolness,PitScoutingInfo!teamNumber,A182)),"")</f>
        <v>7</v>
      </c>
      <c r="M182">
        <f t="shared" si="17"/>
        <v>43</v>
      </c>
    </row>
    <row r="183" spans="1:13" x14ac:dyDescent="0.4">
      <c r="A183" s="6" t="str">
        <f>IF(ISBLANK(AllTeams!A183),"",AllTeams!A183)</f>
        <v/>
      </c>
      <c r="B183" t="str">
        <f>IFERROR(AVERAGEIFS(ScoutingInfo!defense_rating,ScoutingInfo!teamNumber,A183)/4,"")</f>
        <v/>
      </c>
      <c r="C183" s="5" t="str">
        <f t="shared" si="12"/>
        <v/>
      </c>
      <c r="D183" s="4" t="str">
        <f ca="1">IFERROR(SUM(AVERAGEIF(ReformatedData!$A$2:$A$1000,A183, amp_points),AVERAGEIF(ReformatedData!$A$2:$A$1000,A183, speaker_points))/2,"")</f>
        <v/>
      </c>
      <c r="E183" t="str">
        <f t="shared" ca="1" si="13"/>
        <v/>
      </c>
      <c r="F183" t="str">
        <f>IF(A183&lt;&gt;"",IFERROR(
AVERAGEIF(ScoutingData[teamNumber],A183,climbing_status)/(
IF(
AVERAGEIFS(climb_time,ScoutingData[teamNumber],A183)&lt;&gt;0,AVERAGEIFS(climb_time,ScoutingData[teamNumber],A183),AVERAGE(climb_time)
)
),0),"")</f>
        <v/>
      </c>
      <c r="G183" t="str">
        <f t="shared" si="14"/>
        <v/>
      </c>
      <c r="H183" t="str">
        <f>IFERROR(AVERAGEIFS(speed_rating,ScoutingInfo!teamNumber,A183)/5,"")</f>
        <v/>
      </c>
      <c r="I183" t="str">
        <f t="shared" si="15"/>
        <v/>
      </c>
      <c r="J183" t="str">
        <f>IFERROR((AVERAGEIFS(driver_skill,ScoutingInfo!teamNumber,A183)/3),"")</f>
        <v/>
      </c>
      <c r="K183" t="str">
        <f t="shared" si="16"/>
        <v/>
      </c>
      <c r="L183">
        <f>IFERROR((AVERAGEIFS(PitScoutingInfo!coolness,PitScoutingInfo!teamNumber,A183)),"")</f>
        <v>7</v>
      </c>
      <c r="M183">
        <f t="shared" si="17"/>
        <v>43</v>
      </c>
    </row>
    <row r="184" spans="1:13" x14ac:dyDescent="0.4">
      <c r="A184" s="6" t="str">
        <f>IF(ISBLANK(AllTeams!A184),"",AllTeams!A184)</f>
        <v/>
      </c>
      <c r="B184" t="str">
        <f>IFERROR(AVERAGEIFS(ScoutingInfo!defense_rating,ScoutingInfo!teamNumber,A184)/4,"")</f>
        <v/>
      </c>
      <c r="C184" s="5" t="str">
        <f t="shared" si="12"/>
        <v/>
      </c>
      <c r="D184" s="4" t="str">
        <f ca="1">IFERROR(SUM(AVERAGEIF(ReformatedData!$A$2:$A$1000,A184, amp_points),AVERAGEIF(ReformatedData!$A$2:$A$1000,A184, speaker_points))/2,"")</f>
        <v/>
      </c>
      <c r="E184" t="str">
        <f t="shared" ca="1" si="13"/>
        <v/>
      </c>
      <c r="F184" t="str">
        <f>IF(A184&lt;&gt;"",IFERROR(
AVERAGEIF(ScoutingData[teamNumber],A184,climbing_status)/(
IF(
AVERAGEIFS(climb_time,ScoutingData[teamNumber],A184)&lt;&gt;0,AVERAGEIFS(climb_time,ScoutingData[teamNumber],A184),AVERAGE(climb_time)
)
),0),"")</f>
        <v/>
      </c>
      <c r="G184" t="str">
        <f t="shared" si="14"/>
        <v/>
      </c>
      <c r="H184" t="str">
        <f>IFERROR(AVERAGEIFS(speed_rating,ScoutingInfo!teamNumber,A184)/5,"")</f>
        <v/>
      </c>
      <c r="I184" t="str">
        <f t="shared" si="15"/>
        <v/>
      </c>
      <c r="J184" t="str">
        <f>IFERROR((AVERAGEIFS(driver_skill,ScoutingInfo!teamNumber,A184)/3),"")</f>
        <v/>
      </c>
      <c r="K184" t="str">
        <f t="shared" si="16"/>
        <v/>
      </c>
      <c r="L184">
        <f>IFERROR((AVERAGEIFS(PitScoutingInfo!coolness,PitScoutingInfo!teamNumber,A184)),"")</f>
        <v>7</v>
      </c>
      <c r="M184">
        <f t="shared" si="17"/>
        <v>43</v>
      </c>
    </row>
    <row r="185" spans="1:13" x14ac:dyDescent="0.4">
      <c r="A185" s="6" t="str">
        <f>IF(ISBLANK(AllTeams!A185),"",AllTeams!A185)</f>
        <v/>
      </c>
      <c r="B185" t="str">
        <f>IFERROR(AVERAGEIFS(ScoutingInfo!defense_rating,ScoutingInfo!teamNumber,A185)/4,"")</f>
        <v/>
      </c>
      <c r="C185" s="5" t="str">
        <f t="shared" si="12"/>
        <v/>
      </c>
      <c r="D185" s="4" t="str">
        <f ca="1">IFERROR(SUM(AVERAGEIF(ReformatedData!$A$2:$A$1000,A185, amp_points),AVERAGEIF(ReformatedData!$A$2:$A$1000,A185, speaker_points))/2,"")</f>
        <v/>
      </c>
      <c r="E185" t="str">
        <f t="shared" ca="1" si="13"/>
        <v/>
      </c>
      <c r="F185" t="str">
        <f>IF(A185&lt;&gt;"",IFERROR(
AVERAGEIF(ScoutingData[teamNumber],A185,climbing_status)/(
IF(
AVERAGEIFS(climb_time,ScoutingData[teamNumber],A185)&lt;&gt;0,AVERAGEIFS(climb_time,ScoutingData[teamNumber],A185),AVERAGE(climb_time)
)
),0),"")</f>
        <v/>
      </c>
      <c r="G185" t="str">
        <f t="shared" si="14"/>
        <v/>
      </c>
      <c r="H185" t="str">
        <f>IFERROR(AVERAGEIFS(speed_rating,ScoutingInfo!teamNumber,A185)/5,"")</f>
        <v/>
      </c>
      <c r="I185" t="str">
        <f t="shared" si="15"/>
        <v/>
      </c>
      <c r="J185" t="str">
        <f>IFERROR((AVERAGEIFS(driver_skill,ScoutingInfo!teamNumber,A185)/3),"")</f>
        <v/>
      </c>
      <c r="K185" t="str">
        <f t="shared" si="16"/>
        <v/>
      </c>
      <c r="L185">
        <f>IFERROR((AVERAGEIFS(PitScoutingInfo!coolness,PitScoutingInfo!teamNumber,A185)),"")</f>
        <v>7</v>
      </c>
      <c r="M185">
        <f t="shared" si="17"/>
        <v>43</v>
      </c>
    </row>
    <row r="186" spans="1:13" x14ac:dyDescent="0.4">
      <c r="A186" s="6" t="str">
        <f>IF(ISBLANK(AllTeams!A186),"",AllTeams!A186)</f>
        <v/>
      </c>
      <c r="B186" t="str">
        <f>IFERROR(AVERAGEIFS(ScoutingInfo!defense_rating,ScoutingInfo!teamNumber,A186)/4,"")</f>
        <v/>
      </c>
      <c r="C186" s="5" t="str">
        <f t="shared" si="12"/>
        <v/>
      </c>
      <c r="D186" s="4" t="str">
        <f ca="1">IFERROR(SUM(AVERAGEIF(ReformatedData!$A$2:$A$1000,A186, amp_points),AVERAGEIF(ReformatedData!$A$2:$A$1000,A186, speaker_points))/2,"")</f>
        <v/>
      </c>
      <c r="E186" t="str">
        <f t="shared" ca="1" si="13"/>
        <v/>
      </c>
      <c r="F186" t="str">
        <f>IF(A186&lt;&gt;"",IFERROR(
AVERAGEIF(ScoutingData[teamNumber],A186,climbing_status)/(
IF(
AVERAGEIFS(climb_time,ScoutingData[teamNumber],A186)&lt;&gt;0,AVERAGEIFS(climb_time,ScoutingData[teamNumber],A186),AVERAGE(climb_time)
)
),0),"")</f>
        <v/>
      </c>
      <c r="G186" t="str">
        <f t="shared" si="14"/>
        <v/>
      </c>
      <c r="H186" t="str">
        <f>IFERROR(AVERAGEIFS(speed_rating,ScoutingInfo!teamNumber,A186)/5,"")</f>
        <v/>
      </c>
      <c r="I186" t="str">
        <f t="shared" si="15"/>
        <v/>
      </c>
      <c r="J186" t="str">
        <f>IFERROR((AVERAGEIFS(driver_skill,ScoutingInfo!teamNumber,A186)/3),"")</f>
        <v/>
      </c>
      <c r="K186" t="str">
        <f t="shared" si="16"/>
        <v/>
      </c>
      <c r="L186">
        <f>IFERROR((AVERAGEIFS(PitScoutingInfo!coolness,PitScoutingInfo!teamNumber,A186)),"")</f>
        <v>7</v>
      </c>
      <c r="M186">
        <f t="shared" si="17"/>
        <v>43</v>
      </c>
    </row>
    <row r="187" spans="1:13" x14ac:dyDescent="0.4">
      <c r="A187" s="6" t="str">
        <f>IF(ISBLANK(AllTeams!A187),"",AllTeams!A187)</f>
        <v/>
      </c>
      <c r="B187" t="str">
        <f>IFERROR(AVERAGEIFS(ScoutingInfo!defense_rating,ScoutingInfo!teamNumber,A187)/4,"")</f>
        <v/>
      </c>
      <c r="C187" s="5" t="str">
        <f t="shared" si="12"/>
        <v/>
      </c>
      <c r="D187" s="4" t="str">
        <f ca="1">IFERROR(SUM(AVERAGEIF(ReformatedData!$A$2:$A$1000,A187, amp_points),AVERAGEIF(ReformatedData!$A$2:$A$1000,A187, speaker_points))/2,"")</f>
        <v/>
      </c>
      <c r="E187" t="str">
        <f t="shared" ca="1" si="13"/>
        <v/>
      </c>
      <c r="F187" t="str">
        <f>IF(A187&lt;&gt;"",IFERROR(
AVERAGEIF(ScoutingData[teamNumber],A187,climbing_status)/(
IF(
AVERAGEIFS(climb_time,ScoutingData[teamNumber],A187)&lt;&gt;0,AVERAGEIFS(climb_time,ScoutingData[teamNumber],A187),AVERAGE(climb_time)
)
),0),"")</f>
        <v/>
      </c>
      <c r="G187" t="str">
        <f t="shared" si="14"/>
        <v/>
      </c>
      <c r="H187" t="str">
        <f>IFERROR(AVERAGEIFS(speed_rating,ScoutingInfo!teamNumber,A187)/5,"")</f>
        <v/>
      </c>
      <c r="I187" t="str">
        <f t="shared" si="15"/>
        <v/>
      </c>
      <c r="J187" t="str">
        <f>IFERROR((AVERAGEIFS(driver_skill,ScoutingInfo!teamNumber,A187)/3),"")</f>
        <v/>
      </c>
      <c r="K187" t="str">
        <f t="shared" si="16"/>
        <v/>
      </c>
      <c r="L187">
        <f>IFERROR((AVERAGEIFS(PitScoutingInfo!coolness,PitScoutingInfo!teamNumber,A187)),"")</f>
        <v>7</v>
      </c>
      <c r="M187">
        <f t="shared" si="17"/>
        <v>43</v>
      </c>
    </row>
    <row r="188" spans="1:13" x14ac:dyDescent="0.4">
      <c r="A188" s="6" t="str">
        <f>IF(ISBLANK(AllTeams!A188),"",AllTeams!A188)</f>
        <v/>
      </c>
      <c r="B188" t="str">
        <f>IFERROR(AVERAGEIFS(ScoutingInfo!defense_rating,ScoutingInfo!teamNumber,A188)/4,"")</f>
        <v/>
      </c>
      <c r="C188" s="5" t="str">
        <f t="shared" si="12"/>
        <v/>
      </c>
      <c r="D188" s="4" t="str">
        <f ca="1">IFERROR(SUM(AVERAGEIF(ReformatedData!$A$2:$A$1000,A188, amp_points),AVERAGEIF(ReformatedData!$A$2:$A$1000,A188, speaker_points))/2,"")</f>
        <v/>
      </c>
      <c r="E188" t="str">
        <f t="shared" ca="1" si="13"/>
        <v/>
      </c>
      <c r="F188" t="str">
        <f>IF(A188&lt;&gt;"",IFERROR(
AVERAGEIF(ScoutingData[teamNumber],A188,climbing_status)/(
IF(
AVERAGEIFS(climb_time,ScoutingData[teamNumber],A188)&lt;&gt;0,AVERAGEIFS(climb_time,ScoutingData[teamNumber],A188),AVERAGE(climb_time)
)
),0),"")</f>
        <v/>
      </c>
      <c r="G188" t="str">
        <f t="shared" si="14"/>
        <v/>
      </c>
      <c r="H188" t="str">
        <f>IFERROR(AVERAGEIFS(speed_rating,ScoutingInfo!teamNumber,A188)/5,"")</f>
        <v/>
      </c>
      <c r="I188" t="str">
        <f t="shared" si="15"/>
        <v/>
      </c>
      <c r="J188" t="str">
        <f>IFERROR((AVERAGEIFS(driver_skill,ScoutingInfo!teamNumber,A188)/3),"")</f>
        <v/>
      </c>
      <c r="K188" t="str">
        <f t="shared" si="16"/>
        <v/>
      </c>
      <c r="L188">
        <f>IFERROR((AVERAGEIFS(PitScoutingInfo!coolness,PitScoutingInfo!teamNumber,A188)),"")</f>
        <v>7</v>
      </c>
      <c r="M188">
        <f t="shared" si="17"/>
        <v>43</v>
      </c>
    </row>
    <row r="189" spans="1:13" x14ac:dyDescent="0.4">
      <c r="A189" s="6" t="str">
        <f>IF(ISBLANK(AllTeams!A189),"",AllTeams!A189)</f>
        <v/>
      </c>
      <c r="B189" t="str">
        <f>IFERROR(AVERAGEIFS(ScoutingInfo!defense_rating,ScoutingInfo!teamNumber,A189)/4,"")</f>
        <v/>
      </c>
      <c r="C189" s="5" t="str">
        <f t="shared" si="12"/>
        <v/>
      </c>
      <c r="D189" s="4" t="str">
        <f ca="1">IFERROR(SUM(AVERAGEIF(ReformatedData!$A$2:$A$1000,A189, amp_points),AVERAGEIF(ReformatedData!$A$2:$A$1000,A189, speaker_points))/2,"")</f>
        <v/>
      </c>
      <c r="E189" t="str">
        <f t="shared" ca="1" si="13"/>
        <v/>
      </c>
      <c r="F189" t="str">
        <f>IF(A189&lt;&gt;"",IFERROR(
AVERAGEIF(ScoutingData[teamNumber],A189,climbing_status)/(
IF(
AVERAGEIFS(climb_time,ScoutingData[teamNumber],A189)&lt;&gt;0,AVERAGEIFS(climb_time,ScoutingData[teamNumber],A189),AVERAGE(climb_time)
)
),0),"")</f>
        <v/>
      </c>
      <c r="G189" t="str">
        <f t="shared" si="14"/>
        <v/>
      </c>
      <c r="H189" t="str">
        <f>IFERROR(AVERAGEIFS(speed_rating,ScoutingInfo!teamNumber,A189)/5,"")</f>
        <v/>
      </c>
      <c r="I189" t="str">
        <f t="shared" si="15"/>
        <v/>
      </c>
      <c r="J189" t="str">
        <f>IFERROR((AVERAGEIFS(driver_skill,ScoutingInfo!teamNumber,A189)/3),"")</f>
        <v/>
      </c>
      <c r="K189" t="str">
        <f t="shared" si="16"/>
        <v/>
      </c>
      <c r="L189">
        <f>IFERROR((AVERAGEIFS(PitScoutingInfo!coolness,PitScoutingInfo!teamNumber,A189)),"")</f>
        <v>7</v>
      </c>
      <c r="M189">
        <f t="shared" si="17"/>
        <v>43</v>
      </c>
    </row>
    <row r="190" spans="1:13" x14ac:dyDescent="0.4">
      <c r="A190" s="6" t="str">
        <f>IF(ISBLANK(AllTeams!A190),"",AllTeams!A190)</f>
        <v/>
      </c>
      <c r="B190" t="str">
        <f>IFERROR(AVERAGEIFS(ScoutingInfo!defense_rating,ScoutingInfo!teamNumber,A190)/4,"")</f>
        <v/>
      </c>
      <c r="C190" s="5" t="str">
        <f t="shared" si="12"/>
        <v/>
      </c>
      <c r="D190" s="4" t="str">
        <f ca="1">IFERROR(SUM(AVERAGEIF(ReformatedData!$A$2:$A$1000,A190, amp_points),AVERAGEIF(ReformatedData!$A$2:$A$1000,A190, speaker_points))/2,"")</f>
        <v/>
      </c>
      <c r="E190" t="str">
        <f t="shared" ca="1" si="13"/>
        <v/>
      </c>
      <c r="F190" t="str">
        <f>IF(A190&lt;&gt;"",IFERROR(
AVERAGEIF(ScoutingData[teamNumber],A190,climbing_status)/(
IF(
AVERAGEIFS(climb_time,ScoutingData[teamNumber],A190)&lt;&gt;0,AVERAGEIFS(climb_time,ScoutingData[teamNumber],A190),AVERAGE(climb_time)
)
),0),"")</f>
        <v/>
      </c>
      <c r="G190" t="str">
        <f t="shared" si="14"/>
        <v/>
      </c>
      <c r="H190" t="str">
        <f>IFERROR(AVERAGEIFS(speed_rating,ScoutingInfo!teamNumber,A190)/5,"")</f>
        <v/>
      </c>
      <c r="I190" t="str">
        <f t="shared" si="15"/>
        <v/>
      </c>
      <c r="J190" t="str">
        <f>IFERROR((AVERAGEIFS(driver_skill,ScoutingInfo!teamNumber,A190)/3),"")</f>
        <v/>
      </c>
      <c r="K190" t="str">
        <f t="shared" si="16"/>
        <v/>
      </c>
      <c r="L190">
        <f>IFERROR((AVERAGEIFS(PitScoutingInfo!coolness,PitScoutingInfo!teamNumber,A190)),"")</f>
        <v>7</v>
      </c>
      <c r="M190">
        <f t="shared" si="17"/>
        <v>43</v>
      </c>
    </row>
    <row r="191" spans="1:13" x14ac:dyDescent="0.4">
      <c r="A191" s="6" t="str">
        <f>IF(ISBLANK(AllTeams!A191),"",AllTeams!A191)</f>
        <v/>
      </c>
      <c r="B191" t="str">
        <f>IFERROR(AVERAGEIFS(ScoutingInfo!defense_rating,ScoutingInfo!teamNumber,A191)/4,"")</f>
        <v/>
      </c>
      <c r="C191" s="5" t="str">
        <f t="shared" si="12"/>
        <v/>
      </c>
      <c r="D191" s="4" t="str">
        <f ca="1">IFERROR(SUM(AVERAGEIF(ReformatedData!$A$2:$A$1000,A191, amp_points),AVERAGEIF(ReformatedData!$A$2:$A$1000,A191, speaker_points))/2,"")</f>
        <v/>
      </c>
      <c r="E191" t="str">
        <f t="shared" ca="1" si="13"/>
        <v/>
      </c>
      <c r="F191" t="str">
        <f>IF(A191&lt;&gt;"",IFERROR(
AVERAGEIF(ScoutingData[teamNumber],A191,climbing_status)/(
IF(
AVERAGEIFS(climb_time,ScoutingData[teamNumber],A191)&lt;&gt;0,AVERAGEIFS(climb_time,ScoutingData[teamNumber],A191),AVERAGE(climb_time)
)
),0),"")</f>
        <v/>
      </c>
      <c r="G191" t="str">
        <f t="shared" si="14"/>
        <v/>
      </c>
      <c r="H191" t="str">
        <f>IFERROR(AVERAGEIFS(speed_rating,ScoutingInfo!teamNumber,A191)/5,"")</f>
        <v/>
      </c>
      <c r="I191" t="str">
        <f t="shared" si="15"/>
        <v/>
      </c>
      <c r="J191" t="str">
        <f>IFERROR((AVERAGEIFS(driver_skill,ScoutingInfo!teamNumber,A191)/3),"")</f>
        <v/>
      </c>
      <c r="K191" t="str">
        <f t="shared" si="16"/>
        <v/>
      </c>
      <c r="L191">
        <f>IFERROR((AVERAGEIFS(PitScoutingInfo!coolness,PitScoutingInfo!teamNumber,A191)),"")</f>
        <v>7</v>
      </c>
      <c r="M191">
        <f t="shared" si="17"/>
        <v>43</v>
      </c>
    </row>
    <row r="192" spans="1:13" x14ac:dyDescent="0.4">
      <c r="A192" s="6" t="str">
        <f>IF(ISBLANK(AllTeams!A192),"",AllTeams!A192)</f>
        <v/>
      </c>
      <c r="B192" t="str">
        <f>IFERROR(AVERAGEIFS(ScoutingInfo!defense_rating,ScoutingInfo!teamNumber,A192)/4,"")</f>
        <v/>
      </c>
      <c r="C192" s="5" t="str">
        <f t="shared" si="12"/>
        <v/>
      </c>
      <c r="D192" s="4" t="str">
        <f ca="1">IFERROR(SUM(AVERAGEIF(ReformatedData!$A$2:$A$1000,A192, amp_points),AVERAGEIF(ReformatedData!$A$2:$A$1000,A192, speaker_points))/2,"")</f>
        <v/>
      </c>
      <c r="E192" t="str">
        <f t="shared" ca="1" si="13"/>
        <v/>
      </c>
      <c r="F192" t="str">
        <f>IF(A192&lt;&gt;"",IFERROR(
AVERAGEIF(ScoutingData[teamNumber],A192,climbing_status)/(
IF(
AVERAGEIFS(climb_time,ScoutingData[teamNumber],A192)&lt;&gt;0,AVERAGEIFS(climb_time,ScoutingData[teamNumber],A192),AVERAGE(climb_time)
)
),0),"")</f>
        <v/>
      </c>
      <c r="G192" t="str">
        <f t="shared" si="14"/>
        <v/>
      </c>
      <c r="H192" t="str">
        <f>IFERROR(AVERAGEIFS(speed_rating,ScoutingInfo!teamNumber,A192)/5,"")</f>
        <v/>
      </c>
      <c r="I192" t="str">
        <f t="shared" si="15"/>
        <v/>
      </c>
      <c r="J192" t="str">
        <f>IFERROR((AVERAGEIFS(driver_skill,ScoutingInfo!teamNumber,A192)/3),"")</f>
        <v/>
      </c>
      <c r="K192" t="str">
        <f t="shared" si="16"/>
        <v/>
      </c>
      <c r="L192">
        <f>IFERROR((AVERAGEIFS(PitScoutingInfo!coolness,PitScoutingInfo!teamNumber,A192)),"")</f>
        <v>7</v>
      </c>
      <c r="M192">
        <f t="shared" si="17"/>
        <v>43</v>
      </c>
    </row>
    <row r="193" spans="1:13" x14ac:dyDescent="0.4">
      <c r="A193" s="6" t="str">
        <f>IF(ISBLANK(AllTeams!A193),"",AllTeams!A193)</f>
        <v/>
      </c>
      <c r="B193" t="str">
        <f>IFERROR(AVERAGEIFS(ScoutingInfo!defense_rating,ScoutingInfo!teamNumber,A193)/4,"")</f>
        <v/>
      </c>
      <c r="C193" s="5" t="str">
        <f t="shared" si="12"/>
        <v/>
      </c>
      <c r="D193" s="4" t="str">
        <f ca="1">IFERROR(SUM(AVERAGEIF(ReformatedData!$A$2:$A$1000,A193, amp_points),AVERAGEIF(ReformatedData!$A$2:$A$1000,A193, speaker_points))/2,"")</f>
        <v/>
      </c>
      <c r="E193" t="str">
        <f t="shared" ca="1" si="13"/>
        <v/>
      </c>
      <c r="F193" t="str">
        <f>IF(A193&lt;&gt;"",IFERROR(
AVERAGEIF(ScoutingData[teamNumber],A193,climbing_status)/(
IF(
AVERAGEIFS(climb_time,ScoutingData[teamNumber],A193)&lt;&gt;0,AVERAGEIFS(climb_time,ScoutingData[teamNumber],A193),AVERAGE(climb_time)
)
),0),"")</f>
        <v/>
      </c>
      <c r="G193" t="str">
        <f t="shared" si="14"/>
        <v/>
      </c>
      <c r="H193" t="str">
        <f>IFERROR(AVERAGEIFS(speed_rating,ScoutingInfo!teamNumber,A193)/5,"")</f>
        <v/>
      </c>
      <c r="I193" t="str">
        <f t="shared" si="15"/>
        <v/>
      </c>
      <c r="J193" t="str">
        <f>IFERROR((AVERAGEIFS(driver_skill,ScoutingInfo!teamNumber,A193)/3),"")</f>
        <v/>
      </c>
      <c r="K193" t="str">
        <f t="shared" si="16"/>
        <v/>
      </c>
      <c r="L193">
        <f>IFERROR((AVERAGEIFS(PitScoutingInfo!coolness,PitScoutingInfo!teamNumber,A193)),"")</f>
        <v>7</v>
      </c>
      <c r="M193">
        <f t="shared" si="17"/>
        <v>43</v>
      </c>
    </row>
    <row r="194" spans="1:13" x14ac:dyDescent="0.4">
      <c r="A194" s="6" t="str">
        <f>IF(ISBLANK(AllTeams!A194),"",AllTeams!A194)</f>
        <v/>
      </c>
      <c r="B194" t="str">
        <f>IFERROR(AVERAGEIFS(ScoutingInfo!defense_rating,ScoutingInfo!teamNumber,A194)/4,"")</f>
        <v/>
      </c>
      <c r="C194" s="5" t="str">
        <f t="shared" ref="C194:C257" si="18">IFERROR(_xlfn.RANK.EQ(B194,$B$2:$B$500,4),"")</f>
        <v/>
      </c>
      <c r="D194" s="4" t="str">
        <f ca="1">IFERROR(SUM(AVERAGEIF(ReformatedData!$A$2:$A$1000,A194, amp_points),AVERAGEIF(ReformatedData!$A$2:$A$1000,A194, speaker_points))/2,"")</f>
        <v/>
      </c>
      <c r="E194" t="str">
        <f t="shared" ref="E194:E257" ca="1" si="19">IFERROR(_xlfn.RANK.EQ(D194,$D$2:$D$500,4),"")</f>
        <v/>
      </c>
      <c r="F194" t="str">
        <f>IF(A194&lt;&gt;"",IFERROR(
AVERAGEIF(ScoutingData[teamNumber],A194,climbing_status)/(
IF(
AVERAGEIFS(climb_time,ScoutingData[teamNumber],A194)&lt;&gt;0,AVERAGEIFS(climb_time,ScoutingData[teamNumber],A194),AVERAGE(climb_time)
)
),0),"")</f>
        <v/>
      </c>
      <c r="G194" t="str">
        <f t="shared" ref="G194:G257" si="20">IFERROR(_xlfn.RANK.EQ(F194,$F$2:$F$500,4),"")</f>
        <v/>
      </c>
      <c r="H194" t="str">
        <f>IFERROR(AVERAGEIFS(speed_rating,ScoutingInfo!teamNumber,A194)/5,"")</f>
        <v/>
      </c>
      <c r="I194" t="str">
        <f t="shared" ref="I194:I257" si="21">IFERROR(_xlfn.RANK.EQ(H194,$H$2:$H$500,4),"")</f>
        <v/>
      </c>
      <c r="J194" t="str">
        <f>IFERROR((AVERAGEIFS(driver_skill,ScoutingInfo!teamNumber,A194)/3),"")</f>
        <v/>
      </c>
      <c r="K194" t="str">
        <f t="shared" ref="K194:K257" si="22">IFERROR(_xlfn.RANK.EQ(J194,$J$2:$J$500,4),"")</f>
        <v/>
      </c>
      <c r="L194">
        <f>IFERROR((AVERAGEIFS(PitScoutingInfo!coolness,PitScoutingInfo!teamNumber,A194)),"")</f>
        <v>7</v>
      </c>
      <c r="M194">
        <f t="shared" ref="M194:M257" si="23">IFERROR(_xlfn.RANK.EQ(L194,$L$2:$L$500,4),"")</f>
        <v>43</v>
      </c>
    </row>
    <row r="195" spans="1:13" x14ac:dyDescent="0.4">
      <c r="A195" s="6" t="str">
        <f>IF(ISBLANK(AllTeams!A195),"",AllTeams!A195)</f>
        <v/>
      </c>
      <c r="B195" t="str">
        <f>IFERROR(AVERAGEIFS(ScoutingInfo!defense_rating,ScoutingInfo!teamNumber,A195)/4,"")</f>
        <v/>
      </c>
      <c r="C195" s="5" t="str">
        <f t="shared" si="18"/>
        <v/>
      </c>
      <c r="D195" s="4" t="str">
        <f ca="1">IFERROR(SUM(AVERAGEIF(ReformatedData!$A$2:$A$1000,A195, amp_points),AVERAGEIF(ReformatedData!$A$2:$A$1000,A195, speaker_points))/2,"")</f>
        <v/>
      </c>
      <c r="E195" t="str">
        <f t="shared" ca="1" si="19"/>
        <v/>
      </c>
      <c r="F195" t="str">
        <f>IF(A195&lt;&gt;"",IFERROR(
AVERAGEIF(ScoutingData[teamNumber],A195,climbing_status)/(
IF(
AVERAGEIFS(climb_time,ScoutingData[teamNumber],A195)&lt;&gt;0,AVERAGEIFS(climb_time,ScoutingData[teamNumber],A195),AVERAGE(climb_time)
)
),0),"")</f>
        <v/>
      </c>
      <c r="G195" t="str">
        <f t="shared" si="20"/>
        <v/>
      </c>
      <c r="H195" t="str">
        <f>IFERROR(AVERAGEIFS(speed_rating,ScoutingInfo!teamNumber,A195)/5,"")</f>
        <v/>
      </c>
      <c r="I195" t="str">
        <f t="shared" si="21"/>
        <v/>
      </c>
      <c r="J195" t="str">
        <f>IFERROR((AVERAGEIFS(driver_skill,ScoutingInfo!teamNumber,A195)/3),"")</f>
        <v/>
      </c>
      <c r="K195" t="str">
        <f t="shared" si="22"/>
        <v/>
      </c>
      <c r="L195">
        <f>IFERROR((AVERAGEIFS(PitScoutingInfo!coolness,PitScoutingInfo!teamNumber,A195)),"")</f>
        <v>7</v>
      </c>
      <c r="M195">
        <f t="shared" si="23"/>
        <v>43</v>
      </c>
    </row>
    <row r="196" spans="1:13" x14ac:dyDescent="0.4">
      <c r="A196" s="6" t="str">
        <f>IF(ISBLANK(AllTeams!A196),"",AllTeams!A196)</f>
        <v/>
      </c>
      <c r="B196" t="str">
        <f>IFERROR(AVERAGEIFS(ScoutingInfo!defense_rating,ScoutingInfo!teamNumber,A196)/4,"")</f>
        <v/>
      </c>
      <c r="C196" s="5" t="str">
        <f t="shared" si="18"/>
        <v/>
      </c>
      <c r="D196" s="4" t="str">
        <f ca="1">IFERROR(SUM(AVERAGEIF(ReformatedData!$A$2:$A$1000,A196, amp_points),AVERAGEIF(ReformatedData!$A$2:$A$1000,A196, speaker_points))/2,"")</f>
        <v/>
      </c>
      <c r="E196" t="str">
        <f t="shared" ca="1" si="19"/>
        <v/>
      </c>
      <c r="F196" t="str">
        <f>IF(A196&lt;&gt;"",IFERROR(
AVERAGEIF(ScoutingData[teamNumber],A196,climbing_status)/(
IF(
AVERAGEIFS(climb_time,ScoutingData[teamNumber],A196)&lt;&gt;0,AVERAGEIFS(climb_time,ScoutingData[teamNumber],A196),AVERAGE(climb_time)
)
),0),"")</f>
        <v/>
      </c>
      <c r="G196" t="str">
        <f t="shared" si="20"/>
        <v/>
      </c>
      <c r="H196" t="str">
        <f>IFERROR(AVERAGEIFS(speed_rating,ScoutingInfo!teamNumber,A196)/5,"")</f>
        <v/>
      </c>
      <c r="I196" t="str">
        <f t="shared" si="21"/>
        <v/>
      </c>
      <c r="J196" t="str">
        <f>IFERROR((AVERAGEIFS(driver_skill,ScoutingInfo!teamNumber,A196)/3),"")</f>
        <v/>
      </c>
      <c r="K196" t="str">
        <f t="shared" si="22"/>
        <v/>
      </c>
      <c r="L196">
        <f>IFERROR((AVERAGEIFS(PitScoutingInfo!coolness,PitScoutingInfo!teamNumber,A196)),"")</f>
        <v>7</v>
      </c>
      <c r="M196">
        <f t="shared" si="23"/>
        <v>43</v>
      </c>
    </row>
    <row r="197" spans="1:13" x14ac:dyDescent="0.4">
      <c r="A197" s="6" t="str">
        <f>IF(ISBLANK(AllTeams!A197),"",AllTeams!A197)</f>
        <v/>
      </c>
      <c r="B197" t="str">
        <f>IFERROR(AVERAGEIFS(ScoutingInfo!defense_rating,ScoutingInfo!teamNumber,A197)/4,"")</f>
        <v/>
      </c>
      <c r="C197" s="5" t="str">
        <f t="shared" si="18"/>
        <v/>
      </c>
      <c r="D197" s="4" t="str">
        <f ca="1">IFERROR(SUM(AVERAGEIF(ReformatedData!$A$2:$A$1000,A197, amp_points),AVERAGEIF(ReformatedData!$A$2:$A$1000,A197, speaker_points))/2,"")</f>
        <v/>
      </c>
      <c r="E197" t="str">
        <f t="shared" ca="1" si="19"/>
        <v/>
      </c>
      <c r="F197" t="str">
        <f>IF(A197&lt;&gt;"",IFERROR(
AVERAGEIF(ScoutingData[teamNumber],A197,climbing_status)/(
IF(
AVERAGEIFS(climb_time,ScoutingData[teamNumber],A197)&lt;&gt;0,AVERAGEIFS(climb_time,ScoutingData[teamNumber],A197),AVERAGE(climb_time)
)
),0),"")</f>
        <v/>
      </c>
      <c r="G197" t="str">
        <f t="shared" si="20"/>
        <v/>
      </c>
      <c r="H197" t="str">
        <f>IFERROR(AVERAGEIFS(speed_rating,ScoutingInfo!teamNumber,A197)/5,"")</f>
        <v/>
      </c>
      <c r="I197" t="str">
        <f t="shared" si="21"/>
        <v/>
      </c>
      <c r="J197" t="str">
        <f>IFERROR((AVERAGEIFS(driver_skill,ScoutingInfo!teamNumber,A197)/3),"")</f>
        <v/>
      </c>
      <c r="K197" t="str">
        <f t="shared" si="22"/>
        <v/>
      </c>
      <c r="L197">
        <f>IFERROR((AVERAGEIFS(PitScoutingInfo!coolness,PitScoutingInfo!teamNumber,A197)),"")</f>
        <v>7</v>
      </c>
      <c r="M197">
        <f t="shared" si="23"/>
        <v>43</v>
      </c>
    </row>
    <row r="198" spans="1:13" x14ac:dyDescent="0.4">
      <c r="A198" s="6" t="str">
        <f>IF(ISBLANK(AllTeams!A198),"",AllTeams!A198)</f>
        <v/>
      </c>
      <c r="B198" t="str">
        <f>IFERROR(AVERAGEIFS(ScoutingInfo!defense_rating,ScoutingInfo!teamNumber,A198)/4,"")</f>
        <v/>
      </c>
      <c r="C198" s="5" t="str">
        <f t="shared" si="18"/>
        <v/>
      </c>
      <c r="D198" s="4" t="str">
        <f ca="1">IFERROR(SUM(AVERAGEIF(ReformatedData!$A$2:$A$1000,A198, amp_points),AVERAGEIF(ReformatedData!$A$2:$A$1000,A198, speaker_points))/2,"")</f>
        <v/>
      </c>
      <c r="E198" t="str">
        <f t="shared" ca="1" si="19"/>
        <v/>
      </c>
      <c r="F198" t="str">
        <f>IF(A198&lt;&gt;"",IFERROR(
AVERAGEIF(ScoutingData[teamNumber],A198,climbing_status)/(
IF(
AVERAGEIFS(climb_time,ScoutingData[teamNumber],A198)&lt;&gt;0,AVERAGEIFS(climb_time,ScoutingData[teamNumber],A198),AVERAGE(climb_time)
)
),0),"")</f>
        <v/>
      </c>
      <c r="G198" t="str">
        <f t="shared" si="20"/>
        <v/>
      </c>
      <c r="H198" t="str">
        <f>IFERROR(AVERAGEIFS(speed_rating,ScoutingInfo!teamNumber,A198)/5,"")</f>
        <v/>
      </c>
      <c r="I198" t="str">
        <f t="shared" si="21"/>
        <v/>
      </c>
      <c r="J198" t="str">
        <f>IFERROR((AVERAGEIFS(driver_skill,ScoutingInfo!teamNumber,A198)/3),"")</f>
        <v/>
      </c>
      <c r="K198" t="str">
        <f t="shared" si="22"/>
        <v/>
      </c>
      <c r="L198">
        <f>IFERROR((AVERAGEIFS(PitScoutingInfo!coolness,PitScoutingInfo!teamNumber,A198)),"")</f>
        <v>7</v>
      </c>
      <c r="M198">
        <f t="shared" si="23"/>
        <v>43</v>
      </c>
    </row>
    <row r="199" spans="1:13" x14ac:dyDescent="0.4">
      <c r="A199" s="6" t="str">
        <f>IF(ISBLANK(AllTeams!A199),"",AllTeams!A199)</f>
        <v/>
      </c>
      <c r="B199" t="str">
        <f>IFERROR(AVERAGEIFS(ScoutingInfo!defense_rating,ScoutingInfo!teamNumber,A199)/4,"")</f>
        <v/>
      </c>
      <c r="C199" s="5" t="str">
        <f t="shared" si="18"/>
        <v/>
      </c>
      <c r="D199" s="4" t="str">
        <f ca="1">IFERROR(SUM(AVERAGEIF(ReformatedData!$A$2:$A$1000,A199, amp_points),AVERAGEIF(ReformatedData!$A$2:$A$1000,A199, speaker_points))/2,"")</f>
        <v/>
      </c>
      <c r="E199" t="str">
        <f t="shared" ca="1" si="19"/>
        <v/>
      </c>
      <c r="F199" t="str">
        <f>IF(A199&lt;&gt;"",IFERROR(
AVERAGEIF(ScoutingData[teamNumber],A199,climbing_status)/(
IF(
AVERAGEIFS(climb_time,ScoutingData[teamNumber],A199)&lt;&gt;0,AVERAGEIFS(climb_time,ScoutingData[teamNumber],A199),AVERAGE(climb_time)
)
),0),"")</f>
        <v/>
      </c>
      <c r="G199" t="str">
        <f t="shared" si="20"/>
        <v/>
      </c>
      <c r="H199" t="str">
        <f>IFERROR(AVERAGEIFS(speed_rating,ScoutingInfo!teamNumber,A199)/5,"")</f>
        <v/>
      </c>
      <c r="I199" t="str">
        <f t="shared" si="21"/>
        <v/>
      </c>
      <c r="J199" t="str">
        <f>IFERROR((AVERAGEIFS(driver_skill,ScoutingInfo!teamNumber,A199)/3),"")</f>
        <v/>
      </c>
      <c r="K199" t="str">
        <f t="shared" si="22"/>
        <v/>
      </c>
      <c r="L199">
        <f>IFERROR((AVERAGEIFS(PitScoutingInfo!coolness,PitScoutingInfo!teamNumber,A199)),"")</f>
        <v>7</v>
      </c>
      <c r="M199">
        <f t="shared" si="23"/>
        <v>43</v>
      </c>
    </row>
    <row r="200" spans="1:13" x14ac:dyDescent="0.4">
      <c r="A200" s="6" t="str">
        <f>IF(ISBLANK(AllTeams!A200),"",AllTeams!A200)</f>
        <v/>
      </c>
      <c r="B200" t="str">
        <f>IFERROR(AVERAGEIFS(ScoutingInfo!defense_rating,ScoutingInfo!teamNumber,A200)/4,"")</f>
        <v/>
      </c>
      <c r="C200" s="5" t="str">
        <f t="shared" si="18"/>
        <v/>
      </c>
      <c r="D200" s="4" t="str">
        <f ca="1">IFERROR(SUM(AVERAGEIF(ReformatedData!$A$2:$A$1000,A200, amp_points),AVERAGEIF(ReformatedData!$A$2:$A$1000,A200, speaker_points))/2,"")</f>
        <v/>
      </c>
      <c r="E200" t="str">
        <f t="shared" ca="1" si="19"/>
        <v/>
      </c>
      <c r="F200" t="str">
        <f>IF(A200&lt;&gt;"",IFERROR(
AVERAGEIF(ScoutingData[teamNumber],A200,climbing_status)/(
IF(
AVERAGEIFS(climb_time,ScoutingData[teamNumber],A200)&lt;&gt;0,AVERAGEIFS(climb_time,ScoutingData[teamNumber],A200),AVERAGE(climb_time)
)
),0),"")</f>
        <v/>
      </c>
      <c r="G200" t="str">
        <f t="shared" si="20"/>
        <v/>
      </c>
      <c r="H200" t="str">
        <f>IFERROR(AVERAGEIFS(speed_rating,ScoutingInfo!teamNumber,A200)/5,"")</f>
        <v/>
      </c>
      <c r="I200" t="str">
        <f t="shared" si="21"/>
        <v/>
      </c>
      <c r="J200" t="str">
        <f>IFERROR((AVERAGEIFS(driver_skill,ScoutingInfo!teamNumber,A200)/3),"")</f>
        <v/>
      </c>
      <c r="K200" t="str">
        <f t="shared" si="22"/>
        <v/>
      </c>
      <c r="L200">
        <f>IFERROR((AVERAGEIFS(PitScoutingInfo!coolness,PitScoutingInfo!teamNumber,A200)),"")</f>
        <v>7</v>
      </c>
      <c r="M200">
        <f t="shared" si="23"/>
        <v>43</v>
      </c>
    </row>
    <row r="201" spans="1:13" x14ac:dyDescent="0.4">
      <c r="A201" s="6" t="str">
        <f>IF(ISBLANK(AllTeams!A201),"",AllTeams!A201)</f>
        <v/>
      </c>
      <c r="B201" t="str">
        <f>IFERROR(AVERAGEIFS(ScoutingInfo!defense_rating,ScoutingInfo!teamNumber,A201)/4,"")</f>
        <v/>
      </c>
      <c r="C201" s="5" t="str">
        <f t="shared" si="18"/>
        <v/>
      </c>
      <c r="D201" s="4" t="str">
        <f ca="1">IFERROR(SUM(AVERAGEIF(ReformatedData!$A$2:$A$1000,A201, amp_points),AVERAGEIF(ReformatedData!$A$2:$A$1000,A201, speaker_points))/2,"")</f>
        <v/>
      </c>
      <c r="E201" t="str">
        <f t="shared" ca="1" si="19"/>
        <v/>
      </c>
      <c r="F201" t="str">
        <f>IF(A201&lt;&gt;"",IFERROR(
AVERAGEIF(ScoutingData[teamNumber],A201,climbing_status)/(
IF(
AVERAGEIFS(climb_time,ScoutingData[teamNumber],A201)&lt;&gt;0,AVERAGEIFS(climb_time,ScoutingData[teamNumber],A201),AVERAGE(climb_time)
)
),0),"")</f>
        <v/>
      </c>
      <c r="G201" t="str">
        <f t="shared" si="20"/>
        <v/>
      </c>
      <c r="H201" t="str">
        <f>IFERROR(AVERAGEIFS(speed_rating,ScoutingInfo!teamNumber,A201)/5,"")</f>
        <v/>
      </c>
      <c r="I201" t="str">
        <f t="shared" si="21"/>
        <v/>
      </c>
      <c r="J201" t="str">
        <f>IFERROR((AVERAGEIFS(driver_skill,ScoutingInfo!teamNumber,A201)/3),"")</f>
        <v/>
      </c>
      <c r="K201" t="str">
        <f t="shared" si="22"/>
        <v/>
      </c>
      <c r="L201">
        <f>IFERROR((AVERAGEIFS(PitScoutingInfo!coolness,PitScoutingInfo!teamNumber,A201)),"")</f>
        <v>7</v>
      </c>
      <c r="M201">
        <f t="shared" si="23"/>
        <v>43</v>
      </c>
    </row>
    <row r="202" spans="1:13" x14ac:dyDescent="0.4">
      <c r="A202" s="6" t="str">
        <f>IF(ISBLANK(AllTeams!A202),"",AllTeams!A202)</f>
        <v/>
      </c>
      <c r="B202" t="str">
        <f>IFERROR(AVERAGEIFS(ScoutingInfo!defense_rating,ScoutingInfo!teamNumber,A202)/4,"")</f>
        <v/>
      </c>
      <c r="C202" s="5" t="str">
        <f t="shared" si="18"/>
        <v/>
      </c>
      <c r="D202" s="4" t="str">
        <f ca="1">IFERROR(SUM(AVERAGEIF(ReformatedData!$A$2:$A$1000,A202, amp_points),AVERAGEIF(ReformatedData!$A$2:$A$1000,A202, speaker_points))/2,"")</f>
        <v/>
      </c>
      <c r="E202" t="str">
        <f t="shared" ca="1" si="19"/>
        <v/>
      </c>
      <c r="F202" t="str">
        <f>IF(A202&lt;&gt;"",IFERROR(
AVERAGEIF(ScoutingData[teamNumber],A202,climbing_status)/(
IF(
AVERAGEIFS(climb_time,ScoutingData[teamNumber],A202)&lt;&gt;0,AVERAGEIFS(climb_time,ScoutingData[teamNumber],A202),AVERAGE(climb_time)
)
),0),"")</f>
        <v/>
      </c>
      <c r="G202" t="str">
        <f t="shared" si="20"/>
        <v/>
      </c>
      <c r="H202" t="str">
        <f>IFERROR(AVERAGEIFS(speed_rating,ScoutingInfo!teamNumber,A202)/5,"")</f>
        <v/>
      </c>
      <c r="I202" t="str">
        <f t="shared" si="21"/>
        <v/>
      </c>
      <c r="J202" t="str">
        <f>IFERROR((AVERAGEIFS(driver_skill,ScoutingInfo!teamNumber,A202)/3),"")</f>
        <v/>
      </c>
      <c r="K202" t="str">
        <f t="shared" si="22"/>
        <v/>
      </c>
      <c r="L202">
        <f>IFERROR((AVERAGEIFS(PitScoutingInfo!coolness,PitScoutingInfo!teamNumber,A202)),"")</f>
        <v>7</v>
      </c>
      <c r="M202">
        <f t="shared" si="23"/>
        <v>43</v>
      </c>
    </row>
    <row r="203" spans="1:13" x14ac:dyDescent="0.4">
      <c r="A203" s="6" t="str">
        <f>IF(ISBLANK(AllTeams!A203),"",AllTeams!A203)</f>
        <v/>
      </c>
      <c r="B203" t="str">
        <f>IFERROR(AVERAGEIFS(ScoutingInfo!defense_rating,ScoutingInfo!teamNumber,A203)/4,"")</f>
        <v/>
      </c>
      <c r="C203" s="5" t="str">
        <f t="shared" si="18"/>
        <v/>
      </c>
      <c r="D203" s="4" t="str">
        <f ca="1">IFERROR(SUM(AVERAGEIF(ReformatedData!$A$2:$A$1000,A203, amp_points),AVERAGEIF(ReformatedData!$A$2:$A$1000,A203, speaker_points))/2,"")</f>
        <v/>
      </c>
      <c r="E203" t="str">
        <f t="shared" ca="1" si="19"/>
        <v/>
      </c>
      <c r="F203" t="str">
        <f>IF(A203&lt;&gt;"",IFERROR(
AVERAGEIF(ScoutingData[teamNumber],A203,climbing_status)/(
IF(
AVERAGEIFS(climb_time,ScoutingData[teamNumber],A203)&lt;&gt;0,AVERAGEIFS(climb_time,ScoutingData[teamNumber],A203),AVERAGE(climb_time)
)
),0),"")</f>
        <v/>
      </c>
      <c r="G203" t="str">
        <f t="shared" si="20"/>
        <v/>
      </c>
      <c r="H203" t="str">
        <f>IFERROR(AVERAGEIFS(speed_rating,ScoutingInfo!teamNumber,A203)/5,"")</f>
        <v/>
      </c>
      <c r="I203" t="str">
        <f t="shared" si="21"/>
        <v/>
      </c>
      <c r="J203" t="str">
        <f>IFERROR((AVERAGEIFS(driver_skill,ScoutingInfo!teamNumber,A203)/3),"")</f>
        <v/>
      </c>
      <c r="K203" t="str">
        <f t="shared" si="22"/>
        <v/>
      </c>
      <c r="L203">
        <f>IFERROR((AVERAGEIFS(PitScoutingInfo!coolness,PitScoutingInfo!teamNumber,A203)),"")</f>
        <v>7</v>
      </c>
      <c r="M203">
        <f t="shared" si="23"/>
        <v>43</v>
      </c>
    </row>
    <row r="204" spans="1:13" x14ac:dyDescent="0.4">
      <c r="A204" s="6" t="str">
        <f>IF(ISBLANK(AllTeams!A204),"",AllTeams!A204)</f>
        <v/>
      </c>
      <c r="B204" t="str">
        <f>IFERROR(AVERAGEIFS(ScoutingInfo!defense_rating,ScoutingInfo!teamNumber,A204)/4,"")</f>
        <v/>
      </c>
      <c r="C204" s="5" t="str">
        <f t="shared" si="18"/>
        <v/>
      </c>
      <c r="D204" s="4" t="str">
        <f ca="1">IFERROR(SUM(AVERAGEIF(ReformatedData!$A$2:$A$1000,A204, amp_points),AVERAGEIF(ReformatedData!$A$2:$A$1000,A204, speaker_points))/2,"")</f>
        <v/>
      </c>
      <c r="E204" t="str">
        <f t="shared" ca="1" si="19"/>
        <v/>
      </c>
      <c r="F204" t="str">
        <f>IF(A204&lt;&gt;"",IFERROR(
AVERAGEIF(ScoutingData[teamNumber],A204,climbing_status)/(
IF(
AVERAGEIFS(climb_time,ScoutingData[teamNumber],A204)&lt;&gt;0,AVERAGEIFS(climb_time,ScoutingData[teamNumber],A204),AVERAGE(climb_time)
)
),0),"")</f>
        <v/>
      </c>
      <c r="G204" t="str">
        <f t="shared" si="20"/>
        <v/>
      </c>
      <c r="H204" t="str">
        <f>IFERROR(AVERAGEIFS(speed_rating,ScoutingInfo!teamNumber,A204)/5,"")</f>
        <v/>
      </c>
      <c r="I204" t="str">
        <f t="shared" si="21"/>
        <v/>
      </c>
      <c r="J204" t="str">
        <f>IFERROR((AVERAGEIFS(driver_skill,ScoutingInfo!teamNumber,A204)/3),"")</f>
        <v/>
      </c>
      <c r="K204" t="str">
        <f t="shared" si="22"/>
        <v/>
      </c>
      <c r="L204">
        <f>IFERROR((AVERAGEIFS(PitScoutingInfo!coolness,PitScoutingInfo!teamNumber,A204)),"")</f>
        <v>7</v>
      </c>
      <c r="M204">
        <f t="shared" si="23"/>
        <v>43</v>
      </c>
    </row>
    <row r="205" spans="1:13" x14ac:dyDescent="0.4">
      <c r="A205" s="6" t="str">
        <f>IF(ISBLANK(AllTeams!A205),"",AllTeams!A205)</f>
        <v/>
      </c>
      <c r="B205" t="str">
        <f>IFERROR(AVERAGEIFS(ScoutingInfo!defense_rating,ScoutingInfo!teamNumber,A205)/4,"")</f>
        <v/>
      </c>
      <c r="C205" s="5" t="str">
        <f t="shared" si="18"/>
        <v/>
      </c>
      <c r="D205" s="4" t="str">
        <f ca="1">IFERROR(SUM(AVERAGEIF(ReformatedData!$A$2:$A$1000,A205, amp_points),AVERAGEIF(ReformatedData!$A$2:$A$1000,A205, speaker_points))/2,"")</f>
        <v/>
      </c>
      <c r="E205" t="str">
        <f t="shared" ca="1" si="19"/>
        <v/>
      </c>
      <c r="F205" t="str">
        <f>IF(A205&lt;&gt;"",IFERROR(
AVERAGEIF(ScoutingData[teamNumber],A205,climbing_status)/(
IF(
AVERAGEIFS(climb_time,ScoutingData[teamNumber],A205)&lt;&gt;0,AVERAGEIFS(climb_time,ScoutingData[teamNumber],A205),AVERAGE(climb_time)
)
),0),"")</f>
        <v/>
      </c>
      <c r="G205" t="str">
        <f t="shared" si="20"/>
        <v/>
      </c>
      <c r="H205" t="str">
        <f>IFERROR(AVERAGEIFS(speed_rating,ScoutingInfo!teamNumber,A205)/5,"")</f>
        <v/>
      </c>
      <c r="I205" t="str">
        <f t="shared" si="21"/>
        <v/>
      </c>
      <c r="J205" t="str">
        <f>IFERROR((AVERAGEIFS(driver_skill,ScoutingInfo!teamNumber,A205)/3),"")</f>
        <v/>
      </c>
      <c r="K205" t="str">
        <f t="shared" si="22"/>
        <v/>
      </c>
      <c r="L205">
        <f>IFERROR((AVERAGEIFS(PitScoutingInfo!coolness,PitScoutingInfo!teamNumber,A205)),"")</f>
        <v>7</v>
      </c>
      <c r="M205">
        <f t="shared" si="23"/>
        <v>43</v>
      </c>
    </row>
    <row r="206" spans="1:13" x14ac:dyDescent="0.4">
      <c r="A206" s="6" t="str">
        <f>IF(ISBLANK(AllTeams!A206),"",AllTeams!A206)</f>
        <v/>
      </c>
      <c r="B206" t="str">
        <f>IFERROR(AVERAGEIFS(ScoutingInfo!defense_rating,ScoutingInfo!teamNumber,A206)/4,"")</f>
        <v/>
      </c>
      <c r="C206" s="5" t="str">
        <f t="shared" si="18"/>
        <v/>
      </c>
      <c r="D206" s="4" t="str">
        <f ca="1">IFERROR(SUM(AVERAGEIF(ReformatedData!$A$2:$A$1000,A206, amp_points),AVERAGEIF(ReformatedData!$A$2:$A$1000,A206, speaker_points))/2,"")</f>
        <v/>
      </c>
      <c r="E206" t="str">
        <f t="shared" ca="1" si="19"/>
        <v/>
      </c>
      <c r="F206" t="str">
        <f>IF(A206&lt;&gt;"",IFERROR(
AVERAGEIF(ScoutingData[teamNumber],A206,climbing_status)/(
IF(
AVERAGEIFS(climb_time,ScoutingData[teamNumber],A206)&lt;&gt;0,AVERAGEIFS(climb_time,ScoutingData[teamNumber],A206),AVERAGE(climb_time)
)
),0),"")</f>
        <v/>
      </c>
      <c r="G206" t="str">
        <f t="shared" si="20"/>
        <v/>
      </c>
      <c r="H206" t="str">
        <f>IFERROR(AVERAGEIFS(speed_rating,ScoutingInfo!teamNumber,A206)/5,"")</f>
        <v/>
      </c>
      <c r="I206" t="str">
        <f t="shared" si="21"/>
        <v/>
      </c>
      <c r="J206" t="str">
        <f>IFERROR((AVERAGEIFS(driver_skill,ScoutingInfo!teamNumber,A206)/3),"")</f>
        <v/>
      </c>
      <c r="K206" t="str">
        <f t="shared" si="22"/>
        <v/>
      </c>
      <c r="L206">
        <f>IFERROR((AVERAGEIFS(PitScoutingInfo!coolness,PitScoutingInfo!teamNumber,A206)),"")</f>
        <v>7</v>
      </c>
      <c r="M206">
        <f t="shared" si="23"/>
        <v>43</v>
      </c>
    </row>
    <row r="207" spans="1:13" x14ac:dyDescent="0.4">
      <c r="A207" s="6" t="str">
        <f>IF(ISBLANK(AllTeams!A207),"",AllTeams!A207)</f>
        <v/>
      </c>
      <c r="B207" t="str">
        <f>IFERROR(AVERAGEIFS(ScoutingInfo!defense_rating,ScoutingInfo!teamNumber,A207)/4,"")</f>
        <v/>
      </c>
      <c r="C207" s="5" t="str">
        <f t="shared" si="18"/>
        <v/>
      </c>
      <c r="D207" s="4" t="str">
        <f ca="1">IFERROR(SUM(AVERAGEIF(ReformatedData!$A$2:$A$1000,A207, amp_points),AVERAGEIF(ReformatedData!$A$2:$A$1000,A207, speaker_points))/2,"")</f>
        <v/>
      </c>
      <c r="E207" t="str">
        <f t="shared" ca="1" si="19"/>
        <v/>
      </c>
      <c r="F207" t="str">
        <f>IF(A207&lt;&gt;"",IFERROR(
AVERAGEIF(ScoutingData[teamNumber],A207,climbing_status)/(
IF(
AVERAGEIFS(climb_time,ScoutingData[teamNumber],A207)&lt;&gt;0,AVERAGEIFS(climb_time,ScoutingData[teamNumber],A207),AVERAGE(climb_time)
)
),0),"")</f>
        <v/>
      </c>
      <c r="G207" t="str">
        <f t="shared" si="20"/>
        <v/>
      </c>
      <c r="H207" t="str">
        <f>IFERROR(AVERAGEIFS(speed_rating,ScoutingInfo!teamNumber,A207)/5,"")</f>
        <v/>
      </c>
      <c r="I207" t="str">
        <f t="shared" si="21"/>
        <v/>
      </c>
      <c r="J207" t="str">
        <f>IFERROR((AVERAGEIFS(driver_skill,ScoutingInfo!teamNumber,A207)/3),"")</f>
        <v/>
      </c>
      <c r="K207" t="str">
        <f t="shared" si="22"/>
        <v/>
      </c>
      <c r="L207">
        <f>IFERROR((AVERAGEIFS(PitScoutingInfo!coolness,PitScoutingInfo!teamNumber,A207)),"")</f>
        <v>7</v>
      </c>
      <c r="M207">
        <f t="shared" si="23"/>
        <v>43</v>
      </c>
    </row>
    <row r="208" spans="1:13" x14ac:dyDescent="0.4">
      <c r="A208" s="6" t="str">
        <f>IF(ISBLANK(AllTeams!A208),"",AllTeams!A208)</f>
        <v/>
      </c>
      <c r="B208" t="str">
        <f>IFERROR(AVERAGEIFS(ScoutingInfo!defense_rating,ScoutingInfo!teamNumber,A208)/4,"")</f>
        <v/>
      </c>
      <c r="C208" s="5" t="str">
        <f t="shared" si="18"/>
        <v/>
      </c>
      <c r="D208" s="4" t="str">
        <f ca="1">IFERROR(SUM(AVERAGEIF(ReformatedData!$A$2:$A$1000,A208, amp_points),AVERAGEIF(ReformatedData!$A$2:$A$1000,A208, speaker_points))/2,"")</f>
        <v/>
      </c>
      <c r="E208" t="str">
        <f t="shared" ca="1" si="19"/>
        <v/>
      </c>
      <c r="F208" t="str">
        <f>IF(A208&lt;&gt;"",IFERROR(
AVERAGEIF(ScoutingData[teamNumber],A208,climbing_status)/(
IF(
AVERAGEIFS(climb_time,ScoutingData[teamNumber],A208)&lt;&gt;0,AVERAGEIFS(climb_time,ScoutingData[teamNumber],A208),AVERAGE(climb_time)
)
),0),"")</f>
        <v/>
      </c>
      <c r="G208" t="str">
        <f t="shared" si="20"/>
        <v/>
      </c>
      <c r="H208" t="str">
        <f>IFERROR(AVERAGEIFS(speed_rating,ScoutingInfo!teamNumber,A208)/5,"")</f>
        <v/>
      </c>
      <c r="I208" t="str">
        <f t="shared" si="21"/>
        <v/>
      </c>
      <c r="J208" t="str">
        <f>IFERROR((AVERAGEIFS(driver_skill,ScoutingInfo!teamNumber,A208)/3),"")</f>
        <v/>
      </c>
      <c r="K208" t="str">
        <f t="shared" si="22"/>
        <v/>
      </c>
      <c r="L208">
        <f>IFERROR((AVERAGEIFS(PitScoutingInfo!coolness,PitScoutingInfo!teamNumber,A208)),"")</f>
        <v>7</v>
      </c>
      <c r="M208">
        <f t="shared" si="23"/>
        <v>43</v>
      </c>
    </row>
    <row r="209" spans="1:13" x14ac:dyDescent="0.4">
      <c r="A209" s="6" t="str">
        <f>IF(ISBLANK(AllTeams!A209),"",AllTeams!A209)</f>
        <v/>
      </c>
      <c r="B209" t="str">
        <f>IFERROR(AVERAGEIFS(ScoutingInfo!defense_rating,ScoutingInfo!teamNumber,A209)/4,"")</f>
        <v/>
      </c>
      <c r="C209" s="5" t="str">
        <f t="shared" si="18"/>
        <v/>
      </c>
      <c r="D209" s="4" t="str">
        <f ca="1">IFERROR(SUM(AVERAGEIF(ReformatedData!$A$2:$A$1000,A209, amp_points),AVERAGEIF(ReformatedData!$A$2:$A$1000,A209, speaker_points))/2,"")</f>
        <v/>
      </c>
      <c r="E209" t="str">
        <f t="shared" ca="1" si="19"/>
        <v/>
      </c>
      <c r="F209" t="str">
        <f>IF(A209&lt;&gt;"",IFERROR(
AVERAGEIF(ScoutingData[teamNumber],A209,climbing_status)/(
IF(
AVERAGEIFS(climb_time,ScoutingData[teamNumber],A209)&lt;&gt;0,AVERAGEIFS(climb_time,ScoutingData[teamNumber],A209),AVERAGE(climb_time)
)
),0),"")</f>
        <v/>
      </c>
      <c r="G209" t="str">
        <f t="shared" si="20"/>
        <v/>
      </c>
      <c r="H209" t="str">
        <f>IFERROR(AVERAGEIFS(speed_rating,ScoutingInfo!teamNumber,A209)/5,"")</f>
        <v/>
      </c>
      <c r="I209" t="str">
        <f t="shared" si="21"/>
        <v/>
      </c>
      <c r="J209" t="str">
        <f>IFERROR((AVERAGEIFS(driver_skill,ScoutingInfo!teamNumber,A209)/3),"")</f>
        <v/>
      </c>
      <c r="K209" t="str">
        <f t="shared" si="22"/>
        <v/>
      </c>
      <c r="L209">
        <f>IFERROR((AVERAGEIFS(PitScoutingInfo!coolness,PitScoutingInfo!teamNumber,A209)),"")</f>
        <v>7</v>
      </c>
      <c r="M209">
        <f t="shared" si="23"/>
        <v>43</v>
      </c>
    </row>
    <row r="210" spans="1:13" x14ac:dyDescent="0.4">
      <c r="A210" s="6" t="str">
        <f>IF(ISBLANK(AllTeams!A210),"",AllTeams!A210)</f>
        <v/>
      </c>
      <c r="B210" t="str">
        <f>IFERROR(AVERAGEIFS(ScoutingInfo!defense_rating,ScoutingInfo!teamNumber,A210)/4,"")</f>
        <v/>
      </c>
      <c r="C210" s="5" t="str">
        <f t="shared" si="18"/>
        <v/>
      </c>
      <c r="D210" s="4" t="str">
        <f ca="1">IFERROR(SUM(AVERAGEIF(ReformatedData!$A$2:$A$1000,A210, amp_points),AVERAGEIF(ReformatedData!$A$2:$A$1000,A210, speaker_points))/2,"")</f>
        <v/>
      </c>
      <c r="E210" t="str">
        <f t="shared" ca="1" si="19"/>
        <v/>
      </c>
      <c r="F210" t="str">
        <f>IF(A210&lt;&gt;"",IFERROR(
AVERAGEIF(ScoutingData[teamNumber],A210,climbing_status)/(
IF(
AVERAGEIFS(climb_time,ScoutingData[teamNumber],A210)&lt;&gt;0,AVERAGEIFS(climb_time,ScoutingData[teamNumber],A210),AVERAGE(climb_time)
)
),0),"")</f>
        <v/>
      </c>
      <c r="G210" t="str">
        <f t="shared" si="20"/>
        <v/>
      </c>
      <c r="H210" t="str">
        <f>IFERROR(AVERAGEIFS(speed_rating,ScoutingInfo!teamNumber,A210)/5,"")</f>
        <v/>
      </c>
      <c r="I210" t="str">
        <f t="shared" si="21"/>
        <v/>
      </c>
      <c r="J210" t="str">
        <f>IFERROR((AVERAGEIFS(driver_skill,ScoutingInfo!teamNumber,A210)/3),"")</f>
        <v/>
      </c>
      <c r="K210" t="str">
        <f t="shared" si="22"/>
        <v/>
      </c>
      <c r="L210">
        <f>IFERROR((AVERAGEIFS(PitScoutingInfo!coolness,PitScoutingInfo!teamNumber,A210)),"")</f>
        <v>7</v>
      </c>
      <c r="M210">
        <f t="shared" si="23"/>
        <v>43</v>
      </c>
    </row>
    <row r="211" spans="1:13" x14ac:dyDescent="0.4">
      <c r="A211" s="6" t="str">
        <f>IF(ISBLANK(AllTeams!A211),"",AllTeams!A211)</f>
        <v/>
      </c>
      <c r="B211" t="str">
        <f>IFERROR(AVERAGEIFS(ScoutingInfo!defense_rating,ScoutingInfo!teamNumber,A211)/4,"")</f>
        <v/>
      </c>
      <c r="C211" s="5" t="str">
        <f t="shared" si="18"/>
        <v/>
      </c>
      <c r="D211" s="4" t="str">
        <f ca="1">IFERROR(SUM(AVERAGEIF(ReformatedData!$A$2:$A$1000,A211, amp_points),AVERAGEIF(ReformatedData!$A$2:$A$1000,A211, speaker_points))/2,"")</f>
        <v/>
      </c>
      <c r="E211" t="str">
        <f t="shared" ca="1" si="19"/>
        <v/>
      </c>
      <c r="F211" t="str">
        <f>IF(A211&lt;&gt;"",IFERROR(
AVERAGEIF(ScoutingData[teamNumber],A211,climbing_status)/(
IF(
AVERAGEIFS(climb_time,ScoutingData[teamNumber],A211)&lt;&gt;0,AVERAGEIFS(climb_time,ScoutingData[teamNumber],A211),AVERAGE(climb_time)
)
),0),"")</f>
        <v/>
      </c>
      <c r="G211" t="str">
        <f t="shared" si="20"/>
        <v/>
      </c>
      <c r="H211" t="str">
        <f>IFERROR(AVERAGEIFS(speed_rating,ScoutingInfo!teamNumber,A211)/5,"")</f>
        <v/>
      </c>
      <c r="I211" t="str">
        <f t="shared" si="21"/>
        <v/>
      </c>
      <c r="J211" t="str">
        <f>IFERROR((AVERAGEIFS(driver_skill,ScoutingInfo!teamNumber,A211)/3),"")</f>
        <v/>
      </c>
      <c r="K211" t="str">
        <f t="shared" si="22"/>
        <v/>
      </c>
      <c r="L211">
        <f>IFERROR((AVERAGEIFS(PitScoutingInfo!coolness,PitScoutingInfo!teamNumber,A211)),"")</f>
        <v>7</v>
      </c>
      <c r="M211">
        <f t="shared" si="23"/>
        <v>43</v>
      </c>
    </row>
    <row r="212" spans="1:13" x14ac:dyDescent="0.4">
      <c r="A212" s="6" t="str">
        <f>IF(ISBLANK(AllTeams!A212),"",AllTeams!A212)</f>
        <v/>
      </c>
      <c r="B212" t="str">
        <f>IFERROR(AVERAGEIFS(ScoutingInfo!defense_rating,ScoutingInfo!teamNumber,A212)/4,"")</f>
        <v/>
      </c>
      <c r="C212" s="5" t="str">
        <f t="shared" si="18"/>
        <v/>
      </c>
      <c r="D212" s="4" t="str">
        <f ca="1">IFERROR(SUM(AVERAGEIF(ReformatedData!$A$2:$A$1000,A212, amp_points),AVERAGEIF(ReformatedData!$A$2:$A$1000,A212, speaker_points))/2,"")</f>
        <v/>
      </c>
      <c r="E212" t="str">
        <f t="shared" ca="1" si="19"/>
        <v/>
      </c>
      <c r="F212" t="str">
        <f>IF(A212&lt;&gt;"",IFERROR(
AVERAGEIF(ScoutingData[teamNumber],A212,climbing_status)/(
IF(
AVERAGEIFS(climb_time,ScoutingData[teamNumber],A212)&lt;&gt;0,AVERAGEIFS(climb_time,ScoutingData[teamNumber],A212),AVERAGE(climb_time)
)
),0),"")</f>
        <v/>
      </c>
      <c r="G212" t="str">
        <f t="shared" si="20"/>
        <v/>
      </c>
      <c r="H212" t="str">
        <f>IFERROR(AVERAGEIFS(speed_rating,ScoutingInfo!teamNumber,A212)/5,"")</f>
        <v/>
      </c>
      <c r="I212" t="str">
        <f t="shared" si="21"/>
        <v/>
      </c>
      <c r="J212" t="str">
        <f>IFERROR((AVERAGEIFS(driver_skill,ScoutingInfo!teamNumber,A212)/3),"")</f>
        <v/>
      </c>
      <c r="K212" t="str">
        <f t="shared" si="22"/>
        <v/>
      </c>
      <c r="L212">
        <f>IFERROR((AVERAGEIFS(PitScoutingInfo!coolness,PitScoutingInfo!teamNumber,A212)),"")</f>
        <v>7</v>
      </c>
      <c r="M212">
        <f t="shared" si="23"/>
        <v>43</v>
      </c>
    </row>
    <row r="213" spans="1:13" x14ac:dyDescent="0.4">
      <c r="A213" s="6" t="str">
        <f>IF(ISBLANK(AllTeams!A213),"",AllTeams!A213)</f>
        <v/>
      </c>
      <c r="B213" t="str">
        <f>IFERROR(AVERAGEIFS(ScoutingInfo!defense_rating,ScoutingInfo!teamNumber,A213)/4,"")</f>
        <v/>
      </c>
      <c r="C213" s="5" t="str">
        <f t="shared" si="18"/>
        <v/>
      </c>
      <c r="D213" s="4" t="str">
        <f ca="1">IFERROR(SUM(AVERAGEIF(ReformatedData!$A$2:$A$1000,A213, amp_points),AVERAGEIF(ReformatedData!$A$2:$A$1000,A213, speaker_points))/2,"")</f>
        <v/>
      </c>
      <c r="E213" t="str">
        <f t="shared" ca="1" si="19"/>
        <v/>
      </c>
      <c r="F213" t="str">
        <f>IF(A213&lt;&gt;"",IFERROR(
AVERAGEIF(ScoutingData[teamNumber],A213,climbing_status)/(
IF(
AVERAGEIFS(climb_time,ScoutingData[teamNumber],A213)&lt;&gt;0,AVERAGEIFS(climb_time,ScoutingData[teamNumber],A213),AVERAGE(climb_time)
)
),0),"")</f>
        <v/>
      </c>
      <c r="G213" t="str">
        <f t="shared" si="20"/>
        <v/>
      </c>
      <c r="H213" t="str">
        <f>IFERROR(AVERAGEIFS(speed_rating,ScoutingInfo!teamNumber,A213)/5,"")</f>
        <v/>
      </c>
      <c r="I213" t="str">
        <f t="shared" si="21"/>
        <v/>
      </c>
      <c r="J213" t="str">
        <f>IFERROR((AVERAGEIFS(driver_skill,ScoutingInfo!teamNumber,A213)/3),"")</f>
        <v/>
      </c>
      <c r="K213" t="str">
        <f t="shared" si="22"/>
        <v/>
      </c>
      <c r="L213">
        <f>IFERROR((AVERAGEIFS(PitScoutingInfo!coolness,PitScoutingInfo!teamNumber,A213)),"")</f>
        <v>7</v>
      </c>
      <c r="M213">
        <f t="shared" si="23"/>
        <v>43</v>
      </c>
    </row>
    <row r="214" spans="1:13" x14ac:dyDescent="0.4">
      <c r="A214" s="6" t="str">
        <f>IF(ISBLANK(AllTeams!A214),"",AllTeams!A214)</f>
        <v/>
      </c>
      <c r="B214" t="str">
        <f>IFERROR(AVERAGEIFS(ScoutingInfo!defense_rating,ScoutingInfo!teamNumber,A214)/4,"")</f>
        <v/>
      </c>
      <c r="C214" s="5" t="str">
        <f t="shared" si="18"/>
        <v/>
      </c>
      <c r="D214" s="4" t="str">
        <f ca="1">IFERROR(SUM(AVERAGEIF(ReformatedData!$A$2:$A$1000,A214, amp_points),AVERAGEIF(ReformatedData!$A$2:$A$1000,A214, speaker_points))/2,"")</f>
        <v/>
      </c>
      <c r="E214" t="str">
        <f t="shared" ca="1" si="19"/>
        <v/>
      </c>
      <c r="F214" t="str">
        <f>IF(A214&lt;&gt;"",IFERROR(
AVERAGEIF(ScoutingData[teamNumber],A214,climbing_status)/(
IF(
AVERAGEIFS(climb_time,ScoutingData[teamNumber],A214)&lt;&gt;0,AVERAGEIFS(climb_time,ScoutingData[teamNumber],A214),AVERAGE(climb_time)
)
),0),"")</f>
        <v/>
      </c>
      <c r="G214" t="str">
        <f t="shared" si="20"/>
        <v/>
      </c>
      <c r="H214" t="str">
        <f>IFERROR(AVERAGEIFS(speed_rating,ScoutingInfo!teamNumber,A214)/5,"")</f>
        <v/>
      </c>
      <c r="I214" t="str">
        <f t="shared" si="21"/>
        <v/>
      </c>
      <c r="J214" t="str">
        <f>IFERROR((AVERAGEIFS(driver_skill,ScoutingInfo!teamNumber,A214)/3),"")</f>
        <v/>
      </c>
      <c r="K214" t="str">
        <f t="shared" si="22"/>
        <v/>
      </c>
      <c r="L214">
        <f>IFERROR((AVERAGEIFS(PitScoutingInfo!coolness,PitScoutingInfo!teamNumber,A214)),"")</f>
        <v>7</v>
      </c>
      <c r="M214">
        <f t="shared" si="23"/>
        <v>43</v>
      </c>
    </row>
    <row r="215" spans="1:13" x14ac:dyDescent="0.4">
      <c r="A215" s="6" t="str">
        <f>IF(ISBLANK(AllTeams!A215),"",AllTeams!A215)</f>
        <v/>
      </c>
      <c r="B215" t="str">
        <f>IFERROR(AVERAGEIFS(ScoutingInfo!defense_rating,ScoutingInfo!teamNumber,A215)/4,"")</f>
        <v/>
      </c>
      <c r="C215" s="5" t="str">
        <f t="shared" si="18"/>
        <v/>
      </c>
      <c r="D215" s="4" t="str">
        <f ca="1">IFERROR(SUM(AVERAGEIF(ReformatedData!$A$2:$A$1000,A215, amp_points),AVERAGEIF(ReformatedData!$A$2:$A$1000,A215, speaker_points))/2,"")</f>
        <v/>
      </c>
      <c r="E215" t="str">
        <f t="shared" ca="1" si="19"/>
        <v/>
      </c>
      <c r="F215" t="str">
        <f>IF(A215&lt;&gt;"",IFERROR(
AVERAGEIF(ScoutingData[teamNumber],A215,climbing_status)/(
IF(
AVERAGEIFS(climb_time,ScoutingData[teamNumber],A215)&lt;&gt;0,AVERAGEIFS(climb_time,ScoutingData[teamNumber],A215),AVERAGE(climb_time)
)
),0),"")</f>
        <v/>
      </c>
      <c r="G215" t="str">
        <f t="shared" si="20"/>
        <v/>
      </c>
      <c r="H215" t="str">
        <f>IFERROR(AVERAGEIFS(speed_rating,ScoutingInfo!teamNumber,A215)/5,"")</f>
        <v/>
      </c>
      <c r="I215" t="str">
        <f t="shared" si="21"/>
        <v/>
      </c>
      <c r="J215" t="str">
        <f>IFERROR((AVERAGEIFS(driver_skill,ScoutingInfo!teamNumber,A215)/3),"")</f>
        <v/>
      </c>
      <c r="K215" t="str">
        <f t="shared" si="22"/>
        <v/>
      </c>
      <c r="L215">
        <f>IFERROR((AVERAGEIFS(PitScoutingInfo!coolness,PitScoutingInfo!teamNumber,A215)),"")</f>
        <v>7</v>
      </c>
      <c r="M215">
        <f t="shared" si="23"/>
        <v>43</v>
      </c>
    </row>
    <row r="216" spans="1:13" x14ac:dyDescent="0.4">
      <c r="A216" s="6" t="str">
        <f>IF(ISBLANK(AllTeams!A216),"",AllTeams!A216)</f>
        <v/>
      </c>
      <c r="B216" t="str">
        <f>IFERROR(AVERAGEIFS(ScoutingInfo!defense_rating,ScoutingInfo!teamNumber,A216)/4,"")</f>
        <v/>
      </c>
      <c r="C216" s="5" t="str">
        <f t="shared" si="18"/>
        <v/>
      </c>
      <c r="D216" s="4" t="str">
        <f ca="1">IFERROR(SUM(AVERAGEIF(ReformatedData!$A$2:$A$1000,A216, amp_points),AVERAGEIF(ReformatedData!$A$2:$A$1000,A216, speaker_points))/2,"")</f>
        <v/>
      </c>
      <c r="E216" t="str">
        <f t="shared" ca="1" si="19"/>
        <v/>
      </c>
      <c r="F216" t="str">
        <f>IF(A216&lt;&gt;"",IFERROR(
AVERAGEIF(ScoutingData[teamNumber],A216,climbing_status)/(
IF(
AVERAGEIFS(climb_time,ScoutingData[teamNumber],A216)&lt;&gt;0,AVERAGEIFS(climb_time,ScoutingData[teamNumber],A216),AVERAGE(climb_time)
)
),0),"")</f>
        <v/>
      </c>
      <c r="G216" t="str">
        <f t="shared" si="20"/>
        <v/>
      </c>
      <c r="H216" t="str">
        <f>IFERROR(AVERAGEIFS(speed_rating,ScoutingInfo!teamNumber,A216)/5,"")</f>
        <v/>
      </c>
      <c r="I216" t="str">
        <f t="shared" si="21"/>
        <v/>
      </c>
      <c r="J216" t="str">
        <f>IFERROR((AVERAGEIFS(driver_skill,ScoutingInfo!teamNumber,A216)/3),"")</f>
        <v/>
      </c>
      <c r="K216" t="str">
        <f t="shared" si="22"/>
        <v/>
      </c>
      <c r="L216">
        <f>IFERROR((AVERAGEIFS(PitScoutingInfo!coolness,PitScoutingInfo!teamNumber,A216)),"")</f>
        <v>7</v>
      </c>
      <c r="M216">
        <f t="shared" si="23"/>
        <v>43</v>
      </c>
    </row>
    <row r="217" spans="1:13" x14ac:dyDescent="0.4">
      <c r="A217" s="6" t="str">
        <f>IF(ISBLANK(AllTeams!A217),"",AllTeams!A217)</f>
        <v/>
      </c>
      <c r="B217" t="str">
        <f>IFERROR(AVERAGEIFS(ScoutingInfo!defense_rating,ScoutingInfo!teamNumber,A217)/4,"")</f>
        <v/>
      </c>
      <c r="C217" s="5" t="str">
        <f t="shared" si="18"/>
        <v/>
      </c>
      <c r="D217" s="4" t="str">
        <f ca="1">IFERROR(SUM(AVERAGEIF(ReformatedData!$A$2:$A$1000,A217, amp_points),AVERAGEIF(ReformatedData!$A$2:$A$1000,A217, speaker_points))/2,"")</f>
        <v/>
      </c>
      <c r="E217" t="str">
        <f t="shared" ca="1" si="19"/>
        <v/>
      </c>
      <c r="F217" t="str">
        <f>IF(A217&lt;&gt;"",IFERROR(
AVERAGEIF(ScoutingData[teamNumber],A217,climbing_status)/(
IF(
AVERAGEIFS(climb_time,ScoutingData[teamNumber],A217)&lt;&gt;0,AVERAGEIFS(climb_time,ScoutingData[teamNumber],A217),AVERAGE(climb_time)
)
),0),"")</f>
        <v/>
      </c>
      <c r="G217" t="str">
        <f t="shared" si="20"/>
        <v/>
      </c>
      <c r="H217" t="str">
        <f>IFERROR(AVERAGEIFS(speed_rating,ScoutingInfo!teamNumber,A217)/5,"")</f>
        <v/>
      </c>
      <c r="I217" t="str">
        <f t="shared" si="21"/>
        <v/>
      </c>
      <c r="J217" t="str">
        <f>IFERROR((AVERAGEIFS(driver_skill,ScoutingInfo!teamNumber,A217)/3),"")</f>
        <v/>
      </c>
      <c r="K217" t="str">
        <f t="shared" si="22"/>
        <v/>
      </c>
      <c r="L217">
        <f>IFERROR((AVERAGEIFS(PitScoutingInfo!coolness,PitScoutingInfo!teamNumber,A217)),"")</f>
        <v>7</v>
      </c>
      <c r="M217">
        <f t="shared" si="23"/>
        <v>43</v>
      </c>
    </row>
    <row r="218" spans="1:13" x14ac:dyDescent="0.4">
      <c r="A218" s="6" t="str">
        <f>IF(ISBLANK(AllTeams!A218),"",AllTeams!A218)</f>
        <v/>
      </c>
      <c r="B218" t="str">
        <f>IFERROR(AVERAGEIFS(ScoutingInfo!defense_rating,ScoutingInfo!teamNumber,A218)/4,"")</f>
        <v/>
      </c>
      <c r="C218" s="5" t="str">
        <f t="shared" si="18"/>
        <v/>
      </c>
      <c r="D218" s="4" t="str">
        <f ca="1">IFERROR(SUM(AVERAGEIF(ReformatedData!$A$2:$A$1000,A218, amp_points),AVERAGEIF(ReformatedData!$A$2:$A$1000,A218, speaker_points))/2,"")</f>
        <v/>
      </c>
      <c r="E218" t="str">
        <f t="shared" ca="1" si="19"/>
        <v/>
      </c>
      <c r="F218" t="str">
        <f>IF(A218&lt;&gt;"",IFERROR(
AVERAGEIF(ScoutingData[teamNumber],A218,climbing_status)/(
IF(
AVERAGEIFS(climb_time,ScoutingData[teamNumber],A218)&lt;&gt;0,AVERAGEIFS(climb_time,ScoutingData[teamNumber],A218),AVERAGE(climb_time)
)
),0),"")</f>
        <v/>
      </c>
      <c r="G218" t="str">
        <f t="shared" si="20"/>
        <v/>
      </c>
      <c r="H218" t="str">
        <f>IFERROR(AVERAGEIFS(speed_rating,ScoutingInfo!teamNumber,A218)/5,"")</f>
        <v/>
      </c>
      <c r="I218" t="str">
        <f t="shared" si="21"/>
        <v/>
      </c>
      <c r="J218" t="str">
        <f>IFERROR((AVERAGEIFS(driver_skill,ScoutingInfo!teamNumber,A218)/3),"")</f>
        <v/>
      </c>
      <c r="K218" t="str">
        <f t="shared" si="22"/>
        <v/>
      </c>
      <c r="L218">
        <f>IFERROR((AVERAGEIFS(PitScoutingInfo!coolness,PitScoutingInfo!teamNumber,A218)),"")</f>
        <v>7</v>
      </c>
      <c r="M218">
        <f t="shared" si="23"/>
        <v>43</v>
      </c>
    </row>
    <row r="219" spans="1:13" x14ac:dyDescent="0.4">
      <c r="A219" s="6" t="str">
        <f>IF(ISBLANK(AllTeams!A219),"",AllTeams!A219)</f>
        <v/>
      </c>
      <c r="B219" t="str">
        <f>IFERROR(AVERAGEIFS(ScoutingInfo!defense_rating,ScoutingInfo!teamNumber,A219)/4,"")</f>
        <v/>
      </c>
      <c r="C219" s="5" t="str">
        <f t="shared" si="18"/>
        <v/>
      </c>
      <c r="D219" s="4" t="str">
        <f ca="1">IFERROR(SUM(AVERAGEIF(ReformatedData!$A$2:$A$1000,A219, amp_points),AVERAGEIF(ReformatedData!$A$2:$A$1000,A219, speaker_points))/2,"")</f>
        <v/>
      </c>
      <c r="E219" t="str">
        <f t="shared" ca="1" si="19"/>
        <v/>
      </c>
      <c r="F219" t="str">
        <f>IF(A219&lt;&gt;"",IFERROR(
AVERAGEIF(ScoutingData[teamNumber],A219,climbing_status)/(
IF(
AVERAGEIFS(climb_time,ScoutingData[teamNumber],A219)&lt;&gt;0,AVERAGEIFS(climb_time,ScoutingData[teamNumber],A219),AVERAGE(climb_time)
)
),0),"")</f>
        <v/>
      </c>
      <c r="G219" t="str">
        <f t="shared" si="20"/>
        <v/>
      </c>
      <c r="H219" t="str">
        <f>IFERROR(AVERAGEIFS(speed_rating,ScoutingInfo!teamNumber,A219)/5,"")</f>
        <v/>
      </c>
      <c r="I219" t="str">
        <f t="shared" si="21"/>
        <v/>
      </c>
      <c r="J219" t="str">
        <f>IFERROR((AVERAGEIFS(driver_skill,ScoutingInfo!teamNumber,A219)/3),"")</f>
        <v/>
      </c>
      <c r="K219" t="str">
        <f t="shared" si="22"/>
        <v/>
      </c>
      <c r="L219">
        <f>IFERROR((AVERAGEIFS(PitScoutingInfo!coolness,PitScoutingInfo!teamNumber,A219)),"")</f>
        <v>7</v>
      </c>
      <c r="M219">
        <f t="shared" si="23"/>
        <v>43</v>
      </c>
    </row>
    <row r="220" spans="1:13" x14ac:dyDescent="0.4">
      <c r="A220" s="6" t="str">
        <f>IF(ISBLANK(AllTeams!A220),"",AllTeams!A220)</f>
        <v/>
      </c>
      <c r="B220" t="str">
        <f>IFERROR(AVERAGEIFS(ScoutingInfo!defense_rating,ScoutingInfo!teamNumber,A220)/4,"")</f>
        <v/>
      </c>
      <c r="C220" s="5" t="str">
        <f t="shared" si="18"/>
        <v/>
      </c>
      <c r="D220" s="4" t="str">
        <f ca="1">IFERROR(SUM(AVERAGEIF(ReformatedData!$A$2:$A$1000,A220, amp_points),AVERAGEIF(ReformatedData!$A$2:$A$1000,A220, speaker_points))/2,"")</f>
        <v/>
      </c>
      <c r="E220" t="str">
        <f t="shared" ca="1" si="19"/>
        <v/>
      </c>
      <c r="F220" t="str">
        <f>IF(A220&lt;&gt;"",IFERROR(
AVERAGEIF(ScoutingData[teamNumber],A220,climbing_status)/(
IF(
AVERAGEIFS(climb_time,ScoutingData[teamNumber],A220)&lt;&gt;0,AVERAGEIFS(climb_time,ScoutingData[teamNumber],A220),AVERAGE(climb_time)
)
),0),"")</f>
        <v/>
      </c>
      <c r="G220" t="str">
        <f t="shared" si="20"/>
        <v/>
      </c>
      <c r="H220" t="str">
        <f>IFERROR(AVERAGEIFS(speed_rating,ScoutingInfo!teamNumber,A220)/5,"")</f>
        <v/>
      </c>
      <c r="I220" t="str">
        <f t="shared" si="21"/>
        <v/>
      </c>
      <c r="J220" t="str">
        <f>IFERROR((AVERAGEIFS(driver_skill,ScoutingInfo!teamNumber,A220)/3),"")</f>
        <v/>
      </c>
      <c r="K220" t="str">
        <f t="shared" si="22"/>
        <v/>
      </c>
      <c r="L220">
        <f>IFERROR((AVERAGEIFS(PitScoutingInfo!coolness,PitScoutingInfo!teamNumber,A220)),"")</f>
        <v>7</v>
      </c>
      <c r="M220">
        <f t="shared" si="23"/>
        <v>43</v>
      </c>
    </row>
    <row r="221" spans="1:13" x14ac:dyDescent="0.4">
      <c r="A221" s="6" t="str">
        <f>IF(ISBLANK(AllTeams!A221),"",AllTeams!A221)</f>
        <v/>
      </c>
      <c r="B221" t="str">
        <f>IFERROR(AVERAGEIFS(ScoutingInfo!defense_rating,ScoutingInfo!teamNumber,A221)/4,"")</f>
        <v/>
      </c>
      <c r="C221" s="5" t="str">
        <f t="shared" si="18"/>
        <v/>
      </c>
      <c r="D221" s="4" t="str">
        <f ca="1">IFERROR(SUM(AVERAGEIF(ReformatedData!$A$2:$A$1000,A221, amp_points),AVERAGEIF(ReformatedData!$A$2:$A$1000,A221, speaker_points))/2,"")</f>
        <v/>
      </c>
      <c r="E221" t="str">
        <f t="shared" ca="1" si="19"/>
        <v/>
      </c>
      <c r="F221" t="str">
        <f>IF(A221&lt;&gt;"",IFERROR(
AVERAGEIF(ScoutingData[teamNumber],A221,climbing_status)/(
IF(
AVERAGEIFS(climb_time,ScoutingData[teamNumber],A221)&lt;&gt;0,AVERAGEIFS(climb_time,ScoutingData[teamNumber],A221),AVERAGE(climb_time)
)
),0),"")</f>
        <v/>
      </c>
      <c r="G221" t="str">
        <f t="shared" si="20"/>
        <v/>
      </c>
      <c r="H221" t="str">
        <f>IFERROR(AVERAGEIFS(speed_rating,ScoutingInfo!teamNumber,A221)/5,"")</f>
        <v/>
      </c>
      <c r="I221" t="str">
        <f t="shared" si="21"/>
        <v/>
      </c>
      <c r="J221" t="str">
        <f>IFERROR((AVERAGEIFS(driver_skill,ScoutingInfo!teamNumber,A221)/3),"")</f>
        <v/>
      </c>
      <c r="K221" t="str">
        <f t="shared" si="22"/>
        <v/>
      </c>
      <c r="L221">
        <f>IFERROR((AVERAGEIFS(PitScoutingInfo!coolness,PitScoutingInfo!teamNumber,A221)),"")</f>
        <v>7</v>
      </c>
      <c r="M221">
        <f t="shared" si="23"/>
        <v>43</v>
      </c>
    </row>
    <row r="222" spans="1:13" x14ac:dyDescent="0.4">
      <c r="A222" s="6" t="str">
        <f>IF(ISBLANK(AllTeams!A222),"",AllTeams!A222)</f>
        <v/>
      </c>
      <c r="B222" t="str">
        <f>IFERROR(AVERAGEIFS(ScoutingInfo!defense_rating,ScoutingInfo!teamNumber,A222)/4,"")</f>
        <v/>
      </c>
      <c r="C222" s="5" t="str">
        <f t="shared" si="18"/>
        <v/>
      </c>
      <c r="D222" s="4" t="str">
        <f ca="1">IFERROR(SUM(AVERAGEIF(ReformatedData!$A$2:$A$1000,A222, amp_points),AVERAGEIF(ReformatedData!$A$2:$A$1000,A222, speaker_points))/2,"")</f>
        <v/>
      </c>
      <c r="E222" t="str">
        <f t="shared" ca="1" si="19"/>
        <v/>
      </c>
      <c r="F222" t="str">
        <f>IF(A222&lt;&gt;"",IFERROR(
AVERAGEIF(ScoutingData[teamNumber],A222,climbing_status)/(
IF(
AVERAGEIFS(climb_time,ScoutingData[teamNumber],A222)&lt;&gt;0,AVERAGEIFS(climb_time,ScoutingData[teamNumber],A222),AVERAGE(climb_time)
)
),0),"")</f>
        <v/>
      </c>
      <c r="G222" t="str">
        <f t="shared" si="20"/>
        <v/>
      </c>
      <c r="H222" t="str">
        <f>IFERROR(AVERAGEIFS(speed_rating,ScoutingInfo!teamNumber,A222)/5,"")</f>
        <v/>
      </c>
      <c r="I222" t="str">
        <f t="shared" si="21"/>
        <v/>
      </c>
      <c r="J222" t="str">
        <f>IFERROR((AVERAGEIFS(driver_skill,ScoutingInfo!teamNumber,A222)/3),"")</f>
        <v/>
      </c>
      <c r="K222" t="str">
        <f t="shared" si="22"/>
        <v/>
      </c>
      <c r="L222">
        <f>IFERROR((AVERAGEIFS(PitScoutingInfo!coolness,PitScoutingInfo!teamNumber,A222)),"")</f>
        <v>7</v>
      </c>
      <c r="M222">
        <f t="shared" si="23"/>
        <v>43</v>
      </c>
    </row>
    <row r="223" spans="1:13" x14ac:dyDescent="0.4">
      <c r="A223" s="6" t="str">
        <f>IF(ISBLANK(AllTeams!A223),"",AllTeams!A223)</f>
        <v/>
      </c>
      <c r="B223" t="str">
        <f>IFERROR(AVERAGEIFS(ScoutingInfo!defense_rating,ScoutingInfo!teamNumber,A223)/4,"")</f>
        <v/>
      </c>
      <c r="C223" s="5" t="str">
        <f t="shared" si="18"/>
        <v/>
      </c>
      <c r="D223" s="4" t="str">
        <f ca="1">IFERROR(SUM(AVERAGEIF(ReformatedData!$A$2:$A$1000,A223, amp_points),AVERAGEIF(ReformatedData!$A$2:$A$1000,A223, speaker_points))/2,"")</f>
        <v/>
      </c>
      <c r="E223" t="str">
        <f t="shared" ca="1" si="19"/>
        <v/>
      </c>
      <c r="F223" t="str">
        <f>IF(A223&lt;&gt;"",IFERROR(
AVERAGEIF(ScoutingData[teamNumber],A223,climbing_status)/(
IF(
AVERAGEIFS(climb_time,ScoutingData[teamNumber],A223)&lt;&gt;0,AVERAGEIFS(climb_time,ScoutingData[teamNumber],A223),AVERAGE(climb_time)
)
),0),"")</f>
        <v/>
      </c>
      <c r="G223" t="str">
        <f t="shared" si="20"/>
        <v/>
      </c>
      <c r="H223" t="str">
        <f>IFERROR(AVERAGEIFS(speed_rating,ScoutingInfo!teamNumber,A223)/5,"")</f>
        <v/>
      </c>
      <c r="I223" t="str">
        <f t="shared" si="21"/>
        <v/>
      </c>
      <c r="J223" t="str">
        <f>IFERROR((AVERAGEIFS(driver_skill,ScoutingInfo!teamNumber,A223)/3),"")</f>
        <v/>
      </c>
      <c r="K223" t="str">
        <f t="shared" si="22"/>
        <v/>
      </c>
      <c r="L223">
        <f>IFERROR((AVERAGEIFS(PitScoutingInfo!coolness,PitScoutingInfo!teamNumber,A223)),"")</f>
        <v>7</v>
      </c>
      <c r="M223">
        <f t="shared" si="23"/>
        <v>43</v>
      </c>
    </row>
    <row r="224" spans="1:13" x14ac:dyDescent="0.4">
      <c r="A224" s="6" t="str">
        <f>IF(ISBLANK(AllTeams!A224),"",AllTeams!A224)</f>
        <v/>
      </c>
      <c r="B224" t="str">
        <f>IFERROR(AVERAGEIFS(ScoutingInfo!defense_rating,ScoutingInfo!teamNumber,A224)/4,"")</f>
        <v/>
      </c>
      <c r="C224" s="5" t="str">
        <f t="shared" si="18"/>
        <v/>
      </c>
      <c r="D224" s="4" t="str">
        <f ca="1">IFERROR(SUM(AVERAGEIF(ReformatedData!$A$2:$A$1000,A224, amp_points),AVERAGEIF(ReformatedData!$A$2:$A$1000,A224, speaker_points))/2,"")</f>
        <v/>
      </c>
      <c r="E224" t="str">
        <f t="shared" ca="1" si="19"/>
        <v/>
      </c>
      <c r="F224" t="str">
        <f>IF(A224&lt;&gt;"",IFERROR(
AVERAGEIF(ScoutingData[teamNumber],A224,climbing_status)/(
IF(
AVERAGEIFS(climb_time,ScoutingData[teamNumber],A224)&lt;&gt;0,AVERAGEIFS(climb_time,ScoutingData[teamNumber],A224),AVERAGE(climb_time)
)
),0),"")</f>
        <v/>
      </c>
      <c r="G224" t="str">
        <f t="shared" si="20"/>
        <v/>
      </c>
      <c r="H224" t="str">
        <f>IFERROR(AVERAGEIFS(speed_rating,ScoutingInfo!teamNumber,A224)/5,"")</f>
        <v/>
      </c>
      <c r="I224" t="str">
        <f t="shared" si="21"/>
        <v/>
      </c>
      <c r="J224" t="str">
        <f>IFERROR((AVERAGEIFS(driver_skill,ScoutingInfo!teamNumber,A224)/3),"")</f>
        <v/>
      </c>
      <c r="K224" t="str">
        <f t="shared" si="22"/>
        <v/>
      </c>
      <c r="L224">
        <f>IFERROR((AVERAGEIFS(PitScoutingInfo!coolness,PitScoutingInfo!teamNumber,A224)),"")</f>
        <v>7</v>
      </c>
      <c r="M224">
        <f t="shared" si="23"/>
        <v>43</v>
      </c>
    </row>
    <row r="225" spans="1:13" x14ac:dyDescent="0.4">
      <c r="A225" s="6" t="str">
        <f>IF(ISBLANK(AllTeams!A225),"",AllTeams!A225)</f>
        <v/>
      </c>
      <c r="B225" t="str">
        <f>IFERROR(AVERAGEIFS(ScoutingInfo!defense_rating,ScoutingInfo!teamNumber,A225)/4,"")</f>
        <v/>
      </c>
      <c r="C225" s="5" t="str">
        <f t="shared" si="18"/>
        <v/>
      </c>
      <c r="D225" s="4" t="str">
        <f ca="1">IFERROR(SUM(AVERAGEIF(ReformatedData!$A$2:$A$1000,A225, amp_points),AVERAGEIF(ReformatedData!$A$2:$A$1000,A225, speaker_points))/2,"")</f>
        <v/>
      </c>
      <c r="E225" t="str">
        <f t="shared" ca="1" si="19"/>
        <v/>
      </c>
      <c r="F225" t="str">
        <f>IF(A225&lt;&gt;"",IFERROR(
AVERAGEIF(ScoutingData[teamNumber],A225,climbing_status)/(
IF(
AVERAGEIFS(climb_time,ScoutingData[teamNumber],A225)&lt;&gt;0,AVERAGEIFS(climb_time,ScoutingData[teamNumber],A225),AVERAGE(climb_time)
)
),0),"")</f>
        <v/>
      </c>
      <c r="G225" t="str">
        <f t="shared" si="20"/>
        <v/>
      </c>
      <c r="H225" t="str">
        <f>IFERROR(AVERAGEIFS(speed_rating,ScoutingInfo!teamNumber,A225)/5,"")</f>
        <v/>
      </c>
      <c r="I225" t="str">
        <f t="shared" si="21"/>
        <v/>
      </c>
      <c r="J225" t="str">
        <f>IFERROR((AVERAGEIFS(driver_skill,ScoutingInfo!teamNumber,A225)/3),"")</f>
        <v/>
      </c>
      <c r="K225" t="str">
        <f t="shared" si="22"/>
        <v/>
      </c>
      <c r="L225">
        <f>IFERROR((AVERAGEIFS(PitScoutingInfo!coolness,PitScoutingInfo!teamNumber,A225)),"")</f>
        <v>7</v>
      </c>
      <c r="M225">
        <f t="shared" si="23"/>
        <v>43</v>
      </c>
    </row>
    <row r="226" spans="1:13" x14ac:dyDescent="0.4">
      <c r="A226" s="6" t="str">
        <f>IF(ISBLANK(AllTeams!A226),"",AllTeams!A226)</f>
        <v/>
      </c>
      <c r="B226" t="str">
        <f>IFERROR(AVERAGEIFS(ScoutingInfo!defense_rating,ScoutingInfo!teamNumber,A226)/4,"")</f>
        <v/>
      </c>
      <c r="C226" s="5" t="str">
        <f t="shared" si="18"/>
        <v/>
      </c>
      <c r="D226" s="4" t="str">
        <f ca="1">IFERROR(SUM(AVERAGEIF(ReformatedData!$A$2:$A$1000,A226, amp_points),AVERAGEIF(ReformatedData!$A$2:$A$1000,A226, speaker_points))/2,"")</f>
        <v/>
      </c>
      <c r="E226" t="str">
        <f t="shared" ca="1" si="19"/>
        <v/>
      </c>
      <c r="F226" t="str">
        <f>IF(A226&lt;&gt;"",IFERROR(
AVERAGEIF(ScoutingData[teamNumber],A226,climbing_status)/(
IF(
AVERAGEIFS(climb_time,ScoutingData[teamNumber],A226)&lt;&gt;0,AVERAGEIFS(climb_time,ScoutingData[teamNumber],A226),AVERAGE(climb_time)
)
),0),"")</f>
        <v/>
      </c>
      <c r="G226" t="str">
        <f t="shared" si="20"/>
        <v/>
      </c>
      <c r="H226" t="str">
        <f>IFERROR(AVERAGEIFS(speed_rating,ScoutingInfo!teamNumber,A226)/5,"")</f>
        <v/>
      </c>
      <c r="I226" t="str">
        <f t="shared" si="21"/>
        <v/>
      </c>
      <c r="J226" t="str">
        <f>IFERROR((AVERAGEIFS(driver_skill,ScoutingInfo!teamNumber,A226)/3),"")</f>
        <v/>
      </c>
      <c r="K226" t="str">
        <f t="shared" si="22"/>
        <v/>
      </c>
      <c r="L226">
        <f>IFERROR((AVERAGEIFS(PitScoutingInfo!coolness,PitScoutingInfo!teamNumber,A226)),"")</f>
        <v>7</v>
      </c>
      <c r="M226">
        <f t="shared" si="23"/>
        <v>43</v>
      </c>
    </row>
    <row r="227" spans="1:13" x14ac:dyDescent="0.4">
      <c r="A227" s="6" t="str">
        <f>IF(ISBLANK(AllTeams!A227),"",AllTeams!A227)</f>
        <v/>
      </c>
      <c r="B227" t="str">
        <f>IFERROR(AVERAGEIFS(ScoutingInfo!defense_rating,ScoutingInfo!teamNumber,A227)/4,"")</f>
        <v/>
      </c>
      <c r="C227" s="5" t="str">
        <f t="shared" si="18"/>
        <v/>
      </c>
      <c r="D227" s="4" t="str">
        <f ca="1">IFERROR(SUM(AVERAGEIF(ReformatedData!$A$2:$A$1000,A227, amp_points),AVERAGEIF(ReformatedData!$A$2:$A$1000,A227, speaker_points))/2,"")</f>
        <v/>
      </c>
      <c r="E227" t="str">
        <f t="shared" ca="1" si="19"/>
        <v/>
      </c>
      <c r="F227" t="str">
        <f>IF(A227&lt;&gt;"",IFERROR(
AVERAGEIF(ScoutingData[teamNumber],A227,climbing_status)/(
IF(
AVERAGEIFS(climb_time,ScoutingData[teamNumber],A227)&lt;&gt;0,AVERAGEIFS(climb_time,ScoutingData[teamNumber],A227),AVERAGE(climb_time)
)
),0),"")</f>
        <v/>
      </c>
      <c r="G227" t="str">
        <f t="shared" si="20"/>
        <v/>
      </c>
      <c r="H227" t="str">
        <f>IFERROR(AVERAGEIFS(speed_rating,ScoutingInfo!teamNumber,A227)/5,"")</f>
        <v/>
      </c>
      <c r="I227" t="str">
        <f t="shared" si="21"/>
        <v/>
      </c>
      <c r="J227" t="str">
        <f>IFERROR((AVERAGEIFS(driver_skill,ScoutingInfo!teamNumber,A227)/3),"")</f>
        <v/>
      </c>
      <c r="K227" t="str">
        <f t="shared" si="22"/>
        <v/>
      </c>
      <c r="L227">
        <f>IFERROR((AVERAGEIFS(PitScoutingInfo!coolness,PitScoutingInfo!teamNumber,A227)),"")</f>
        <v>7</v>
      </c>
      <c r="M227">
        <f t="shared" si="23"/>
        <v>43</v>
      </c>
    </row>
    <row r="228" spans="1:13" x14ac:dyDescent="0.4">
      <c r="A228" s="6" t="str">
        <f>IF(ISBLANK(AllTeams!A228),"",AllTeams!A228)</f>
        <v/>
      </c>
      <c r="B228" t="str">
        <f>IFERROR(AVERAGEIFS(ScoutingInfo!defense_rating,ScoutingInfo!teamNumber,A228)/4,"")</f>
        <v/>
      </c>
      <c r="C228" s="5" t="str">
        <f t="shared" si="18"/>
        <v/>
      </c>
      <c r="D228" s="4" t="str">
        <f ca="1">IFERROR(SUM(AVERAGEIF(ReformatedData!$A$2:$A$1000,A228, amp_points),AVERAGEIF(ReformatedData!$A$2:$A$1000,A228, speaker_points))/2,"")</f>
        <v/>
      </c>
      <c r="E228" t="str">
        <f t="shared" ca="1" si="19"/>
        <v/>
      </c>
      <c r="F228" t="str">
        <f>IF(A228&lt;&gt;"",IFERROR(
AVERAGEIF(ScoutingData[teamNumber],A228,climbing_status)/(
IF(
AVERAGEIFS(climb_time,ScoutingData[teamNumber],A228)&lt;&gt;0,AVERAGEIFS(climb_time,ScoutingData[teamNumber],A228),AVERAGE(climb_time)
)
),0),"")</f>
        <v/>
      </c>
      <c r="G228" t="str">
        <f t="shared" si="20"/>
        <v/>
      </c>
      <c r="H228" t="str">
        <f>IFERROR(AVERAGEIFS(speed_rating,ScoutingInfo!teamNumber,A228)/5,"")</f>
        <v/>
      </c>
      <c r="I228" t="str">
        <f t="shared" si="21"/>
        <v/>
      </c>
      <c r="J228" t="str">
        <f>IFERROR((AVERAGEIFS(driver_skill,ScoutingInfo!teamNumber,A228)/3),"")</f>
        <v/>
      </c>
      <c r="K228" t="str">
        <f t="shared" si="22"/>
        <v/>
      </c>
      <c r="L228">
        <f>IFERROR((AVERAGEIFS(PitScoutingInfo!coolness,PitScoutingInfo!teamNumber,A228)),"")</f>
        <v>7</v>
      </c>
      <c r="M228">
        <f t="shared" si="23"/>
        <v>43</v>
      </c>
    </row>
    <row r="229" spans="1:13" x14ac:dyDescent="0.4">
      <c r="A229" s="6" t="str">
        <f>IF(ISBLANK(AllTeams!A229),"",AllTeams!A229)</f>
        <v/>
      </c>
      <c r="B229" t="str">
        <f>IFERROR(AVERAGEIFS(ScoutingInfo!defense_rating,ScoutingInfo!teamNumber,A229)/4,"")</f>
        <v/>
      </c>
      <c r="C229" s="5" t="str">
        <f t="shared" si="18"/>
        <v/>
      </c>
      <c r="D229" s="4" t="str">
        <f ca="1">IFERROR(SUM(AVERAGEIF(ReformatedData!$A$2:$A$1000,A229, amp_points),AVERAGEIF(ReformatedData!$A$2:$A$1000,A229, speaker_points))/2,"")</f>
        <v/>
      </c>
      <c r="E229" t="str">
        <f t="shared" ca="1" si="19"/>
        <v/>
      </c>
      <c r="F229" t="str">
        <f>IF(A229&lt;&gt;"",IFERROR(
AVERAGEIF(ScoutingData[teamNumber],A229,climbing_status)/(
IF(
AVERAGEIFS(climb_time,ScoutingData[teamNumber],A229)&lt;&gt;0,AVERAGEIFS(climb_time,ScoutingData[teamNumber],A229),AVERAGE(climb_time)
)
),0),"")</f>
        <v/>
      </c>
      <c r="G229" t="str">
        <f t="shared" si="20"/>
        <v/>
      </c>
      <c r="H229" t="str">
        <f>IFERROR(AVERAGEIFS(speed_rating,ScoutingInfo!teamNumber,A229)/5,"")</f>
        <v/>
      </c>
      <c r="I229" t="str">
        <f t="shared" si="21"/>
        <v/>
      </c>
      <c r="J229" t="str">
        <f>IFERROR((AVERAGEIFS(driver_skill,ScoutingInfo!teamNumber,A229)/3),"")</f>
        <v/>
      </c>
      <c r="K229" t="str">
        <f t="shared" si="22"/>
        <v/>
      </c>
      <c r="L229">
        <f>IFERROR((AVERAGEIFS(PitScoutingInfo!coolness,PitScoutingInfo!teamNumber,A229)),"")</f>
        <v>7</v>
      </c>
      <c r="M229">
        <f t="shared" si="23"/>
        <v>43</v>
      </c>
    </row>
    <row r="230" spans="1:13" x14ac:dyDescent="0.4">
      <c r="A230" s="6" t="str">
        <f>IF(ISBLANK(AllTeams!A230),"",AllTeams!A230)</f>
        <v/>
      </c>
      <c r="B230" t="str">
        <f>IFERROR(AVERAGEIFS(ScoutingInfo!defense_rating,ScoutingInfo!teamNumber,A230)/4,"")</f>
        <v/>
      </c>
      <c r="C230" s="5" t="str">
        <f t="shared" si="18"/>
        <v/>
      </c>
      <c r="D230" s="4" t="str">
        <f ca="1">IFERROR(SUM(AVERAGEIF(ReformatedData!$A$2:$A$1000,A230, amp_points),AVERAGEIF(ReformatedData!$A$2:$A$1000,A230, speaker_points))/2,"")</f>
        <v/>
      </c>
      <c r="E230" t="str">
        <f t="shared" ca="1" si="19"/>
        <v/>
      </c>
      <c r="F230" t="str">
        <f>IF(A230&lt;&gt;"",IFERROR(
AVERAGEIF(ScoutingData[teamNumber],A230,climbing_status)/(
IF(
AVERAGEIFS(climb_time,ScoutingData[teamNumber],A230)&lt;&gt;0,AVERAGEIFS(climb_time,ScoutingData[teamNumber],A230),AVERAGE(climb_time)
)
),0),"")</f>
        <v/>
      </c>
      <c r="G230" t="str">
        <f t="shared" si="20"/>
        <v/>
      </c>
      <c r="H230" t="str">
        <f>IFERROR(AVERAGEIFS(speed_rating,ScoutingInfo!teamNumber,A230)/5,"")</f>
        <v/>
      </c>
      <c r="I230" t="str">
        <f t="shared" si="21"/>
        <v/>
      </c>
      <c r="J230" t="str">
        <f>IFERROR((AVERAGEIFS(driver_skill,ScoutingInfo!teamNumber,A230)/3),"")</f>
        <v/>
      </c>
      <c r="K230" t="str">
        <f t="shared" si="22"/>
        <v/>
      </c>
      <c r="L230">
        <f>IFERROR((AVERAGEIFS(PitScoutingInfo!coolness,PitScoutingInfo!teamNumber,A230)),"")</f>
        <v>7</v>
      </c>
      <c r="M230">
        <f t="shared" si="23"/>
        <v>43</v>
      </c>
    </row>
    <row r="231" spans="1:13" x14ac:dyDescent="0.4">
      <c r="A231" s="6" t="str">
        <f>IF(ISBLANK(AllTeams!A231),"",AllTeams!A231)</f>
        <v/>
      </c>
      <c r="B231" t="str">
        <f>IFERROR(AVERAGEIFS(ScoutingInfo!defense_rating,ScoutingInfo!teamNumber,A231)/4,"")</f>
        <v/>
      </c>
      <c r="C231" s="5" t="str">
        <f t="shared" si="18"/>
        <v/>
      </c>
      <c r="D231" s="4" t="str">
        <f ca="1">IFERROR(SUM(AVERAGEIF(ReformatedData!$A$2:$A$1000,A231, amp_points),AVERAGEIF(ReformatedData!$A$2:$A$1000,A231, speaker_points))/2,"")</f>
        <v/>
      </c>
      <c r="E231" t="str">
        <f t="shared" ca="1" si="19"/>
        <v/>
      </c>
      <c r="F231" t="str">
        <f>IF(A231&lt;&gt;"",IFERROR(
AVERAGEIF(ScoutingData[teamNumber],A231,climbing_status)/(
IF(
AVERAGEIFS(climb_time,ScoutingData[teamNumber],A231)&lt;&gt;0,AVERAGEIFS(climb_time,ScoutingData[teamNumber],A231),AVERAGE(climb_time)
)
),0),"")</f>
        <v/>
      </c>
      <c r="G231" t="str">
        <f t="shared" si="20"/>
        <v/>
      </c>
      <c r="H231" t="str">
        <f>IFERROR(AVERAGEIFS(speed_rating,ScoutingInfo!teamNumber,A231)/5,"")</f>
        <v/>
      </c>
      <c r="I231" t="str">
        <f t="shared" si="21"/>
        <v/>
      </c>
      <c r="J231" t="str">
        <f>IFERROR((AVERAGEIFS(driver_skill,ScoutingInfo!teamNumber,A231)/3),"")</f>
        <v/>
      </c>
      <c r="K231" t="str">
        <f t="shared" si="22"/>
        <v/>
      </c>
      <c r="L231">
        <f>IFERROR((AVERAGEIFS(PitScoutingInfo!coolness,PitScoutingInfo!teamNumber,A231)),"")</f>
        <v>7</v>
      </c>
      <c r="M231">
        <f t="shared" si="23"/>
        <v>43</v>
      </c>
    </row>
    <row r="232" spans="1:13" x14ac:dyDescent="0.4">
      <c r="A232" s="6" t="str">
        <f>IF(ISBLANK(AllTeams!A232),"",AllTeams!A232)</f>
        <v/>
      </c>
      <c r="B232" t="str">
        <f>IFERROR(AVERAGEIFS(ScoutingInfo!defense_rating,ScoutingInfo!teamNumber,A232)/4,"")</f>
        <v/>
      </c>
      <c r="C232" s="5" t="str">
        <f t="shared" si="18"/>
        <v/>
      </c>
      <c r="D232" s="4" t="str">
        <f ca="1">IFERROR(SUM(AVERAGEIF(ReformatedData!$A$2:$A$1000,A232, amp_points),AVERAGEIF(ReformatedData!$A$2:$A$1000,A232, speaker_points))/2,"")</f>
        <v/>
      </c>
      <c r="E232" t="str">
        <f t="shared" ca="1" si="19"/>
        <v/>
      </c>
      <c r="F232" t="str">
        <f>IF(A232&lt;&gt;"",IFERROR(
AVERAGEIF(ScoutingData[teamNumber],A232,climbing_status)/(
IF(
AVERAGEIFS(climb_time,ScoutingData[teamNumber],A232)&lt;&gt;0,AVERAGEIFS(climb_time,ScoutingData[teamNumber],A232),AVERAGE(climb_time)
)
),0),"")</f>
        <v/>
      </c>
      <c r="G232" t="str">
        <f t="shared" si="20"/>
        <v/>
      </c>
      <c r="H232" t="str">
        <f>IFERROR(AVERAGEIFS(speed_rating,ScoutingInfo!teamNumber,A232)/5,"")</f>
        <v/>
      </c>
      <c r="I232" t="str">
        <f t="shared" si="21"/>
        <v/>
      </c>
      <c r="J232" t="str">
        <f>IFERROR((AVERAGEIFS(driver_skill,ScoutingInfo!teamNumber,A232)/3),"")</f>
        <v/>
      </c>
      <c r="K232" t="str">
        <f t="shared" si="22"/>
        <v/>
      </c>
      <c r="L232">
        <f>IFERROR((AVERAGEIFS(PitScoutingInfo!coolness,PitScoutingInfo!teamNumber,A232)),"")</f>
        <v>7</v>
      </c>
      <c r="M232">
        <f t="shared" si="23"/>
        <v>43</v>
      </c>
    </row>
    <row r="233" spans="1:13" x14ac:dyDescent="0.4">
      <c r="A233" s="6" t="str">
        <f>IF(ISBLANK(AllTeams!A233),"",AllTeams!A233)</f>
        <v/>
      </c>
      <c r="B233" t="str">
        <f>IFERROR(AVERAGEIFS(ScoutingInfo!defense_rating,ScoutingInfo!teamNumber,A233)/4,"")</f>
        <v/>
      </c>
      <c r="C233" s="5" t="str">
        <f t="shared" si="18"/>
        <v/>
      </c>
      <c r="D233" s="4" t="str">
        <f ca="1">IFERROR(SUM(AVERAGEIF(ReformatedData!$A$2:$A$1000,A233, amp_points),AVERAGEIF(ReformatedData!$A$2:$A$1000,A233, speaker_points))/2,"")</f>
        <v/>
      </c>
      <c r="E233" t="str">
        <f t="shared" ca="1" si="19"/>
        <v/>
      </c>
      <c r="F233" t="str">
        <f>IF(A233&lt;&gt;"",IFERROR(
AVERAGEIF(ScoutingData[teamNumber],A233,climbing_status)/(
IF(
AVERAGEIFS(climb_time,ScoutingData[teamNumber],A233)&lt;&gt;0,AVERAGEIFS(climb_time,ScoutingData[teamNumber],A233),AVERAGE(climb_time)
)
),0),"")</f>
        <v/>
      </c>
      <c r="G233" t="str">
        <f t="shared" si="20"/>
        <v/>
      </c>
      <c r="H233" t="str">
        <f>IFERROR(AVERAGEIFS(speed_rating,ScoutingInfo!teamNumber,A233)/5,"")</f>
        <v/>
      </c>
      <c r="I233" t="str">
        <f t="shared" si="21"/>
        <v/>
      </c>
      <c r="J233" t="str">
        <f>IFERROR((AVERAGEIFS(driver_skill,ScoutingInfo!teamNumber,A233)/3),"")</f>
        <v/>
      </c>
      <c r="K233" t="str">
        <f t="shared" si="22"/>
        <v/>
      </c>
      <c r="L233">
        <f>IFERROR((AVERAGEIFS(PitScoutingInfo!coolness,PitScoutingInfo!teamNumber,A233)),"")</f>
        <v>7</v>
      </c>
      <c r="M233">
        <f t="shared" si="23"/>
        <v>43</v>
      </c>
    </row>
    <row r="234" spans="1:13" x14ac:dyDescent="0.4">
      <c r="A234" s="6" t="str">
        <f>IF(ISBLANK(AllTeams!A234),"",AllTeams!A234)</f>
        <v/>
      </c>
      <c r="B234" t="str">
        <f>IFERROR(AVERAGEIFS(ScoutingInfo!defense_rating,ScoutingInfo!teamNumber,A234)/4,"")</f>
        <v/>
      </c>
      <c r="C234" s="5" t="str">
        <f t="shared" si="18"/>
        <v/>
      </c>
      <c r="D234" s="4" t="str">
        <f ca="1">IFERROR(SUM(AVERAGEIF(ReformatedData!$A$2:$A$1000,A234, amp_points),AVERAGEIF(ReformatedData!$A$2:$A$1000,A234, speaker_points))/2,"")</f>
        <v/>
      </c>
      <c r="E234" t="str">
        <f t="shared" ca="1" si="19"/>
        <v/>
      </c>
      <c r="F234" t="str">
        <f>IF(A234&lt;&gt;"",IFERROR(
AVERAGEIF(ScoutingData[teamNumber],A234,climbing_status)/(
IF(
AVERAGEIFS(climb_time,ScoutingData[teamNumber],A234)&lt;&gt;0,AVERAGEIFS(climb_time,ScoutingData[teamNumber],A234),AVERAGE(climb_time)
)
),0),"")</f>
        <v/>
      </c>
      <c r="G234" t="str">
        <f t="shared" si="20"/>
        <v/>
      </c>
      <c r="H234" t="str">
        <f>IFERROR(AVERAGEIFS(speed_rating,ScoutingInfo!teamNumber,A234)/5,"")</f>
        <v/>
      </c>
      <c r="I234" t="str">
        <f t="shared" si="21"/>
        <v/>
      </c>
      <c r="J234" t="str">
        <f>IFERROR((AVERAGEIFS(driver_skill,ScoutingInfo!teamNumber,A234)/3),"")</f>
        <v/>
      </c>
      <c r="K234" t="str">
        <f t="shared" si="22"/>
        <v/>
      </c>
      <c r="L234">
        <f>IFERROR((AVERAGEIFS(PitScoutingInfo!coolness,PitScoutingInfo!teamNumber,A234)),"")</f>
        <v>7</v>
      </c>
      <c r="M234">
        <f t="shared" si="23"/>
        <v>43</v>
      </c>
    </row>
    <row r="235" spans="1:13" x14ac:dyDescent="0.4">
      <c r="A235" s="6" t="str">
        <f>IF(ISBLANK(AllTeams!A235),"",AllTeams!A235)</f>
        <v/>
      </c>
      <c r="B235" t="str">
        <f>IFERROR(AVERAGEIFS(ScoutingInfo!defense_rating,ScoutingInfo!teamNumber,A235)/4,"")</f>
        <v/>
      </c>
      <c r="C235" s="5" t="str">
        <f t="shared" si="18"/>
        <v/>
      </c>
      <c r="D235" s="4" t="str">
        <f ca="1">IFERROR(SUM(AVERAGEIF(ReformatedData!$A$2:$A$1000,A235, amp_points),AVERAGEIF(ReformatedData!$A$2:$A$1000,A235, speaker_points))/2,"")</f>
        <v/>
      </c>
      <c r="E235" t="str">
        <f t="shared" ca="1" si="19"/>
        <v/>
      </c>
      <c r="F235" t="str">
        <f>IF(A235&lt;&gt;"",IFERROR(
AVERAGEIF(ScoutingData[teamNumber],A235,climbing_status)/(
IF(
AVERAGEIFS(climb_time,ScoutingData[teamNumber],A235)&lt;&gt;0,AVERAGEIFS(climb_time,ScoutingData[teamNumber],A235),AVERAGE(climb_time)
)
),0),"")</f>
        <v/>
      </c>
      <c r="G235" t="str">
        <f t="shared" si="20"/>
        <v/>
      </c>
      <c r="H235" t="str">
        <f>IFERROR(AVERAGEIFS(speed_rating,ScoutingInfo!teamNumber,A235)/5,"")</f>
        <v/>
      </c>
      <c r="I235" t="str">
        <f t="shared" si="21"/>
        <v/>
      </c>
      <c r="J235" t="str">
        <f>IFERROR((AVERAGEIFS(driver_skill,ScoutingInfo!teamNumber,A235)/3),"")</f>
        <v/>
      </c>
      <c r="K235" t="str">
        <f t="shared" si="22"/>
        <v/>
      </c>
      <c r="L235">
        <f>IFERROR((AVERAGEIFS(PitScoutingInfo!coolness,PitScoutingInfo!teamNumber,A235)),"")</f>
        <v>7</v>
      </c>
      <c r="M235">
        <f t="shared" si="23"/>
        <v>43</v>
      </c>
    </row>
    <row r="236" spans="1:13" x14ac:dyDescent="0.4">
      <c r="A236" s="6" t="str">
        <f>IF(ISBLANK(AllTeams!A236),"",AllTeams!A236)</f>
        <v/>
      </c>
      <c r="B236" t="str">
        <f>IFERROR(AVERAGEIFS(ScoutingInfo!defense_rating,ScoutingInfo!teamNumber,A236)/4,"")</f>
        <v/>
      </c>
      <c r="C236" s="5" t="str">
        <f t="shared" si="18"/>
        <v/>
      </c>
      <c r="D236" s="4" t="str">
        <f ca="1">IFERROR(SUM(AVERAGEIF(ReformatedData!$A$2:$A$1000,A236, amp_points),AVERAGEIF(ReformatedData!$A$2:$A$1000,A236, speaker_points))/2,"")</f>
        <v/>
      </c>
      <c r="E236" t="str">
        <f t="shared" ca="1" si="19"/>
        <v/>
      </c>
      <c r="F236" t="str">
        <f>IF(A236&lt;&gt;"",IFERROR(
AVERAGEIF(ScoutingData[teamNumber],A236,climbing_status)/(
IF(
AVERAGEIFS(climb_time,ScoutingData[teamNumber],A236)&lt;&gt;0,AVERAGEIFS(climb_time,ScoutingData[teamNumber],A236),AVERAGE(climb_time)
)
),0),"")</f>
        <v/>
      </c>
      <c r="G236" t="str">
        <f t="shared" si="20"/>
        <v/>
      </c>
      <c r="H236" t="str">
        <f>IFERROR(AVERAGEIFS(speed_rating,ScoutingInfo!teamNumber,A236)/5,"")</f>
        <v/>
      </c>
      <c r="I236" t="str">
        <f t="shared" si="21"/>
        <v/>
      </c>
      <c r="J236" t="str">
        <f>IFERROR((AVERAGEIFS(driver_skill,ScoutingInfo!teamNumber,A236)/3),"")</f>
        <v/>
      </c>
      <c r="K236" t="str">
        <f t="shared" si="22"/>
        <v/>
      </c>
      <c r="L236">
        <f>IFERROR((AVERAGEIFS(PitScoutingInfo!coolness,PitScoutingInfo!teamNumber,A236)),"")</f>
        <v>7</v>
      </c>
      <c r="M236">
        <f t="shared" si="23"/>
        <v>43</v>
      </c>
    </row>
    <row r="237" spans="1:13" x14ac:dyDescent="0.4">
      <c r="A237" s="6" t="str">
        <f>IF(ISBLANK(AllTeams!A237),"",AllTeams!A237)</f>
        <v/>
      </c>
      <c r="B237" t="str">
        <f>IFERROR(AVERAGEIFS(ScoutingInfo!defense_rating,ScoutingInfo!teamNumber,A237)/4,"")</f>
        <v/>
      </c>
      <c r="C237" s="5" t="str">
        <f t="shared" si="18"/>
        <v/>
      </c>
      <c r="D237" s="4" t="str">
        <f ca="1">IFERROR(SUM(AVERAGEIF(ReformatedData!$A$2:$A$1000,A237, amp_points),AVERAGEIF(ReformatedData!$A$2:$A$1000,A237, speaker_points))/2,"")</f>
        <v/>
      </c>
      <c r="E237" t="str">
        <f t="shared" ca="1" si="19"/>
        <v/>
      </c>
      <c r="F237" t="str">
        <f>IF(A237&lt;&gt;"",IFERROR(
AVERAGEIF(ScoutingData[teamNumber],A237,climbing_status)/(
IF(
AVERAGEIFS(climb_time,ScoutingData[teamNumber],A237)&lt;&gt;0,AVERAGEIFS(climb_time,ScoutingData[teamNumber],A237),AVERAGE(climb_time)
)
),0),"")</f>
        <v/>
      </c>
      <c r="G237" t="str">
        <f t="shared" si="20"/>
        <v/>
      </c>
      <c r="H237" t="str">
        <f>IFERROR(AVERAGEIFS(speed_rating,ScoutingInfo!teamNumber,A237)/5,"")</f>
        <v/>
      </c>
      <c r="I237" t="str">
        <f t="shared" si="21"/>
        <v/>
      </c>
      <c r="J237" t="str">
        <f>IFERROR((AVERAGEIFS(driver_skill,ScoutingInfo!teamNumber,A237)/3),"")</f>
        <v/>
      </c>
      <c r="K237" t="str">
        <f t="shared" si="22"/>
        <v/>
      </c>
      <c r="L237">
        <f>IFERROR((AVERAGEIFS(PitScoutingInfo!coolness,PitScoutingInfo!teamNumber,A237)),"")</f>
        <v>7</v>
      </c>
      <c r="M237">
        <f t="shared" si="23"/>
        <v>43</v>
      </c>
    </row>
    <row r="238" spans="1:13" x14ac:dyDescent="0.4">
      <c r="A238" s="6" t="str">
        <f>IF(ISBLANK(AllTeams!A238),"",AllTeams!A238)</f>
        <v/>
      </c>
      <c r="B238" t="str">
        <f>IFERROR(AVERAGEIFS(ScoutingInfo!defense_rating,ScoutingInfo!teamNumber,A238)/4,"")</f>
        <v/>
      </c>
      <c r="C238" s="5" t="str">
        <f t="shared" si="18"/>
        <v/>
      </c>
      <c r="D238" s="4" t="str">
        <f ca="1">IFERROR(SUM(AVERAGEIF(ReformatedData!$A$2:$A$1000,A238, amp_points),AVERAGEIF(ReformatedData!$A$2:$A$1000,A238, speaker_points))/2,"")</f>
        <v/>
      </c>
      <c r="E238" t="str">
        <f t="shared" ca="1" si="19"/>
        <v/>
      </c>
      <c r="F238" t="str">
        <f>IF(A238&lt;&gt;"",IFERROR(
AVERAGEIF(ScoutingData[teamNumber],A238,climbing_status)/(
IF(
AVERAGEIFS(climb_time,ScoutingData[teamNumber],A238)&lt;&gt;0,AVERAGEIFS(climb_time,ScoutingData[teamNumber],A238),AVERAGE(climb_time)
)
),0),"")</f>
        <v/>
      </c>
      <c r="G238" t="str">
        <f t="shared" si="20"/>
        <v/>
      </c>
      <c r="H238" t="str">
        <f>IFERROR(AVERAGEIFS(speed_rating,ScoutingInfo!teamNumber,A238)/5,"")</f>
        <v/>
      </c>
      <c r="I238" t="str">
        <f t="shared" si="21"/>
        <v/>
      </c>
      <c r="J238" t="str">
        <f>IFERROR((AVERAGEIFS(driver_skill,ScoutingInfo!teamNumber,A238)/3),"")</f>
        <v/>
      </c>
      <c r="K238" t="str">
        <f t="shared" si="22"/>
        <v/>
      </c>
      <c r="L238">
        <f>IFERROR((AVERAGEIFS(PitScoutingInfo!coolness,PitScoutingInfo!teamNumber,A238)),"")</f>
        <v>7</v>
      </c>
      <c r="M238">
        <f t="shared" si="23"/>
        <v>43</v>
      </c>
    </row>
    <row r="239" spans="1:13" x14ac:dyDescent="0.4">
      <c r="A239" s="6" t="str">
        <f>IF(ISBLANK(AllTeams!A239),"",AllTeams!A239)</f>
        <v/>
      </c>
      <c r="B239" t="str">
        <f>IFERROR(AVERAGEIFS(ScoutingInfo!defense_rating,ScoutingInfo!teamNumber,A239)/4,"")</f>
        <v/>
      </c>
      <c r="C239" s="5" t="str">
        <f t="shared" si="18"/>
        <v/>
      </c>
      <c r="D239" s="4" t="str">
        <f ca="1">IFERROR(SUM(AVERAGEIF(ReformatedData!$A$2:$A$1000,A239, amp_points),AVERAGEIF(ReformatedData!$A$2:$A$1000,A239, speaker_points))/2,"")</f>
        <v/>
      </c>
      <c r="E239" t="str">
        <f t="shared" ca="1" si="19"/>
        <v/>
      </c>
      <c r="F239" t="str">
        <f>IF(A239&lt;&gt;"",IFERROR(
AVERAGEIF(ScoutingData[teamNumber],A239,climbing_status)/(
IF(
AVERAGEIFS(climb_time,ScoutingData[teamNumber],A239)&lt;&gt;0,AVERAGEIFS(climb_time,ScoutingData[teamNumber],A239),AVERAGE(climb_time)
)
),0),"")</f>
        <v/>
      </c>
      <c r="G239" t="str">
        <f t="shared" si="20"/>
        <v/>
      </c>
      <c r="H239" t="str">
        <f>IFERROR(AVERAGEIFS(speed_rating,ScoutingInfo!teamNumber,A239)/5,"")</f>
        <v/>
      </c>
      <c r="I239" t="str">
        <f t="shared" si="21"/>
        <v/>
      </c>
      <c r="J239" t="str">
        <f>IFERROR((AVERAGEIFS(driver_skill,ScoutingInfo!teamNumber,A239)/3),"")</f>
        <v/>
      </c>
      <c r="K239" t="str">
        <f t="shared" si="22"/>
        <v/>
      </c>
      <c r="L239">
        <f>IFERROR((AVERAGEIFS(PitScoutingInfo!coolness,PitScoutingInfo!teamNumber,A239)),"")</f>
        <v>7</v>
      </c>
      <c r="M239">
        <f t="shared" si="23"/>
        <v>43</v>
      </c>
    </row>
    <row r="240" spans="1:13" x14ac:dyDescent="0.4">
      <c r="A240" s="6" t="str">
        <f>IF(ISBLANK(AllTeams!A240),"",AllTeams!A240)</f>
        <v/>
      </c>
      <c r="B240" t="str">
        <f>IFERROR(AVERAGEIFS(ScoutingInfo!defense_rating,ScoutingInfo!teamNumber,A240)/4,"")</f>
        <v/>
      </c>
      <c r="C240" s="5" t="str">
        <f t="shared" si="18"/>
        <v/>
      </c>
      <c r="D240" s="4" t="str">
        <f ca="1">IFERROR(SUM(AVERAGEIF(ReformatedData!$A$2:$A$1000,A240, amp_points),AVERAGEIF(ReformatedData!$A$2:$A$1000,A240, speaker_points))/2,"")</f>
        <v/>
      </c>
      <c r="E240" t="str">
        <f t="shared" ca="1" si="19"/>
        <v/>
      </c>
      <c r="F240" t="str">
        <f>IF(A240&lt;&gt;"",IFERROR(
AVERAGEIF(ScoutingData[teamNumber],A240,climbing_status)/(
IF(
AVERAGEIFS(climb_time,ScoutingData[teamNumber],A240)&lt;&gt;0,AVERAGEIFS(climb_time,ScoutingData[teamNumber],A240),AVERAGE(climb_time)
)
),0),"")</f>
        <v/>
      </c>
      <c r="G240" t="str">
        <f t="shared" si="20"/>
        <v/>
      </c>
      <c r="H240" t="str">
        <f>IFERROR(AVERAGEIFS(speed_rating,ScoutingInfo!teamNumber,A240)/5,"")</f>
        <v/>
      </c>
      <c r="I240" t="str">
        <f t="shared" si="21"/>
        <v/>
      </c>
      <c r="J240" t="str">
        <f>IFERROR((AVERAGEIFS(driver_skill,ScoutingInfo!teamNumber,A240)/3),"")</f>
        <v/>
      </c>
      <c r="K240" t="str">
        <f t="shared" si="22"/>
        <v/>
      </c>
      <c r="L240">
        <f>IFERROR((AVERAGEIFS(PitScoutingInfo!coolness,PitScoutingInfo!teamNumber,A240)),"")</f>
        <v>7</v>
      </c>
      <c r="M240">
        <f t="shared" si="23"/>
        <v>43</v>
      </c>
    </row>
    <row r="241" spans="1:13" x14ac:dyDescent="0.4">
      <c r="A241" s="6" t="str">
        <f>IF(ISBLANK(AllTeams!A241),"",AllTeams!A241)</f>
        <v/>
      </c>
      <c r="B241" t="str">
        <f>IFERROR(AVERAGEIFS(ScoutingInfo!defense_rating,ScoutingInfo!teamNumber,A241)/4,"")</f>
        <v/>
      </c>
      <c r="C241" s="5" t="str">
        <f t="shared" si="18"/>
        <v/>
      </c>
      <c r="D241" s="4" t="str">
        <f ca="1">IFERROR(SUM(AVERAGEIF(ReformatedData!$A$2:$A$1000,A241, amp_points),AVERAGEIF(ReformatedData!$A$2:$A$1000,A241, speaker_points))/2,"")</f>
        <v/>
      </c>
      <c r="E241" t="str">
        <f t="shared" ca="1" si="19"/>
        <v/>
      </c>
      <c r="F241" t="str">
        <f>IF(A241&lt;&gt;"",IFERROR(
AVERAGEIF(ScoutingData[teamNumber],A241,climbing_status)/(
IF(
AVERAGEIFS(climb_time,ScoutingData[teamNumber],A241)&lt;&gt;0,AVERAGEIFS(climb_time,ScoutingData[teamNumber],A241),AVERAGE(climb_time)
)
),0),"")</f>
        <v/>
      </c>
      <c r="G241" t="str">
        <f t="shared" si="20"/>
        <v/>
      </c>
      <c r="H241" t="str">
        <f>IFERROR(AVERAGEIFS(speed_rating,ScoutingInfo!teamNumber,A241)/5,"")</f>
        <v/>
      </c>
      <c r="I241" t="str">
        <f t="shared" si="21"/>
        <v/>
      </c>
      <c r="J241" t="str">
        <f>IFERROR((AVERAGEIFS(driver_skill,ScoutingInfo!teamNumber,A241)/3),"")</f>
        <v/>
      </c>
      <c r="K241" t="str">
        <f t="shared" si="22"/>
        <v/>
      </c>
      <c r="L241">
        <f>IFERROR((AVERAGEIFS(PitScoutingInfo!coolness,PitScoutingInfo!teamNumber,A241)),"")</f>
        <v>7</v>
      </c>
      <c r="M241">
        <f t="shared" si="23"/>
        <v>43</v>
      </c>
    </row>
    <row r="242" spans="1:13" x14ac:dyDescent="0.4">
      <c r="A242" s="6" t="str">
        <f>IF(ISBLANK(AllTeams!A242),"",AllTeams!A242)</f>
        <v/>
      </c>
      <c r="B242" t="str">
        <f>IFERROR(AVERAGEIFS(ScoutingInfo!defense_rating,ScoutingInfo!teamNumber,A242)/4,"")</f>
        <v/>
      </c>
      <c r="C242" s="5" t="str">
        <f t="shared" si="18"/>
        <v/>
      </c>
      <c r="D242" s="4" t="str">
        <f ca="1">IFERROR(SUM(AVERAGEIF(ReformatedData!$A$2:$A$1000,A242, amp_points),AVERAGEIF(ReformatedData!$A$2:$A$1000,A242, speaker_points))/2,"")</f>
        <v/>
      </c>
      <c r="E242" t="str">
        <f t="shared" ca="1" si="19"/>
        <v/>
      </c>
      <c r="F242" t="str">
        <f>IF(A242&lt;&gt;"",IFERROR(
AVERAGEIF(ScoutingData[teamNumber],A242,climbing_status)/(
IF(
AVERAGEIFS(climb_time,ScoutingData[teamNumber],A242)&lt;&gt;0,AVERAGEIFS(climb_time,ScoutingData[teamNumber],A242),AVERAGE(climb_time)
)
),0),"")</f>
        <v/>
      </c>
      <c r="G242" t="str">
        <f t="shared" si="20"/>
        <v/>
      </c>
      <c r="H242" t="str">
        <f>IFERROR(AVERAGEIFS(speed_rating,ScoutingInfo!teamNumber,A242)/5,"")</f>
        <v/>
      </c>
      <c r="I242" t="str">
        <f t="shared" si="21"/>
        <v/>
      </c>
      <c r="J242" t="str">
        <f>IFERROR((AVERAGEIFS(driver_skill,ScoutingInfo!teamNumber,A242)/3),"")</f>
        <v/>
      </c>
      <c r="K242" t="str">
        <f t="shared" si="22"/>
        <v/>
      </c>
      <c r="L242">
        <f>IFERROR((AVERAGEIFS(PitScoutingInfo!coolness,PitScoutingInfo!teamNumber,A242)),"")</f>
        <v>7</v>
      </c>
      <c r="M242">
        <f t="shared" si="23"/>
        <v>43</v>
      </c>
    </row>
    <row r="243" spans="1:13" x14ac:dyDescent="0.4">
      <c r="A243" s="6" t="str">
        <f>IF(ISBLANK(AllTeams!A243),"",AllTeams!A243)</f>
        <v/>
      </c>
      <c r="B243" t="str">
        <f>IFERROR(AVERAGEIFS(ScoutingInfo!defense_rating,ScoutingInfo!teamNumber,A243)/4,"")</f>
        <v/>
      </c>
      <c r="C243" s="5" t="str">
        <f t="shared" si="18"/>
        <v/>
      </c>
      <c r="D243" s="4" t="str">
        <f ca="1">IFERROR(SUM(AVERAGEIF(ReformatedData!$A$2:$A$1000,A243, amp_points),AVERAGEIF(ReformatedData!$A$2:$A$1000,A243, speaker_points))/2,"")</f>
        <v/>
      </c>
      <c r="E243" t="str">
        <f t="shared" ca="1" si="19"/>
        <v/>
      </c>
      <c r="F243" t="str">
        <f>IF(A243&lt;&gt;"",IFERROR(
AVERAGEIF(ScoutingData[teamNumber],A243,climbing_status)/(
IF(
AVERAGEIFS(climb_time,ScoutingData[teamNumber],A243)&lt;&gt;0,AVERAGEIFS(climb_time,ScoutingData[teamNumber],A243),AVERAGE(climb_time)
)
),0),"")</f>
        <v/>
      </c>
      <c r="G243" t="str">
        <f t="shared" si="20"/>
        <v/>
      </c>
      <c r="H243" t="str">
        <f>IFERROR(AVERAGEIFS(speed_rating,ScoutingInfo!teamNumber,A243)/5,"")</f>
        <v/>
      </c>
      <c r="I243" t="str">
        <f t="shared" si="21"/>
        <v/>
      </c>
      <c r="J243" t="str">
        <f>IFERROR((AVERAGEIFS(driver_skill,ScoutingInfo!teamNumber,A243)/3),"")</f>
        <v/>
      </c>
      <c r="K243" t="str">
        <f t="shared" si="22"/>
        <v/>
      </c>
      <c r="L243">
        <f>IFERROR((AVERAGEIFS(PitScoutingInfo!coolness,PitScoutingInfo!teamNumber,A243)),"")</f>
        <v>7</v>
      </c>
      <c r="M243">
        <f t="shared" si="23"/>
        <v>43</v>
      </c>
    </row>
    <row r="244" spans="1:13" x14ac:dyDescent="0.4">
      <c r="A244" s="6" t="str">
        <f>IF(ISBLANK(AllTeams!A244),"",AllTeams!A244)</f>
        <v/>
      </c>
      <c r="B244" t="str">
        <f>IFERROR(AVERAGEIFS(ScoutingInfo!defense_rating,ScoutingInfo!teamNumber,A244)/4,"")</f>
        <v/>
      </c>
      <c r="C244" s="5" t="str">
        <f t="shared" si="18"/>
        <v/>
      </c>
      <c r="D244" s="4" t="str">
        <f ca="1">IFERROR(SUM(AVERAGEIF(ReformatedData!$A$2:$A$1000,A244, amp_points),AVERAGEIF(ReformatedData!$A$2:$A$1000,A244, speaker_points))/2,"")</f>
        <v/>
      </c>
      <c r="E244" t="str">
        <f t="shared" ca="1" si="19"/>
        <v/>
      </c>
      <c r="F244" t="str">
        <f>IF(A244&lt;&gt;"",IFERROR(
AVERAGEIF(ScoutingData[teamNumber],A244,climbing_status)/(
IF(
AVERAGEIFS(climb_time,ScoutingData[teamNumber],A244)&lt;&gt;0,AVERAGEIFS(climb_time,ScoutingData[teamNumber],A244),AVERAGE(climb_time)
)
),0),"")</f>
        <v/>
      </c>
      <c r="G244" t="str">
        <f t="shared" si="20"/>
        <v/>
      </c>
      <c r="H244" t="str">
        <f>IFERROR(AVERAGEIFS(speed_rating,ScoutingInfo!teamNumber,A244)/5,"")</f>
        <v/>
      </c>
      <c r="I244" t="str">
        <f t="shared" si="21"/>
        <v/>
      </c>
      <c r="J244" t="str">
        <f>IFERROR((AVERAGEIFS(driver_skill,ScoutingInfo!teamNumber,A244)/3),"")</f>
        <v/>
      </c>
      <c r="K244" t="str">
        <f t="shared" si="22"/>
        <v/>
      </c>
      <c r="L244">
        <f>IFERROR((AVERAGEIFS(PitScoutingInfo!coolness,PitScoutingInfo!teamNumber,A244)),"")</f>
        <v>7</v>
      </c>
      <c r="M244">
        <f t="shared" si="23"/>
        <v>43</v>
      </c>
    </row>
    <row r="245" spans="1:13" x14ac:dyDescent="0.4">
      <c r="A245" s="6" t="str">
        <f>IF(ISBLANK(AllTeams!A245),"",AllTeams!A245)</f>
        <v/>
      </c>
      <c r="B245" t="str">
        <f>IFERROR(AVERAGEIFS(ScoutingInfo!defense_rating,ScoutingInfo!teamNumber,A245)/4,"")</f>
        <v/>
      </c>
      <c r="C245" s="5" t="str">
        <f t="shared" si="18"/>
        <v/>
      </c>
      <c r="D245" s="4" t="str">
        <f ca="1">IFERROR(SUM(AVERAGEIF(ReformatedData!$A$2:$A$1000,A245, amp_points),AVERAGEIF(ReformatedData!$A$2:$A$1000,A245, speaker_points))/2,"")</f>
        <v/>
      </c>
      <c r="E245" t="str">
        <f t="shared" ca="1" si="19"/>
        <v/>
      </c>
      <c r="F245" t="str">
        <f>IF(A245&lt;&gt;"",IFERROR(
AVERAGEIF(ScoutingData[teamNumber],A245,climbing_status)/(
IF(
AVERAGEIFS(climb_time,ScoutingData[teamNumber],A245)&lt;&gt;0,AVERAGEIFS(climb_time,ScoutingData[teamNumber],A245),AVERAGE(climb_time)
)
),0),"")</f>
        <v/>
      </c>
      <c r="G245" t="str">
        <f t="shared" si="20"/>
        <v/>
      </c>
      <c r="H245" t="str">
        <f>IFERROR(AVERAGEIFS(speed_rating,ScoutingInfo!teamNumber,A245)/5,"")</f>
        <v/>
      </c>
      <c r="I245" t="str">
        <f t="shared" si="21"/>
        <v/>
      </c>
      <c r="J245" t="str">
        <f>IFERROR((AVERAGEIFS(driver_skill,ScoutingInfo!teamNumber,A245)/3),"")</f>
        <v/>
      </c>
      <c r="K245" t="str">
        <f t="shared" si="22"/>
        <v/>
      </c>
      <c r="L245">
        <f>IFERROR((AVERAGEIFS(PitScoutingInfo!coolness,PitScoutingInfo!teamNumber,A245)),"")</f>
        <v>7</v>
      </c>
      <c r="M245">
        <f t="shared" si="23"/>
        <v>43</v>
      </c>
    </row>
    <row r="246" spans="1:13" x14ac:dyDescent="0.4">
      <c r="A246" s="6" t="str">
        <f>IF(ISBLANK(AllTeams!A246),"",AllTeams!A246)</f>
        <v/>
      </c>
      <c r="B246" t="str">
        <f>IFERROR(AVERAGEIFS(ScoutingInfo!defense_rating,ScoutingInfo!teamNumber,A246)/4,"")</f>
        <v/>
      </c>
      <c r="C246" s="5" t="str">
        <f t="shared" si="18"/>
        <v/>
      </c>
      <c r="D246" s="4" t="str">
        <f ca="1">IFERROR(SUM(AVERAGEIF(ReformatedData!$A$2:$A$1000,A246, amp_points),AVERAGEIF(ReformatedData!$A$2:$A$1000,A246, speaker_points))/2,"")</f>
        <v/>
      </c>
      <c r="E246" t="str">
        <f t="shared" ca="1" si="19"/>
        <v/>
      </c>
      <c r="F246" t="str">
        <f>IF(A246&lt;&gt;"",IFERROR(
AVERAGEIF(ScoutingData[teamNumber],A246,climbing_status)/(
IF(
AVERAGEIFS(climb_time,ScoutingData[teamNumber],A246)&lt;&gt;0,AVERAGEIFS(climb_time,ScoutingData[teamNumber],A246),AVERAGE(climb_time)
)
),0),"")</f>
        <v/>
      </c>
      <c r="G246" t="str">
        <f t="shared" si="20"/>
        <v/>
      </c>
      <c r="H246" t="str">
        <f>IFERROR(AVERAGEIFS(speed_rating,ScoutingInfo!teamNumber,A246)/5,"")</f>
        <v/>
      </c>
      <c r="I246" t="str">
        <f t="shared" si="21"/>
        <v/>
      </c>
      <c r="J246" t="str">
        <f>IFERROR((AVERAGEIFS(driver_skill,ScoutingInfo!teamNumber,A246)/3),"")</f>
        <v/>
      </c>
      <c r="K246" t="str">
        <f t="shared" si="22"/>
        <v/>
      </c>
      <c r="L246">
        <f>IFERROR((AVERAGEIFS(PitScoutingInfo!coolness,PitScoutingInfo!teamNumber,A246)),"")</f>
        <v>7</v>
      </c>
      <c r="M246">
        <f t="shared" si="23"/>
        <v>43</v>
      </c>
    </row>
    <row r="247" spans="1:13" x14ac:dyDescent="0.4">
      <c r="A247" s="6" t="str">
        <f>IF(ISBLANK(AllTeams!A247),"",AllTeams!A247)</f>
        <v/>
      </c>
      <c r="B247" t="str">
        <f>IFERROR(AVERAGEIFS(ScoutingInfo!defense_rating,ScoutingInfo!teamNumber,A247)/4,"")</f>
        <v/>
      </c>
      <c r="C247" s="5" t="str">
        <f t="shared" si="18"/>
        <v/>
      </c>
      <c r="D247" s="4" t="str">
        <f ca="1">IFERROR(SUM(AVERAGEIF(ReformatedData!$A$2:$A$1000,A247, amp_points),AVERAGEIF(ReformatedData!$A$2:$A$1000,A247, speaker_points))/2,"")</f>
        <v/>
      </c>
      <c r="E247" t="str">
        <f t="shared" ca="1" si="19"/>
        <v/>
      </c>
      <c r="F247" t="str">
        <f>IF(A247&lt;&gt;"",IFERROR(
AVERAGEIF(ScoutingData[teamNumber],A247,climbing_status)/(
IF(
AVERAGEIFS(climb_time,ScoutingData[teamNumber],A247)&lt;&gt;0,AVERAGEIFS(climb_time,ScoutingData[teamNumber],A247),AVERAGE(climb_time)
)
),0),"")</f>
        <v/>
      </c>
      <c r="G247" t="str">
        <f t="shared" si="20"/>
        <v/>
      </c>
      <c r="H247" t="str">
        <f>IFERROR(AVERAGEIFS(speed_rating,ScoutingInfo!teamNumber,A247)/5,"")</f>
        <v/>
      </c>
      <c r="I247" t="str">
        <f t="shared" si="21"/>
        <v/>
      </c>
      <c r="J247" t="str">
        <f>IFERROR((AVERAGEIFS(driver_skill,ScoutingInfo!teamNumber,A247)/3),"")</f>
        <v/>
      </c>
      <c r="K247" t="str">
        <f t="shared" si="22"/>
        <v/>
      </c>
      <c r="L247">
        <f>IFERROR((AVERAGEIFS(PitScoutingInfo!coolness,PitScoutingInfo!teamNumber,A247)),"")</f>
        <v>7</v>
      </c>
      <c r="M247">
        <f t="shared" si="23"/>
        <v>43</v>
      </c>
    </row>
    <row r="248" spans="1:13" x14ac:dyDescent="0.4">
      <c r="A248" s="6" t="str">
        <f>IF(ISBLANK(AllTeams!A248),"",AllTeams!A248)</f>
        <v/>
      </c>
      <c r="B248" t="str">
        <f>IFERROR(AVERAGEIFS(ScoutingInfo!defense_rating,ScoutingInfo!teamNumber,A248)/4,"")</f>
        <v/>
      </c>
      <c r="C248" s="5" t="str">
        <f t="shared" si="18"/>
        <v/>
      </c>
      <c r="D248" s="4" t="str">
        <f ca="1">IFERROR(SUM(AVERAGEIF(ReformatedData!$A$2:$A$1000,A248, amp_points),AVERAGEIF(ReformatedData!$A$2:$A$1000,A248, speaker_points))/2,"")</f>
        <v/>
      </c>
      <c r="E248" t="str">
        <f t="shared" ca="1" si="19"/>
        <v/>
      </c>
      <c r="F248" t="str">
        <f>IF(A248&lt;&gt;"",IFERROR(
AVERAGEIF(ScoutingData[teamNumber],A248,climbing_status)/(
IF(
AVERAGEIFS(climb_time,ScoutingData[teamNumber],A248)&lt;&gt;0,AVERAGEIFS(climb_time,ScoutingData[teamNumber],A248),AVERAGE(climb_time)
)
),0),"")</f>
        <v/>
      </c>
      <c r="G248" t="str">
        <f t="shared" si="20"/>
        <v/>
      </c>
      <c r="H248" t="str">
        <f>IFERROR(AVERAGEIFS(speed_rating,ScoutingInfo!teamNumber,A248)/5,"")</f>
        <v/>
      </c>
      <c r="I248" t="str">
        <f t="shared" si="21"/>
        <v/>
      </c>
      <c r="J248" t="str">
        <f>IFERROR((AVERAGEIFS(driver_skill,ScoutingInfo!teamNumber,A248)/3),"")</f>
        <v/>
      </c>
      <c r="K248" t="str">
        <f t="shared" si="22"/>
        <v/>
      </c>
      <c r="L248">
        <f>IFERROR((AVERAGEIFS(PitScoutingInfo!coolness,PitScoutingInfo!teamNumber,A248)),"")</f>
        <v>7</v>
      </c>
      <c r="M248">
        <f t="shared" si="23"/>
        <v>43</v>
      </c>
    </row>
    <row r="249" spans="1:13" x14ac:dyDescent="0.4">
      <c r="A249" s="6" t="str">
        <f>IF(ISBLANK(AllTeams!A249),"",AllTeams!A249)</f>
        <v/>
      </c>
      <c r="B249" t="str">
        <f>IFERROR(AVERAGEIFS(ScoutingInfo!defense_rating,ScoutingInfo!teamNumber,A249)/4,"")</f>
        <v/>
      </c>
      <c r="C249" s="5" t="str">
        <f t="shared" si="18"/>
        <v/>
      </c>
      <c r="D249" s="4" t="str">
        <f ca="1">IFERROR(SUM(AVERAGEIF(ReformatedData!$A$2:$A$1000,A249, amp_points),AVERAGEIF(ReformatedData!$A$2:$A$1000,A249, speaker_points))/2,"")</f>
        <v/>
      </c>
      <c r="E249" t="str">
        <f t="shared" ca="1" si="19"/>
        <v/>
      </c>
      <c r="F249" t="str">
        <f>IF(A249&lt;&gt;"",IFERROR(
AVERAGEIF(ScoutingData[teamNumber],A249,climbing_status)/(
IF(
AVERAGEIFS(climb_time,ScoutingData[teamNumber],A249)&lt;&gt;0,AVERAGEIFS(climb_time,ScoutingData[teamNumber],A249),AVERAGE(climb_time)
)
),0),"")</f>
        <v/>
      </c>
      <c r="G249" t="str">
        <f t="shared" si="20"/>
        <v/>
      </c>
      <c r="H249" t="str">
        <f>IFERROR(AVERAGEIFS(speed_rating,ScoutingInfo!teamNumber,A249)/5,"")</f>
        <v/>
      </c>
      <c r="I249" t="str">
        <f t="shared" si="21"/>
        <v/>
      </c>
      <c r="J249" t="str">
        <f>IFERROR((AVERAGEIFS(driver_skill,ScoutingInfo!teamNumber,A249)/3),"")</f>
        <v/>
      </c>
      <c r="K249" t="str">
        <f t="shared" si="22"/>
        <v/>
      </c>
      <c r="L249">
        <f>IFERROR((AVERAGEIFS(PitScoutingInfo!coolness,PitScoutingInfo!teamNumber,A249)),"")</f>
        <v>7</v>
      </c>
      <c r="M249">
        <f t="shared" si="23"/>
        <v>43</v>
      </c>
    </row>
    <row r="250" spans="1:13" x14ac:dyDescent="0.4">
      <c r="A250" s="6" t="str">
        <f>IF(ISBLANK(AllTeams!A250),"",AllTeams!A250)</f>
        <v/>
      </c>
      <c r="B250" t="str">
        <f>IFERROR(AVERAGEIFS(ScoutingInfo!defense_rating,ScoutingInfo!teamNumber,A250)/4,"")</f>
        <v/>
      </c>
      <c r="C250" s="5" t="str">
        <f t="shared" si="18"/>
        <v/>
      </c>
      <c r="D250" s="4" t="str">
        <f ca="1">IFERROR(SUM(AVERAGEIF(ReformatedData!$A$2:$A$1000,A250, amp_points),AVERAGEIF(ReformatedData!$A$2:$A$1000,A250, speaker_points))/2,"")</f>
        <v/>
      </c>
      <c r="E250" t="str">
        <f t="shared" ca="1" si="19"/>
        <v/>
      </c>
      <c r="F250" t="str">
        <f>IF(A250&lt;&gt;"",IFERROR(
AVERAGEIF(ScoutingData[teamNumber],A250,climbing_status)/(
IF(
AVERAGEIFS(climb_time,ScoutingData[teamNumber],A250)&lt;&gt;0,AVERAGEIFS(climb_time,ScoutingData[teamNumber],A250),AVERAGE(climb_time)
)
),0),"")</f>
        <v/>
      </c>
      <c r="G250" t="str">
        <f t="shared" si="20"/>
        <v/>
      </c>
      <c r="H250" t="str">
        <f>IFERROR(AVERAGEIFS(speed_rating,ScoutingInfo!teamNumber,A250)/5,"")</f>
        <v/>
      </c>
      <c r="I250" t="str">
        <f t="shared" si="21"/>
        <v/>
      </c>
      <c r="J250" t="str">
        <f>IFERROR((AVERAGEIFS(driver_skill,ScoutingInfo!teamNumber,A250)/3),"")</f>
        <v/>
      </c>
      <c r="K250" t="str">
        <f t="shared" si="22"/>
        <v/>
      </c>
      <c r="L250">
        <f>IFERROR((AVERAGEIFS(PitScoutingInfo!coolness,PitScoutingInfo!teamNumber,A250)),"")</f>
        <v>7</v>
      </c>
      <c r="M250">
        <f t="shared" si="23"/>
        <v>43</v>
      </c>
    </row>
    <row r="251" spans="1:13" x14ac:dyDescent="0.4">
      <c r="A251" s="6" t="str">
        <f>IF(ISBLANK(AllTeams!A251),"",AllTeams!A251)</f>
        <v/>
      </c>
      <c r="B251" t="str">
        <f>IFERROR(AVERAGEIFS(ScoutingInfo!defense_rating,ScoutingInfo!teamNumber,A251)/4,"")</f>
        <v/>
      </c>
      <c r="C251" s="5" t="str">
        <f t="shared" si="18"/>
        <v/>
      </c>
      <c r="D251" s="4" t="str">
        <f ca="1">IFERROR(SUM(AVERAGEIF(ReformatedData!$A$2:$A$1000,A251, amp_points),AVERAGEIF(ReformatedData!$A$2:$A$1000,A251, speaker_points))/2,"")</f>
        <v/>
      </c>
      <c r="E251" t="str">
        <f t="shared" ca="1" si="19"/>
        <v/>
      </c>
      <c r="F251" t="str">
        <f>IF(A251&lt;&gt;"",IFERROR(
AVERAGEIF(ScoutingData[teamNumber],A251,climbing_status)/(
IF(
AVERAGEIFS(climb_time,ScoutingData[teamNumber],A251)&lt;&gt;0,AVERAGEIFS(climb_time,ScoutingData[teamNumber],A251),AVERAGE(climb_time)
)
),0),"")</f>
        <v/>
      </c>
      <c r="G251" t="str">
        <f t="shared" si="20"/>
        <v/>
      </c>
      <c r="H251" t="str">
        <f>IFERROR(AVERAGEIFS(speed_rating,ScoutingInfo!teamNumber,A251)/5,"")</f>
        <v/>
      </c>
      <c r="I251" t="str">
        <f t="shared" si="21"/>
        <v/>
      </c>
      <c r="J251" t="str">
        <f>IFERROR((AVERAGEIFS(driver_skill,ScoutingInfo!teamNumber,A251)/3),"")</f>
        <v/>
      </c>
      <c r="K251" t="str">
        <f t="shared" si="22"/>
        <v/>
      </c>
      <c r="L251">
        <f>IFERROR((AVERAGEIFS(PitScoutingInfo!coolness,PitScoutingInfo!teamNumber,A251)),"")</f>
        <v>7</v>
      </c>
      <c r="M251">
        <f t="shared" si="23"/>
        <v>43</v>
      </c>
    </row>
    <row r="252" spans="1:13" x14ac:dyDescent="0.4">
      <c r="A252" s="6" t="str">
        <f>IF(ISBLANK(AllTeams!A252),"",AllTeams!A252)</f>
        <v/>
      </c>
      <c r="B252" t="str">
        <f>IFERROR(AVERAGEIFS(ScoutingInfo!defense_rating,ScoutingInfo!teamNumber,A252)/4,"")</f>
        <v/>
      </c>
      <c r="C252" s="5" t="str">
        <f t="shared" si="18"/>
        <v/>
      </c>
      <c r="D252" s="4" t="str">
        <f ca="1">IFERROR(SUM(AVERAGEIF(ReformatedData!$A$2:$A$1000,A252, amp_points),AVERAGEIF(ReformatedData!$A$2:$A$1000,A252, speaker_points))/2,"")</f>
        <v/>
      </c>
      <c r="E252" t="str">
        <f t="shared" ca="1" si="19"/>
        <v/>
      </c>
      <c r="F252" t="str">
        <f>IF(A252&lt;&gt;"",IFERROR(
AVERAGEIF(ScoutingData[teamNumber],A252,climbing_status)/(
IF(
AVERAGEIFS(climb_time,ScoutingData[teamNumber],A252)&lt;&gt;0,AVERAGEIFS(climb_time,ScoutingData[teamNumber],A252),AVERAGE(climb_time)
)
),0),"")</f>
        <v/>
      </c>
      <c r="G252" t="str">
        <f t="shared" si="20"/>
        <v/>
      </c>
      <c r="H252" t="str">
        <f>IFERROR(AVERAGEIFS(speed_rating,ScoutingInfo!teamNumber,A252)/5,"")</f>
        <v/>
      </c>
      <c r="I252" t="str">
        <f t="shared" si="21"/>
        <v/>
      </c>
      <c r="J252" t="str">
        <f>IFERROR((AVERAGEIFS(driver_skill,ScoutingInfo!teamNumber,A252)/3),"")</f>
        <v/>
      </c>
      <c r="K252" t="str">
        <f t="shared" si="22"/>
        <v/>
      </c>
      <c r="L252">
        <f>IFERROR((AVERAGEIFS(PitScoutingInfo!coolness,PitScoutingInfo!teamNumber,A252)),"")</f>
        <v>7</v>
      </c>
      <c r="M252">
        <f t="shared" si="23"/>
        <v>43</v>
      </c>
    </row>
    <row r="253" spans="1:13" x14ac:dyDescent="0.4">
      <c r="A253" s="6" t="str">
        <f>IF(ISBLANK(AllTeams!A253),"",AllTeams!A253)</f>
        <v/>
      </c>
      <c r="B253" t="str">
        <f>IFERROR(AVERAGEIFS(ScoutingInfo!defense_rating,ScoutingInfo!teamNumber,A253)/4,"")</f>
        <v/>
      </c>
      <c r="C253" s="5" t="str">
        <f t="shared" si="18"/>
        <v/>
      </c>
      <c r="D253" s="4" t="str">
        <f ca="1">IFERROR(SUM(AVERAGEIF(ReformatedData!$A$2:$A$1000,A253, amp_points),AVERAGEIF(ReformatedData!$A$2:$A$1000,A253, speaker_points))/2,"")</f>
        <v/>
      </c>
      <c r="E253" t="str">
        <f t="shared" ca="1" si="19"/>
        <v/>
      </c>
      <c r="F253" t="str">
        <f>IF(A253&lt;&gt;"",IFERROR(
AVERAGEIF(ScoutingData[teamNumber],A253,climbing_status)/(
IF(
AVERAGEIFS(climb_time,ScoutingData[teamNumber],A253)&lt;&gt;0,AVERAGEIFS(climb_time,ScoutingData[teamNumber],A253),AVERAGE(climb_time)
)
),0),"")</f>
        <v/>
      </c>
      <c r="G253" t="str">
        <f t="shared" si="20"/>
        <v/>
      </c>
      <c r="H253" t="str">
        <f>IFERROR(AVERAGEIFS(speed_rating,ScoutingInfo!teamNumber,A253)/5,"")</f>
        <v/>
      </c>
      <c r="I253" t="str">
        <f t="shared" si="21"/>
        <v/>
      </c>
      <c r="J253" t="str">
        <f>IFERROR((AVERAGEIFS(driver_skill,ScoutingInfo!teamNumber,A253)/3),"")</f>
        <v/>
      </c>
      <c r="K253" t="str">
        <f t="shared" si="22"/>
        <v/>
      </c>
      <c r="L253">
        <f>IFERROR((AVERAGEIFS(PitScoutingInfo!coolness,PitScoutingInfo!teamNumber,A253)),"")</f>
        <v>7</v>
      </c>
      <c r="M253">
        <f t="shared" si="23"/>
        <v>43</v>
      </c>
    </row>
    <row r="254" spans="1:13" x14ac:dyDescent="0.4">
      <c r="A254" s="6" t="str">
        <f>IF(ISBLANK(AllTeams!A254),"",AllTeams!A254)</f>
        <v/>
      </c>
      <c r="B254" t="str">
        <f>IFERROR(AVERAGEIFS(ScoutingInfo!defense_rating,ScoutingInfo!teamNumber,A254)/4,"")</f>
        <v/>
      </c>
      <c r="C254" s="5" t="str">
        <f t="shared" si="18"/>
        <v/>
      </c>
      <c r="D254" s="4" t="str">
        <f ca="1">IFERROR(SUM(AVERAGEIF(ReformatedData!$A$2:$A$1000,A254, amp_points),AVERAGEIF(ReformatedData!$A$2:$A$1000,A254, speaker_points))/2,"")</f>
        <v/>
      </c>
      <c r="E254" t="str">
        <f t="shared" ca="1" si="19"/>
        <v/>
      </c>
      <c r="F254" t="str">
        <f>IF(A254&lt;&gt;"",IFERROR(
AVERAGEIF(ScoutingData[teamNumber],A254,climbing_status)/(
IF(
AVERAGEIFS(climb_time,ScoutingData[teamNumber],A254)&lt;&gt;0,AVERAGEIFS(climb_time,ScoutingData[teamNumber],A254),AVERAGE(climb_time)
)
),0),"")</f>
        <v/>
      </c>
      <c r="G254" t="str">
        <f t="shared" si="20"/>
        <v/>
      </c>
      <c r="H254" t="str">
        <f>IFERROR(AVERAGEIFS(speed_rating,ScoutingInfo!teamNumber,A254)/5,"")</f>
        <v/>
      </c>
      <c r="I254" t="str">
        <f t="shared" si="21"/>
        <v/>
      </c>
      <c r="J254" t="str">
        <f>IFERROR((AVERAGEIFS(driver_skill,ScoutingInfo!teamNumber,A254)/3),"")</f>
        <v/>
      </c>
      <c r="K254" t="str">
        <f t="shared" si="22"/>
        <v/>
      </c>
      <c r="L254">
        <f>IFERROR((AVERAGEIFS(PitScoutingInfo!coolness,PitScoutingInfo!teamNumber,A254)),"")</f>
        <v>7</v>
      </c>
      <c r="M254">
        <f t="shared" si="23"/>
        <v>43</v>
      </c>
    </row>
    <row r="255" spans="1:13" x14ac:dyDescent="0.4">
      <c r="A255" s="6" t="str">
        <f>IF(ISBLANK(AllTeams!A255),"",AllTeams!A255)</f>
        <v/>
      </c>
      <c r="B255" t="str">
        <f>IFERROR(AVERAGEIFS(ScoutingInfo!defense_rating,ScoutingInfo!teamNumber,A255)/4,"")</f>
        <v/>
      </c>
      <c r="C255" s="5" t="str">
        <f t="shared" si="18"/>
        <v/>
      </c>
      <c r="D255" s="4" t="str">
        <f ca="1">IFERROR(SUM(AVERAGEIF(ReformatedData!$A$2:$A$1000,A255, amp_points),AVERAGEIF(ReformatedData!$A$2:$A$1000,A255, speaker_points))/2,"")</f>
        <v/>
      </c>
      <c r="E255" t="str">
        <f t="shared" ca="1" si="19"/>
        <v/>
      </c>
      <c r="F255" t="str">
        <f>IF(A255&lt;&gt;"",IFERROR(
AVERAGEIF(ScoutingData[teamNumber],A255,climbing_status)/(
IF(
AVERAGEIFS(climb_time,ScoutingData[teamNumber],A255)&lt;&gt;0,AVERAGEIFS(climb_time,ScoutingData[teamNumber],A255),AVERAGE(climb_time)
)
),0),"")</f>
        <v/>
      </c>
      <c r="G255" t="str">
        <f t="shared" si="20"/>
        <v/>
      </c>
      <c r="H255" t="str">
        <f>IFERROR(AVERAGEIFS(speed_rating,ScoutingInfo!teamNumber,A255)/5,"")</f>
        <v/>
      </c>
      <c r="I255" t="str">
        <f t="shared" si="21"/>
        <v/>
      </c>
      <c r="J255" t="str">
        <f>IFERROR((AVERAGEIFS(driver_skill,ScoutingInfo!teamNumber,A255)/3),"")</f>
        <v/>
      </c>
      <c r="K255" t="str">
        <f t="shared" si="22"/>
        <v/>
      </c>
      <c r="L255">
        <f>IFERROR((AVERAGEIFS(PitScoutingInfo!coolness,PitScoutingInfo!teamNumber,A255)),"")</f>
        <v>7</v>
      </c>
      <c r="M255">
        <f t="shared" si="23"/>
        <v>43</v>
      </c>
    </row>
    <row r="256" spans="1:13" x14ac:dyDescent="0.4">
      <c r="A256" s="6" t="str">
        <f>IF(ISBLANK(AllTeams!A256),"",AllTeams!A256)</f>
        <v/>
      </c>
      <c r="B256" t="str">
        <f>IFERROR(AVERAGEIFS(ScoutingInfo!defense_rating,ScoutingInfo!teamNumber,A256)/4,"")</f>
        <v/>
      </c>
      <c r="C256" s="5" t="str">
        <f t="shared" si="18"/>
        <v/>
      </c>
      <c r="D256" s="4" t="str">
        <f ca="1">IFERROR(SUM(AVERAGEIF(ReformatedData!$A$2:$A$1000,A256, amp_points),AVERAGEIF(ReformatedData!$A$2:$A$1000,A256, speaker_points))/2,"")</f>
        <v/>
      </c>
      <c r="E256" t="str">
        <f t="shared" ca="1" si="19"/>
        <v/>
      </c>
      <c r="F256" t="str">
        <f>IF(A256&lt;&gt;"",IFERROR(
AVERAGEIF(ScoutingData[teamNumber],A256,climbing_status)/(
IF(
AVERAGEIFS(climb_time,ScoutingData[teamNumber],A256)&lt;&gt;0,AVERAGEIFS(climb_time,ScoutingData[teamNumber],A256),AVERAGE(climb_time)
)
),0),"")</f>
        <v/>
      </c>
      <c r="G256" t="str">
        <f t="shared" si="20"/>
        <v/>
      </c>
      <c r="H256" t="str">
        <f>IFERROR(AVERAGEIFS(speed_rating,ScoutingInfo!teamNumber,A256)/5,"")</f>
        <v/>
      </c>
      <c r="I256" t="str">
        <f t="shared" si="21"/>
        <v/>
      </c>
      <c r="J256" t="str">
        <f>IFERROR((AVERAGEIFS(driver_skill,ScoutingInfo!teamNumber,A256)/3),"")</f>
        <v/>
      </c>
      <c r="K256" t="str">
        <f t="shared" si="22"/>
        <v/>
      </c>
      <c r="L256">
        <f>IFERROR((AVERAGEIFS(PitScoutingInfo!coolness,PitScoutingInfo!teamNumber,A256)),"")</f>
        <v>7</v>
      </c>
      <c r="M256">
        <f t="shared" si="23"/>
        <v>43</v>
      </c>
    </row>
    <row r="257" spans="1:13" x14ac:dyDescent="0.4">
      <c r="A257" s="6" t="str">
        <f>IF(ISBLANK(AllTeams!A257),"",AllTeams!A257)</f>
        <v/>
      </c>
      <c r="B257" t="str">
        <f>IFERROR(AVERAGEIFS(ScoutingInfo!defense_rating,ScoutingInfo!teamNumber,A257)/4,"")</f>
        <v/>
      </c>
      <c r="C257" s="5" t="str">
        <f t="shared" si="18"/>
        <v/>
      </c>
      <c r="D257" s="4" t="str">
        <f ca="1">IFERROR(SUM(AVERAGEIF(ReformatedData!$A$2:$A$1000,A257, amp_points),AVERAGEIF(ReformatedData!$A$2:$A$1000,A257, speaker_points))/2,"")</f>
        <v/>
      </c>
      <c r="E257" t="str">
        <f t="shared" ca="1" si="19"/>
        <v/>
      </c>
      <c r="F257" t="str">
        <f>IF(A257&lt;&gt;"",IFERROR(
AVERAGEIF(ScoutingData[teamNumber],A257,climbing_status)/(
IF(
AVERAGEIFS(climb_time,ScoutingData[teamNumber],A257)&lt;&gt;0,AVERAGEIFS(climb_time,ScoutingData[teamNumber],A257),AVERAGE(climb_time)
)
),0),"")</f>
        <v/>
      </c>
      <c r="G257" t="str">
        <f t="shared" si="20"/>
        <v/>
      </c>
      <c r="H257" t="str">
        <f>IFERROR(AVERAGEIFS(speed_rating,ScoutingInfo!teamNumber,A257)/5,"")</f>
        <v/>
      </c>
      <c r="I257" t="str">
        <f t="shared" si="21"/>
        <v/>
      </c>
      <c r="J257" t="str">
        <f>IFERROR((AVERAGEIFS(driver_skill,ScoutingInfo!teamNumber,A257)/3),"")</f>
        <v/>
      </c>
      <c r="K257" t="str">
        <f t="shared" si="22"/>
        <v/>
      </c>
      <c r="L257">
        <f>IFERROR((AVERAGEIFS(PitScoutingInfo!coolness,PitScoutingInfo!teamNumber,A257)),"")</f>
        <v>7</v>
      </c>
      <c r="M257">
        <f t="shared" si="23"/>
        <v>43</v>
      </c>
    </row>
    <row r="258" spans="1:13" x14ac:dyDescent="0.4">
      <c r="A258" s="6" t="str">
        <f>IF(ISBLANK(AllTeams!A258),"",AllTeams!A258)</f>
        <v/>
      </c>
      <c r="B258" t="str">
        <f>IFERROR(AVERAGEIFS(ScoutingInfo!defense_rating,ScoutingInfo!teamNumber,A258)/4,"")</f>
        <v/>
      </c>
      <c r="C258" s="5" t="str">
        <f t="shared" ref="C258:C321" si="24">IFERROR(_xlfn.RANK.EQ(B258,$B$2:$B$500,4),"")</f>
        <v/>
      </c>
      <c r="D258" s="4" t="str">
        <f ca="1">IFERROR(SUM(AVERAGEIF(ReformatedData!$A$2:$A$1000,A258, amp_points),AVERAGEIF(ReformatedData!$A$2:$A$1000,A258, speaker_points))/2,"")</f>
        <v/>
      </c>
      <c r="E258" t="str">
        <f t="shared" ref="E258:E321" ca="1" si="25">IFERROR(_xlfn.RANK.EQ(D258,$D$2:$D$500,4),"")</f>
        <v/>
      </c>
      <c r="F258" t="str">
        <f>IF(A258&lt;&gt;"",IFERROR(
AVERAGEIF(ScoutingData[teamNumber],A258,climbing_status)/(
IF(
AVERAGEIFS(climb_time,ScoutingData[teamNumber],A258)&lt;&gt;0,AVERAGEIFS(climb_time,ScoutingData[teamNumber],A258),AVERAGE(climb_time)
)
),0),"")</f>
        <v/>
      </c>
      <c r="G258" t="str">
        <f t="shared" ref="G258:G321" si="26">IFERROR(_xlfn.RANK.EQ(F258,$F$2:$F$500,4),"")</f>
        <v/>
      </c>
      <c r="H258" t="str">
        <f>IFERROR(AVERAGEIFS(speed_rating,ScoutingInfo!teamNumber,A258)/5,"")</f>
        <v/>
      </c>
      <c r="I258" t="str">
        <f t="shared" ref="I258:I321" si="27">IFERROR(_xlfn.RANK.EQ(H258,$H$2:$H$500,4),"")</f>
        <v/>
      </c>
      <c r="J258" t="str">
        <f>IFERROR((AVERAGEIFS(driver_skill,ScoutingInfo!teamNumber,A258)/3),"")</f>
        <v/>
      </c>
      <c r="K258" t="str">
        <f t="shared" ref="K258:K321" si="28">IFERROR(_xlfn.RANK.EQ(J258,$J$2:$J$500,4),"")</f>
        <v/>
      </c>
      <c r="L258">
        <f>IFERROR((AVERAGEIFS(PitScoutingInfo!coolness,PitScoutingInfo!teamNumber,A258)),"")</f>
        <v>7</v>
      </c>
      <c r="M258">
        <f t="shared" ref="M258:M321" si="29">IFERROR(_xlfn.RANK.EQ(L258,$L$2:$L$500,4),"")</f>
        <v>43</v>
      </c>
    </row>
    <row r="259" spans="1:13" x14ac:dyDescent="0.4">
      <c r="A259" s="6" t="str">
        <f>IF(ISBLANK(AllTeams!A259),"",AllTeams!A259)</f>
        <v/>
      </c>
      <c r="B259" t="str">
        <f>IFERROR(AVERAGEIFS(ScoutingInfo!defense_rating,ScoutingInfo!teamNumber,A259)/4,"")</f>
        <v/>
      </c>
      <c r="C259" s="5" t="str">
        <f t="shared" si="24"/>
        <v/>
      </c>
      <c r="D259" s="4" t="str">
        <f ca="1">IFERROR(SUM(AVERAGEIF(ReformatedData!$A$2:$A$1000,A259, amp_points),AVERAGEIF(ReformatedData!$A$2:$A$1000,A259, speaker_points))/2,"")</f>
        <v/>
      </c>
      <c r="E259" t="str">
        <f t="shared" ca="1" si="25"/>
        <v/>
      </c>
      <c r="F259" t="str">
        <f>IF(A259&lt;&gt;"",IFERROR(
AVERAGEIF(ScoutingData[teamNumber],A259,climbing_status)/(
IF(
AVERAGEIFS(climb_time,ScoutingData[teamNumber],A259)&lt;&gt;0,AVERAGEIFS(climb_time,ScoutingData[teamNumber],A259),AVERAGE(climb_time)
)
),0),"")</f>
        <v/>
      </c>
      <c r="G259" t="str">
        <f t="shared" si="26"/>
        <v/>
      </c>
      <c r="H259" t="str">
        <f>IFERROR(AVERAGEIFS(speed_rating,ScoutingInfo!teamNumber,A259)/5,"")</f>
        <v/>
      </c>
      <c r="I259" t="str">
        <f t="shared" si="27"/>
        <v/>
      </c>
      <c r="J259" t="str">
        <f>IFERROR((AVERAGEIFS(driver_skill,ScoutingInfo!teamNumber,A259)/3),"")</f>
        <v/>
      </c>
      <c r="K259" t="str">
        <f t="shared" si="28"/>
        <v/>
      </c>
      <c r="L259">
        <f>IFERROR((AVERAGEIFS(PitScoutingInfo!coolness,PitScoutingInfo!teamNumber,A259)),"")</f>
        <v>7</v>
      </c>
      <c r="M259">
        <f t="shared" si="29"/>
        <v>43</v>
      </c>
    </row>
    <row r="260" spans="1:13" x14ac:dyDescent="0.4">
      <c r="A260" s="6" t="str">
        <f>IF(ISBLANK(AllTeams!A260),"",AllTeams!A260)</f>
        <v/>
      </c>
      <c r="B260" t="str">
        <f>IFERROR(AVERAGEIFS(ScoutingInfo!defense_rating,ScoutingInfo!teamNumber,A260)/4,"")</f>
        <v/>
      </c>
      <c r="C260" s="5" t="str">
        <f t="shared" si="24"/>
        <v/>
      </c>
      <c r="D260" s="4" t="str">
        <f ca="1">IFERROR(SUM(AVERAGEIF(ReformatedData!$A$2:$A$1000,A260, amp_points),AVERAGEIF(ReformatedData!$A$2:$A$1000,A260, speaker_points))/2,"")</f>
        <v/>
      </c>
      <c r="E260" t="str">
        <f t="shared" ca="1" si="25"/>
        <v/>
      </c>
      <c r="F260" t="str">
        <f>IF(A260&lt;&gt;"",IFERROR(
AVERAGEIF(ScoutingData[teamNumber],A260,climbing_status)/(
IF(
AVERAGEIFS(climb_time,ScoutingData[teamNumber],A260)&lt;&gt;0,AVERAGEIFS(climb_time,ScoutingData[teamNumber],A260),AVERAGE(climb_time)
)
),0),"")</f>
        <v/>
      </c>
      <c r="G260" t="str">
        <f t="shared" si="26"/>
        <v/>
      </c>
      <c r="H260" t="str">
        <f>IFERROR(AVERAGEIFS(speed_rating,ScoutingInfo!teamNumber,A260)/5,"")</f>
        <v/>
      </c>
      <c r="I260" t="str">
        <f t="shared" si="27"/>
        <v/>
      </c>
      <c r="J260" t="str">
        <f>IFERROR((AVERAGEIFS(driver_skill,ScoutingInfo!teamNumber,A260)/3),"")</f>
        <v/>
      </c>
      <c r="K260" t="str">
        <f t="shared" si="28"/>
        <v/>
      </c>
      <c r="L260">
        <f>IFERROR((AVERAGEIFS(PitScoutingInfo!coolness,PitScoutingInfo!teamNumber,A260)),"")</f>
        <v>7</v>
      </c>
      <c r="M260">
        <f t="shared" si="29"/>
        <v>43</v>
      </c>
    </row>
    <row r="261" spans="1:13" x14ac:dyDescent="0.4">
      <c r="A261" s="6" t="str">
        <f>IF(ISBLANK(AllTeams!A261),"",AllTeams!A261)</f>
        <v/>
      </c>
      <c r="B261" t="str">
        <f>IFERROR(AVERAGEIFS(ScoutingInfo!defense_rating,ScoutingInfo!teamNumber,A261)/4,"")</f>
        <v/>
      </c>
      <c r="C261" s="5" t="str">
        <f t="shared" si="24"/>
        <v/>
      </c>
      <c r="D261" s="4" t="str">
        <f ca="1">IFERROR(SUM(AVERAGEIF(ReformatedData!$A$2:$A$1000,A261, amp_points),AVERAGEIF(ReformatedData!$A$2:$A$1000,A261, speaker_points))/2,"")</f>
        <v/>
      </c>
      <c r="E261" t="str">
        <f t="shared" ca="1" si="25"/>
        <v/>
      </c>
      <c r="F261" t="str">
        <f>IF(A261&lt;&gt;"",IFERROR(
AVERAGEIF(ScoutingData[teamNumber],A261,climbing_status)/(
IF(
AVERAGEIFS(climb_time,ScoutingData[teamNumber],A261)&lt;&gt;0,AVERAGEIFS(climb_time,ScoutingData[teamNumber],A261),AVERAGE(climb_time)
)
),0),"")</f>
        <v/>
      </c>
      <c r="G261" t="str">
        <f t="shared" si="26"/>
        <v/>
      </c>
      <c r="H261" t="str">
        <f>IFERROR(AVERAGEIFS(speed_rating,ScoutingInfo!teamNumber,A261)/5,"")</f>
        <v/>
      </c>
      <c r="I261" t="str">
        <f t="shared" si="27"/>
        <v/>
      </c>
      <c r="J261" t="str">
        <f>IFERROR((AVERAGEIFS(driver_skill,ScoutingInfo!teamNumber,A261)/3),"")</f>
        <v/>
      </c>
      <c r="K261" t="str">
        <f t="shared" si="28"/>
        <v/>
      </c>
      <c r="L261">
        <f>IFERROR((AVERAGEIFS(PitScoutingInfo!coolness,PitScoutingInfo!teamNumber,A261)),"")</f>
        <v>7</v>
      </c>
      <c r="M261">
        <f t="shared" si="29"/>
        <v>43</v>
      </c>
    </row>
    <row r="262" spans="1:13" x14ac:dyDescent="0.4">
      <c r="A262" s="6" t="str">
        <f>IF(ISBLANK(AllTeams!A262),"",AllTeams!A262)</f>
        <v/>
      </c>
      <c r="B262" t="str">
        <f>IFERROR(AVERAGEIFS(ScoutingInfo!defense_rating,ScoutingInfo!teamNumber,A262)/4,"")</f>
        <v/>
      </c>
      <c r="C262" s="5" t="str">
        <f t="shared" si="24"/>
        <v/>
      </c>
      <c r="D262" s="4" t="str">
        <f ca="1">IFERROR(SUM(AVERAGEIF(ReformatedData!$A$2:$A$1000,A262, amp_points),AVERAGEIF(ReformatedData!$A$2:$A$1000,A262, speaker_points))/2,"")</f>
        <v/>
      </c>
      <c r="E262" t="str">
        <f t="shared" ca="1" si="25"/>
        <v/>
      </c>
      <c r="F262" t="str">
        <f>IF(A262&lt;&gt;"",IFERROR(
AVERAGEIF(ScoutingData[teamNumber],A262,climbing_status)/(
IF(
AVERAGEIFS(climb_time,ScoutingData[teamNumber],A262)&lt;&gt;0,AVERAGEIFS(climb_time,ScoutingData[teamNumber],A262),AVERAGE(climb_time)
)
),0),"")</f>
        <v/>
      </c>
      <c r="G262" t="str">
        <f t="shared" si="26"/>
        <v/>
      </c>
      <c r="H262" t="str">
        <f>IFERROR(AVERAGEIFS(speed_rating,ScoutingInfo!teamNumber,A262)/5,"")</f>
        <v/>
      </c>
      <c r="I262" t="str">
        <f t="shared" si="27"/>
        <v/>
      </c>
      <c r="J262" t="str">
        <f>IFERROR((AVERAGEIFS(driver_skill,ScoutingInfo!teamNumber,A262)/3),"")</f>
        <v/>
      </c>
      <c r="K262" t="str">
        <f t="shared" si="28"/>
        <v/>
      </c>
      <c r="L262">
        <f>IFERROR((AVERAGEIFS(PitScoutingInfo!coolness,PitScoutingInfo!teamNumber,A262)),"")</f>
        <v>7</v>
      </c>
      <c r="M262">
        <f t="shared" si="29"/>
        <v>43</v>
      </c>
    </row>
    <row r="263" spans="1:13" x14ac:dyDescent="0.4">
      <c r="A263" s="6" t="str">
        <f>IF(ISBLANK(AllTeams!A263),"",AllTeams!A263)</f>
        <v/>
      </c>
      <c r="B263" t="str">
        <f>IFERROR(AVERAGEIFS(ScoutingInfo!defense_rating,ScoutingInfo!teamNumber,A263)/4,"")</f>
        <v/>
      </c>
      <c r="C263" s="5" t="str">
        <f t="shared" si="24"/>
        <v/>
      </c>
      <c r="D263" s="4" t="str">
        <f ca="1">IFERROR(SUM(AVERAGEIF(ReformatedData!$A$2:$A$1000,A263, amp_points),AVERAGEIF(ReformatedData!$A$2:$A$1000,A263, speaker_points))/2,"")</f>
        <v/>
      </c>
      <c r="E263" t="str">
        <f t="shared" ca="1" si="25"/>
        <v/>
      </c>
      <c r="F263" t="str">
        <f>IF(A263&lt;&gt;"",IFERROR(
AVERAGEIF(ScoutingData[teamNumber],A263,climbing_status)/(
IF(
AVERAGEIFS(climb_time,ScoutingData[teamNumber],A263)&lt;&gt;0,AVERAGEIFS(climb_time,ScoutingData[teamNumber],A263),AVERAGE(climb_time)
)
),0),"")</f>
        <v/>
      </c>
      <c r="G263" t="str">
        <f t="shared" si="26"/>
        <v/>
      </c>
      <c r="H263" t="str">
        <f>IFERROR(AVERAGEIFS(speed_rating,ScoutingInfo!teamNumber,A263)/5,"")</f>
        <v/>
      </c>
      <c r="I263" t="str">
        <f t="shared" si="27"/>
        <v/>
      </c>
      <c r="J263" t="str">
        <f>IFERROR((AVERAGEIFS(driver_skill,ScoutingInfo!teamNumber,A263)/3),"")</f>
        <v/>
      </c>
      <c r="K263" t="str">
        <f t="shared" si="28"/>
        <v/>
      </c>
      <c r="L263">
        <f>IFERROR((AVERAGEIFS(PitScoutingInfo!coolness,PitScoutingInfo!teamNumber,A263)),"")</f>
        <v>7</v>
      </c>
      <c r="M263">
        <f t="shared" si="29"/>
        <v>43</v>
      </c>
    </row>
    <row r="264" spans="1:13" x14ac:dyDescent="0.4">
      <c r="A264" s="6" t="str">
        <f>IF(ISBLANK(AllTeams!A264),"",AllTeams!A264)</f>
        <v/>
      </c>
      <c r="B264" t="str">
        <f>IFERROR(AVERAGEIFS(ScoutingInfo!defense_rating,ScoutingInfo!teamNumber,A264)/4,"")</f>
        <v/>
      </c>
      <c r="C264" s="5" t="str">
        <f t="shared" si="24"/>
        <v/>
      </c>
      <c r="D264" s="4" t="str">
        <f ca="1">IFERROR(SUM(AVERAGEIF(ReformatedData!$A$2:$A$1000,A264, amp_points),AVERAGEIF(ReformatedData!$A$2:$A$1000,A264, speaker_points))/2,"")</f>
        <v/>
      </c>
      <c r="E264" t="str">
        <f t="shared" ca="1" si="25"/>
        <v/>
      </c>
      <c r="F264" t="str">
        <f>IF(A264&lt;&gt;"",IFERROR(
AVERAGEIF(ScoutingData[teamNumber],A264,climbing_status)/(
IF(
AVERAGEIFS(climb_time,ScoutingData[teamNumber],A264)&lt;&gt;0,AVERAGEIFS(climb_time,ScoutingData[teamNumber],A264),AVERAGE(climb_time)
)
),0),"")</f>
        <v/>
      </c>
      <c r="G264" t="str">
        <f t="shared" si="26"/>
        <v/>
      </c>
      <c r="H264" t="str">
        <f>IFERROR(AVERAGEIFS(speed_rating,ScoutingInfo!teamNumber,A264)/5,"")</f>
        <v/>
      </c>
      <c r="I264" t="str">
        <f t="shared" si="27"/>
        <v/>
      </c>
      <c r="J264" t="str">
        <f>IFERROR((AVERAGEIFS(driver_skill,ScoutingInfo!teamNumber,A264)/3),"")</f>
        <v/>
      </c>
      <c r="K264" t="str">
        <f t="shared" si="28"/>
        <v/>
      </c>
      <c r="L264">
        <f>IFERROR((AVERAGEIFS(PitScoutingInfo!coolness,PitScoutingInfo!teamNumber,A264)),"")</f>
        <v>7</v>
      </c>
      <c r="M264">
        <f t="shared" si="29"/>
        <v>43</v>
      </c>
    </row>
    <row r="265" spans="1:13" x14ac:dyDescent="0.4">
      <c r="A265" s="6" t="str">
        <f>IF(ISBLANK(AllTeams!A265),"",AllTeams!A265)</f>
        <v/>
      </c>
      <c r="B265" t="str">
        <f>IFERROR(AVERAGEIFS(ScoutingInfo!defense_rating,ScoutingInfo!teamNumber,A265)/4,"")</f>
        <v/>
      </c>
      <c r="C265" s="5" t="str">
        <f t="shared" si="24"/>
        <v/>
      </c>
      <c r="D265" s="4" t="str">
        <f ca="1">IFERROR(SUM(AVERAGEIF(ReformatedData!$A$2:$A$1000,A265, amp_points),AVERAGEIF(ReformatedData!$A$2:$A$1000,A265, speaker_points))/2,"")</f>
        <v/>
      </c>
      <c r="E265" t="str">
        <f t="shared" ca="1" si="25"/>
        <v/>
      </c>
      <c r="F265" t="str">
        <f>IF(A265&lt;&gt;"",IFERROR(
AVERAGEIF(ScoutingData[teamNumber],A265,climbing_status)/(
IF(
AVERAGEIFS(climb_time,ScoutingData[teamNumber],A265)&lt;&gt;0,AVERAGEIFS(climb_time,ScoutingData[teamNumber],A265),AVERAGE(climb_time)
)
),0),"")</f>
        <v/>
      </c>
      <c r="G265" t="str">
        <f t="shared" si="26"/>
        <v/>
      </c>
      <c r="H265" t="str">
        <f>IFERROR(AVERAGEIFS(speed_rating,ScoutingInfo!teamNumber,A265)/5,"")</f>
        <v/>
      </c>
      <c r="I265" t="str">
        <f t="shared" si="27"/>
        <v/>
      </c>
      <c r="J265" t="str">
        <f>IFERROR((AVERAGEIFS(driver_skill,ScoutingInfo!teamNumber,A265)/3),"")</f>
        <v/>
      </c>
      <c r="K265" t="str">
        <f t="shared" si="28"/>
        <v/>
      </c>
      <c r="L265">
        <f>IFERROR((AVERAGEIFS(PitScoutingInfo!coolness,PitScoutingInfo!teamNumber,A265)),"")</f>
        <v>7</v>
      </c>
      <c r="M265">
        <f t="shared" si="29"/>
        <v>43</v>
      </c>
    </row>
    <row r="266" spans="1:13" x14ac:dyDescent="0.4">
      <c r="A266" s="6" t="str">
        <f>IF(ISBLANK(AllTeams!A266),"",AllTeams!A266)</f>
        <v/>
      </c>
      <c r="B266" t="str">
        <f>IFERROR(AVERAGEIFS(ScoutingInfo!defense_rating,ScoutingInfo!teamNumber,A266)/4,"")</f>
        <v/>
      </c>
      <c r="C266" s="5" t="str">
        <f t="shared" si="24"/>
        <v/>
      </c>
      <c r="D266" s="4" t="str">
        <f ca="1">IFERROR(SUM(AVERAGEIF(ReformatedData!$A$2:$A$1000,A266, amp_points),AVERAGEIF(ReformatedData!$A$2:$A$1000,A266, speaker_points))/2,"")</f>
        <v/>
      </c>
      <c r="E266" t="str">
        <f t="shared" ca="1" si="25"/>
        <v/>
      </c>
      <c r="F266" t="str">
        <f>IF(A266&lt;&gt;"",IFERROR(
AVERAGEIF(ScoutingData[teamNumber],A266,climbing_status)/(
IF(
AVERAGEIFS(climb_time,ScoutingData[teamNumber],A266)&lt;&gt;0,AVERAGEIFS(climb_time,ScoutingData[teamNumber],A266),AVERAGE(climb_time)
)
),0),"")</f>
        <v/>
      </c>
      <c r="G266" t="str">
        <f t="shared" si="26"/>
        <v/>
      </c>
      <c r="H266" t="str">
        <f>IFERROR(AVERAGEIFS(speed_rating,ScoutingInfo!teamNumber,A266)/5,"")</f>
        <v/>
      </c>
      <c r="I266" t="str">
        <f t="shared" si="27"/>
        <v/>
      </c>
      <c r="J266" t="str">
        <f>IFERROR((AVERAGEIFS(driver_skill,ScoutingInfo!teamNumber,A266)/3),"")</f>
        <v/>
      </c>
      <c r="K266" t="str">
        <f t="shared" si="28"/>
        <v/>
      </c>
      <c r="L266">
        <f>IFERROR((AVERAGEIFS(PitScoutingInfo!coolness,PitScoutingInfo!teamNumber,A266)),"")</f>
        <v>7</v>
      </c>
      <c r="M266">
        <f t="shared" si="29"/>
        <v>43</v>
      </c>
    </row>
    <row r="267" spans="1:13" x14ac:dyDescent="0.4">
      <c r="A267" s="6" t="str">
        <f>IF(ISBLANK(AllTeams!A267),"",AllTeams!A267)</f>
        <v/>
      </c>
      <c r="B267" t="str">
        <f>IFERROR(AVERAGEIFS(ScoutingInfo!defense_rating,ScoutingInfo!teamNumber,A267)/4,"")</f>
        <v/>
      </c>
      <c r="C267" s="5" t="str">
        <f t="shared" si="24"/>
        <v/>
      </c>
      <c r="D267" s="4" t="str">
        <f ca="1">IFERROR(SUM(AVERAGEIF(ReformatedData!$A$2:$A$1000,A267, amp_points),AVERAGEIF(ReformatedData!$A$2:$A$1000,A267, speaker_points))/2,"")</f>
        <v/>
      </c>
      <c r="E267" t="str">
        <f t="shared" ca="1" si="25"/>
        <v/>
      </c>
      <c r="F267" t="str">
        <f>IF(A267&lt;&gt;"",IFERROR(
AVERAGEIF(ScoutingData[teamNumber],A267,climbing_status)/(
IF(
AVERAGEIFS(climb_time,ScoutingData[teamNumber],A267)&lt;&gt;0,AVERAGEIFS(climb_time,ScoutingData[teamNumber],A267),AVERAGE(climb_time)
)
),0),"")</f>
        <v/>
      </c>
      <c r="G267" t="str">
        <f t="shared" si="26"/>
        <v/>
      </c>
      <c r="H267" t="str">
        <f>IFERROR(AVERAGEIFS(speed_rating,ScoutingInfo!teamNumber,A267)/5,"")</f>
        <v/>
      </c>
      <c r="I267" t="str">
        <f t="shared" si="27"/>
        <v/>
      </c>
      <c r="J267" t="str">
        <f>IFERROR((AVERAGEIFS(driver_skill,ScoutingInfo!teamNumber,A267)/3),"")</f>
        <v/>
      </c>
      <c r="K267" t="str">
        <f t="shared" si="28"/>
        <v/>
      </c>
      <c r="L267">
        <f>IFERROR((AVERAGEIFS(PitScoutingInfo!coolness,PitScoutingInfo!teamNumber,A267)),"")</f>
        <v>7</v>
      </c>
      <c r="M267">
        <f t="shared" si="29"/>
        <v>43</v>
      </c>
    </row>
    <row r="268" spans="1:13" x14ac:dyDescent="0.4">
      <c r="A268" s="6" t="str">
        <f>IF(ISBLANK(AllTeams!A268),"",AllTeams!A268)</f>
        <v/>
      </c>
      <c r="B268" t="str">
        <f>IFERROR(AVERAGEIFS(ScoutingInfo!defense_rating,ScoutingInfo!teamNumber,A268)/4,"")</f>
        <v/>
      </c>
      <c r="C268" s="5" t="str">
        <f t="shared" si="24"/>
        <v/>
      </c>
      <c r="D268" s="4" t="str">
        <f ca="1">IFERROR(SUM(AVERAGEIF(ReformatedData!$A$2:$A$1000,A268, amp_points),AVERAGEIF(ReformatedData!$A$2:$A$1000,A268, speaker_points))/2,"")</f>
        <v/>
      </c>
      <c r="E268" t="str">
        <f t="shared" ca="1" si="25"/>
        <v/>
      </c>
      <c r="F268" t="str">
        <f>IF(A268&lt;&gt;"",IFERROR(
AVERAGEIF(ScoutingData[teamNumber],A268,climbing_status)/(
IF(
AVERAGEIFS(climb_time,ScoutingData[teamNumber],A268)&lt;&gt;0,AVERAGEIFS(climb_time,ScoutingData[teamNumber],A268),AVERAGE(climb_time)
)
),0),"")</f>
        <v/>
      </c>
      <c r="G268" t="str">
        <f t="shared" si="26"/>
        <v/>
      </c>
      <c r="H268" t="str">
        <f>IFERROR(AVERAGEIFS(speed_rating,ScoutingInfo!teamNumber,A268)/5,"")</f>
        <v/>
      </c>
      <c r="I268" t="str">
        <f t="shared" si="27"/>
        <v/>
      </c>
      <c r="J268" t="str">
        <f>IFERROR((AVERAGEIFS(driver_skill,ScoutingInfo!teamNumber,A268)/3),"")</f>
        <v/>
      </c>
      <c r="K268" t="str">
        <f t="shared" si="28"/>
        <v/>
      </c>
      <c r="L268">
        <f>IFERROR((AVERAGEIFS(PitScoutingInfo!coolness,PitScoutingInfo!teamNumber,A268)),"")</f>
        <v>7</v>
      </c>
      <c r="M268">
        <f t="shared" si="29"/>
        <v>43</v>
      </c>
    </row>
    <row r="269" spans="1:13" x14ac:dyDescent="0.4">
      <c r="A269" s="6" t="str">
        <f>IF(ISBLANK(AllTeams!A269),"",AllTeams!A269)</f>
        <v/>
      </c>
      <c r="B269" t="str">
        <f>IFERROR(AVERAGEIFS(ScoutingInfo!defense_rating,ScoutingInfo!teamNumber,A269)/4,"")</f>
        <v/>
      </c>
      <c r="C269" s="5" t="str">
        <f t="shared" si="24"/>
        <v/>
      </c>
      <c r="D269" s="4" t="str">
        <f ca="1">IFERROR(SUM(AVERAGEIF(ReformatedData!$A$2:$A$1000,A269, amp_points),AVERAGEIF(ReformatedData!$A$2:$A$1000,A269, speaker_points))/2,"")</f>
        <v/>
      </c>
      <c r="E269" t="str">
        <f t="shared" ca="1" si="25"/>
        <v/>
      </c>
      <c r="F269" t="str">
        <f>IF(A269&lt;&gt;"",IFERROR(
AVERAGEIF(ScoutingData[teamNumber],A269,climbing_status)/(
IF(
AVERAGEIFS(climb_time,ScoutingData[teamNumber],A269)&lt;&gt;0,AVERAGEIFS(climb_time,ScoutingData[teamNumber],A269),AVERAGE(climb_time)
)
),0),"")</f>
        <v/>
      </c>
      <c r="G269" t="str">
        <f t="shared" si="26"/>
        <v/>
      </c>
      <c r="H269" t="str">
        <f>IFERROR(AVERAGEIFS(speed_rating,ScoutingInfo!teamNumber,A269)/5,"")</f>
        <v/>
      </c>
      <c r="I269" t="str">
        <f t="shared" si="27"/>
        <v/>
      </c>
      <c r="J269" t="str">
        <f>IFERROR((AVERAGEIFS(driver_skill,ScoutingInfo!teamNumber,A269)/3),"")</f>
        <v/>
      </c>
      <c r="K269" t="str">
        <f t="shared" si="28"/>
        <v/>
      </c>
      <c r="L269">
        <f>IFERROR((AVERAGEIFS(PitScoutingInfo!coolness,PitScoutingInfo!teamNumber,A269)),"")</f>
        <v>7</v>
      </c>
      <c r="M269">
        <f t="shared" si="29"/>
        <v>43</v>
      </c>
    </row>
    <row r="270" spans="1:13" x14ac:dyDescent="0.4">
      <c r="A270" s="6" t="str">
        <f>IF(ISBLANK(AllTeams!A270),"",AllTeams!A270)</f>
        <v/>
      </c>
      <c r="B270" t="str">
        <f>IFERROR(AVERAGEIFS(ScoutingInfo!defense_rating,ScoutingInfo!teamNumber,A270)/4,"")</f>
        <v/>
      </c>
      <c r="C270" s="5" t="str">
        <f t="shared" si="24"/>
        <v/>
      </c>
      <c r="D270" s="4" t="str">
        <f ca="1">IFERROR(SUM(AVERAGEIF(ReformatedData!$A$2:$A$1000,A270, amp_points),AVERAGEIF(ReformatedData!$A$2:$A$1000,A270, speaker_points))/2,"")</f>
        <v/>
      </c>
      <c r="E270" t="str">
        <f t="shared" ca="1" si="25"/>
        <v/>
      </c>
      <c r="F270" t="str">
        <f>IF(A270&lt;&gt;"",IFERROR(
AVERAGEIF(ScoutingData[teamNumber],A270,climbing_status)/(
IF(
AVERAGEIFS(climb_time,ScoutingData[teamNumber],A270)&lt;&gt;0,AVERAGEIFS(climb_time,ScoutingData[teamNumber],A270),AVERAGE(climb_time)
)
),0),"")</f>
        <v/>
      </c>
      <c r="G270" t="str">
        <f t="shared" si="26"/>
        <v/>
      </c>
      <c r="H270" t="str">
        <f>IFERROR(AVERAGEIFS(speed_rating,ScoutingInfo!teamNumber,A270)/5,"")</f>
        <v/>
      </c>
      <c r="I270" t="str">
        <f t="shared" si="27"/>
        <v/>
      </c>
      <c r="J270" t="str">
        <f>IFERROR((AVERAGEIFS(driver_skill,ScoutingInfo!teamNumber,A270)/3),"")</f>
        <v/>
      </c>
      <c r="K270" t="str">
        <f t="shared" si="28"/>
        <v/>
      </c>
      <c r="L270">
        <f>IFERROR((AVERAGEIFS(PitScoutingInfo!coolness,PitScoutingInfo!teamNumber,A270)),"")</f>
        <v>7</v>
      </c>
      <c r="M270">
        <f t="shared" si="29"/>
        <v>43</v>
      </c>
    </row>
    <row r="271" spans="1:13" x14ac:dyDescent="0.4">
      <c r="A271" s="6" t="str">
        <f>IF(ISBLANK(AllTeams!A271),"",AllTeams!A271)</f>
        <v/>
      </c>
      <c r="B271" t="str">
        <f>IFERROR(AVERAGEIFS(ScoutingInfo!defense_rating,ScoutingInfo!teamNumber,A271)/4,"")</f>
        <v/>
      </c>
      <c r="C271" s="5" t="str">
        <f t="shared" si="24"/>
        <v/>
      </c>
      <c r="D271" s="4" t="str">
        <f ca="1">IFERROR(SUM(AVERAGEIF(ReformatedData!$A$2:$A$1000,A271, amp_points),AVERAGEIF(ReformatedData!$A$2:$A$1000,A271, speaker_points))/2,"")</f>
        <v/>
      </c>
      <c r="E271" t="str">
        <f t="shared" ca="1" si="25"/>
        <v/>
      </c>
      <c r="F271" t="str">
        <f>IF(A271&lt;&gt;"",IFERROR(
AVERAGEIF(ScoutingData[teamNumber],A271,climbing_status)/(
IF(
AVERAGEIFS(climb_time,ScoutingData[teamNumber],A271)&lt;&gt;0,AVERAGEIFS(climb_time,ScoutingData[teamNumber],A271),AVERAGE(climb_time)
)
),0),"")</f>
        <v/>
      </c>
      <c r="G271" t="str">
        <f t="shared" si="26"/>
        <v/>
      </c>
      <c r="H271" t="str">
        <f>IFERROR(AVERAGEIFS(speed_rating,ScoutingInfo!teamNumber,A271)/5,"")</f>
        <v/>
      </c>
      <c r="I271" t="str">
        <f t="shared" si="27"/>
        <v/>
      </c>
      <c r="J271" t="str">
        <f>IFERROR((AVERAGEIFS(driver_skill,ScoutingInfo!teamNumber,A271)/3),"")</f>
        <v/>
      </c>
      <c r="K271" t="str">
        <f t="shared" si="28"/>
        <v/>
      </c>
      <c r="L271">
        <f>IFERROR((AVERAGEIFS(PitScoutingInfo!coolness,PitScoutingInfo!teamNumber,A271)),"")</f>
        <v>7</v>
      </c>
      <c r="M271">
        <f t="shared" si="29"/>
        <v>43</v>
      </c>
    </row>
    <row r="272" spans="1:13" x14ac:dyDescent="0.4">
      <c r="A272" s="6" t="str">
        <f>IF(ISBLANK(AllTeams!A272),"",AllTeams!A272)</f>
        <v/>
      </c>
      <c r="B272" t="str">
        <f>IFERROR(AVERAGEIFS(ScoutingInfo!defense_rating,ScoutingInfo!teamNumber,A272)/4,"")</f>
        <v/>
      </c>
      <c r="C272" s="5" t="str">
        <f t="shared" si="24"/>
        <v/>
      </c>
      <c r="D272" s="4" t="str">
        <f ca="1">IFERROR(SUM(AVERAGEIF(ReformatedData!$A$2:$A$1000,A272, amp_points),AVERAGEIF(ReformatedData!$A$2:$A$1000,A272, speaker_points))/2,"")</f>
        <v/>
      </c>
      <c r="E272" t="str">
        <f t="shared" ca="1" si="25"/>
        <v/>
      </c>
      <c r="F272" t="str">
        <f>IF(A272&lt;&gt;"",IFERROR(
AVERAGEIF(ScoutingData[teamNumber],A272,climbing_status)/(
IF(
AVERAGEIFS(climb_time,ScoutingData[teamNumber],A272)&lt;&gt;0,AVERAGEIFS(climb_time,ScoutingData[teamNumber],A272),AVERAGE(climb_time)
)
),0),"")</f>
        <v/>
      </c>
      <c r="G272" t="str">
        <f t="shared" si="26"/>
        <v/>
      </c>
      <c r="H272" t="str">
        <f>IFERROR(AVERAGEIFS(speed_rating,ScoutingInfo!teamNumber,A272)/5,"")</f>
        <v/>
      </c>
      <c r="I272" t="str">
        <f t="shared" si="27"/>
        <v/>
      </c>
      <c r="J272" t="str">
        <f>IFERROR((AVERAGEIFS(driver_skill,ScoutingInfo!teamNumber,A272)/3),"")</f>
        <v/>
      </c>
      <c r="K272" t="str">
        <f t="shared" si="28"/>
        <v/>
      </c>
      <c r="L272">
        <f>IFERROR((AVERAGEIFS(PitScoutingInfo!coolness,PitScoutingInfo!teamNumber,A272)),"")</f>
        <v>7</v>
      </c>
      <c r="M272">
        <f t="shared" si="29"/>
        <v>43</v>
      </c>
    </row>
    <row r="273" spans="1:13" x14ac:dyDescent="0.4">
      <c r="A273" s="6" t="str">
        <f>IF(ISBLANK(AllTeams!A273),"",AllTeams!A273)</f>
        <v/>
      </c>
      <c r="B273" t="str">
        <f>IFERROR(AVERAGEIFS(ScoutingInfo!defense_rating,ScoutingInfo!teamNumber,A273)/4,"")</f>
        <v/>
      </c>
      <c r="C273" s="5" t="str">
        <f t="shared" si="24"/>
        <v/>
      </c>
      <c r="D273" s="4" t="str">
        <f ca="1">IFERROR(SUM(AVERAGEIF(ReformatedData!$A$2:$A$1000,A273, amp_points),AVERAGEIF(ReformatedData!$A$2:$A$1000,A273, speaker_points))/2,"")</f>
        <v/>
      </c>
      <c r="E273" t="str">
        <f t="shared" ca="1" si="25"/>
        <v/>
      </c>
      <c r="F273" t="str">
        <f>IF(A273&lt;&gt;"",IFERROR(
AVERAGEIF(ScoutingData[teamNumber],A273,climbing_status)/(
IF(
AVERAGEIFS(climb_time,ScoutingData[teamNumber],A273)&lt;&gt;0,AVERAGEIFS(climb_time,ScoutingData[teamNumber],A273),AVERAGE(climb_time)
)
),0),"")</f>
        <v/>
      </c>
      <c r="G273" t="str">
        <f t="shared" si="26"/>
        <v/>
      </c>
      <c r="H273" t="str">
        <f>IFERROR(AVERAGEIFS(speed_rating,ScoutingInfo!teamNumber,A273)/5,"")</f>
        <v/>
      </c>
      <c r="I273" t="str">
        <f t="shared" si="27"/>
        <v/>
      </c>
      <c r="J273" t="str">
        <f>IFERROR((AVERAGEIFS(driver_skill,ScoutingInfo!teamNumber,A273)/3),"")</f>
        <v/>
      </c>
      <c r="K273" t="str">
        <f t="shared" si="28"/>
        <v/>
      </c>
      <c r="L273">
        <f>IFERROR((AVERAGEIFS(PitScoutingInfo!coolness,PitScoutingInfo!teamNumber,A273)),"")</f>
        <v>7</v>
      </c>
      <c r="M273">
        <f t="shared" si="29"/>
        <v>43</v>
      </c>
    </row>
    <row r="274" spans="1:13" x14ac:dyDescent="0.4">
      <c r="A274" s="6" t="str">
        <f>IF(ISBLANK(AllTeams!A274),"",AllTeams!A274)</f>
        <v/>
      </c>
      <c r="B274" t="str">
        <f>IFERROR(AVERAGEIFS(ScoutingInfo!defense_rating,ScoutingInfo!teamNumber,A274)/4,"")</f>
        <v/>
      </c>
      <c r="C274" s="5" t="str">
        <f t="shared" si="24"/>
        <v/>
      </c>
      <c r="D274" s="4" t="str">
        <f ca="1">IFERROR(SUM(AVERAGEIF(ReformatedData!$A$2:$A$1000,A274, amp_points),AVERAGEIF(ReformatedData!$A$2:$A$1000,A274, speaker_points))/2,"")</f>
        <v/>
      </c>
      <c r="E274" t="str">
        <f t="shared" ca="1" si="25"/>
        <v/>
      </c>
      <c r="F274" t="str">
        <f>IF(A274&lt;&gt;"",IFERROR(
AVERAGEIF(ScoutingData[teamNumber],A274,climbing_status)/(
IF(
AVERAGEIFS(climb_time,ScoutingData[teamNumber],A274)&lt;&gt;0,AVERAGEIFS(climb_time,ScoutingData[teamNumber],A274),AVERAGE(climb_time)
)
),0),"")</f>
        <v/>
      </c>
      <c r="G274" t="str">
        <f t="shared" si="26"/>
        <v/>
      </c>
      <c r="H274" t="str">
        <f>IFERROR(AVERAGEIFS(speed_rating,ScoutingInfo!teamNumber,A274)/5,"")</f>
        <v/>
      </c>
      <c r="I274" t="str">
        <f t="shared" si="27"/>
        <v/>
      </c>
      <c r="J274" t="str">
        <f>IFERROR((AVERAGEIFS(driver_skill,ScoutingInfo!teamNumber,A274)/3),"")</f>
        <v/>
      </c>
      <c r="K274" t="str">
        <f t="shared" si="28"/>
        <v/>
      </c>
      <c r="L274">
        <f>IFERROR((AVERAGEIFS(PitScoutingInfo!coolness,PitScoutingInfo!teamNumber,A274)),"")</f>
        <v>7</v>
      </c>
      <c r="M274">
        <f t="shared" si="29"/>
        <v>43</v>
      </c>
    </row>
    <row r="275" spans="1:13" x14ac:dyDescent="0.4">
      <c r="A275" s="6" t="str">
        <f>IF(ISBLANK(AllTeams!A275),"",AllTeams!A275)</f>
        <v/>
      </c>
      <c r="B275" t="str">
        <f>IFERROR(AVERAGEIFS(ScoutingInfo!defense_rating,ScoutingInfo!teamNumber,A275)/4,"")</f>
        <v/>
      </c>
      <c r="C275" s="5" t="str">
        <f t="shared" si="24"/>
        <v/>
      </c>
      <c r="D275" s="4" t="str">
        <f ca="1">IFERROR(SUM(AVERAGEIF(ReformatedData!$A$2:$A$1000,A275, amp_points),AVERAGEIF(ReformatedData!$A$2:$A$1000,A275, speaker_points))/2,"")</f>
        <v/>
      </c>
      <c r="E275" t="str">
        <f t="shared" ca="1" si="25"/>
        <v/>
      </c>
      <c r="F275" t="str">
        <f>IF(A275&lt;&gt;"",IFERROR(
AVERAGEIF(ScoutingData[teamNumber],A275,climbing_status)/(
IF(
AVERAGEIFS(climb_time,ScoutingData[teamNumber],A275)&lt;&gt;0,AVERAGEIFS(climb_time,ScoutingData[teamNumber],A275),AVERAGE(climb_time)
)
),0),"")</f>
        <v/>
      </c>
      <c r="G275" t="str">
        <f t="shared" si="26"/>
        <v/>
      </c>
      <c r="H275" t="str">
        <f>IFERROR(AVERAGEIFS(speed_rating,ScoutingInfo!teamNumber,A275)/5,"")</f>
        <v/>
      </c>
      <c r="I275" t="str">
        <f t="shared" si="27"/>
        <v/>
      </c>
      <c r="J275" t="str">
        <f>IFERROR((AVERAGEIFS(driver_skill,ScoutingInfo!teamNumber,A275)/3),"")</f>
        <v/>
      </c>
      <c r="K275" t="str">
        <f t="shared" si="28"/>
        <v/>
      </c>
      <c r="L275">
        <f>IFERROR((AVERAGEIFS(PitScoutingInfo!coolness,PitScoutingInfo!teamNumber,A275)),"")</f>
        <v>7</v>
      </c>
      <c r="M275">
        <f t="shared" si="29"/>
        <v>43</v>
      </c>
    </row>
    <row r="276" spans="1:13" x14ac:dyDescent="0.4">
      <c r="A276" s="6" t="str">
        <f>IF(ISBLANK(AllTeams!A276),"",AllTeams!A276)</f>
        <v/>
      </c>
      <c r="B276" t="str">
        <f>IFERROR(AVERAGEIFS(ScoutingInfo!defense_rating,ScoutingInfo!teamNumber,A276)/4,"")</f>
        <v/>
      </c>
      <c r="C276" s="5" t="str">
        <f t="shared" si="24"/>
        <v/>
      </c>
      <c r="D276" s="4" t="str">
        <f ca="1">IFERROR(SUM(AVERAGEIF(ReformatedData!$A$2:$A$1000,A276, amp_points),AVERAGEIF(ReformatedData!$A$2:$A$1000,A276, speaker_points))/2,"")</f>
        <v/>
      </c>
      <c r="E276" t="str">
        <f t="shared" ca="1" si="25"/>
        <v/>
      </c>
      <c r="F276" t="str">
        <f>IF(A276&lt;&gt;"",IFERROR(
AVERAGEIF(ScoutingData[teamNumber],A276,climbing_status)/(
IF(
AVERAGEIFS(climb_time,ScoutingData[teamNumber],A276)&lt;&gt;0,AVERAGEIFS(climb_time,ScoutingData[teamNumber],A276),AVERAGE(climb_time)
)
),0),"")</f>
        <v/>
      </c>
      <c r="G276" t="str">
        <f t="shared" si="26"/>
        <v/>
      </c>
      <c r="H276" t="str">
        <f>IFERROR(AVERAGEIFS(speed_rating,ScoutingInfo!teamNumber,A276)/5,"")</f>
        <v/>
      </c>
      <c r="I276" t="str">
        <f t="shared" si="27"/>
        <v/>
      </c>
      <c r="J276" t="str">
        <f>IFERROR((AVERAGEIFS(driver_skill,ScoutingInfo!teamNumber,A276)/3),"")</f>
        <v/>
      </c>
      <c r="K276" t="str">
        <f t="shared" si="28"/>
        <v/>
      </c>
      <c r="L276">
        <f>IFERROR((AVERAGEIFS(PitScoutingInfo!coolness,PitScoutingInfo!teamNumber,A276)),"")</f>
        <v>7</v>
      </c>
      <c r="M276">
        <f t="shared" si="29"/>
        <v>43</v>
      </c>
    </row>
    <row r="277" spans="1:13" x14ac:dyDescent="0.4">
      <c r="A277" s="6" t="str">
        <f>IF(ISBLANK(AllTeams!A277),"",AllTeams!A277)</f>
        <v/>
      </c>
      <c r="B277" t="str">
        <f>IFERROR(AVERAGEIFS(ScoutingInfo!defense_rating,ScoutingInfo!teamNumber,A277)/4,"")</f>
        <v/>
      </c>
      <c r="C277" s="5" t="str">
        <f t="shared" si="24"/>
        <v/>
      </c>
      <c r="D277" s="4" t="str">
        <f ca="1">IFERROR(SUM(AVERAGEIF(ReformatedData!$A$2:$A$1000,A277, amp_points),AVERAGEIF(ReformatedData!$A$2:$A$1000,A277, speaker_points))/2,"")</f>
        <v/>
      </c>
      <c r="E277" t="str">
        <f t="shared" ca="1" si="25"/>
        <v/>
      </c>
      <c r="F277" t="str">
        <f>IF(A277&lt;&gt;"",IFERROR(
AVERAGEIF(ScoutingData[teamNumber],A277,climbing_status)/(
IF(
AVERAGEIFS(climb_time,ScoutingData[teamNumber],A277)&lt;&gt;0,AVERAGEIFS(climb_time,ScoutingData[teamNumber],A277),AVERAGE(climb_time)
)
),0),"")</f>
        <v/>
      </c>
      <c r="G277" t="str">
        <f t="shared" si="26"/>
        <v/>
      </c>
      <c r="H277" t="str">
        <f>IFERROR(AVERAGEIFS(speed_rating,ScoutingInfo!teamNumber,A277)/5,"")</f>
        <v/>
      </c>
      <c r="I277" t="str">
        <f t="shared" si="27"/>
        <v/>
      </c>
      <c r="J277" t="str">
        <f>IFERROR((AVERAGEIFS(driver_skill,ScoutingInfo!teamNumber,A277)/3),"")</f>
        <v/>
      </c>
      <c r="K277" t="str">
        <f t="shared" si="28"/>
        <v/>
      </c>
      <c r="L277">
        <f>IFERROR((AVERAGEIFS(PitScoutingInfo!coolness,PitScoutingInfo!teamNumber,A277)),"")</f>
        <v>7</v>
      </c>
      <c r="M277">
        <f t="shared" si="29"/>
        <v>43</v>
      </c>
    </row>
    <row r="278" spans="1:13" x14ac:dyDescent="0.4">
      <c r="A278" s="6" t="str">
        <f>IF(ISBLANK(AllTeams!A278),"",AllTeams!A278)</f>
        <v/>
      </c>
      <c r="B278" t="str">
        <f>IFERROR(AVERAGEIFS(ScoutingInfo!defense_rating,ScoutingInfo!teamNumber,A278)/4,"")</f>
        <v/>
      </c>
      <c r="C278" s="5" t="str">
        <f t="shared" si="24"/>
        <v/>
      </c>
      <c r="D278" s="4" t="str">
        <f ca="1">IFERROR(SUM(AVERAGEIF(ReformatedData!$A$2:$A$1000,A278, amp_points),AVERAGEIF(ReformatedData!$A$2:$A$1000,A278, speaker_points))/2,"")</f>
        <v/>
      </c>
      <c r="E278" t="str">
        <f t="shared" ca="1" si="25"/>
        <v/>
      </c>
      <c r="F278" t="str">
        <f>IF(A278&lt;&gt;"",IFERROR(
AVERAGEIF(ScoutingData[teamNumber],A278,climbing_status)/(
IF(
AVERAGEIFS(climb_time,ScoutingData[teamNumber],A278)&lt;&gt;0,AVERAGEIFS(climb_time,ScoutingData[teamNumber],A278),AVERAGE(climb_time)
)
),0),"")</f>
        <v/>
      </c>
      <c r="G278" t="str">
        <f t="shared" si="26"/>
        <v/>
      </c>
      <c r="H278" t="str">
        <f>IFERROR(AVERAGEIFS(speed_rating,ScoutingInfo!teamNumber,A278)/5,"")</f>
        <v/>
      </c>
      <c r="I278" t="str">
        <f t="shared" si="27"/>
        <v/>
      </c>
      <c r="J278" t="str">
        <f>IFERROR((AVERAGEIFS(driver_skill,ScoutingInfo!teamNumber,A278)/3),"")</f>
        <v/>
      </c>
      <c r="K278" t="str">
        <f t="shared" si="28"/>
        <v/>
      </c>
      <c r="L278">
        <f>IFERROR((AVERAGEIFS(PitScoutingInfo!coolness,PitScoutingInfo!teamNumber,A278)),"")</f>
        <v>7</v>
      </c>
      <c r="M278">
        <f t="shared" si="29"/>
        <v>43</v>
      </c>
    </row>
    <row r="279" spans="1:13" x14ac:dyDescent="0.4">
      <c r="A279" s="6" t="str">
        <f>IF(ISBLANK(AllTeams!A279),"",AllTeams!A279)</f>
        <v/>
      </c>
      <c r="B279" t="str">
        <f>IFERROR(AVERAGEIFS(ScoutingInfo!defense_rating,ScoutingInfo!teamNumber,A279)/4,"")</f>
        <v/>
      </c>
      <c r="C279" s="5" t="str">
        <f t="shared" si="24"/>
        <v/>
      </c>
      <c r="D279" s="4" t="str">
        <f ca="1">IFERROR(SUM(AVERAGEIF(ReformatedData!$A$2:$A$1000,A279, amp_points),AVERAGEIF(ReformatedData!$A$2:$A$1000,A279, speaker_points))/2,"")</f>
        <v/>
      </c>
      <c r="E279" t="str">
        <f t="shared" ca="1" si="25"/>
        <v/>
      </c>
      <c r="F279" t="str">
        <f>IF(A279&lt;&gt;"",IFERROR(
AVERAGEIF(ScoutingData[teamNumber],A279,climbing_status)/(
IF(
AVERAGEIFS(climb_time,ScoutingData[teamNumber],A279)&lt;&gt;0,AVERAGEIFS(climb_time,ScoutingData[teamNumber],A279),AVERAGE(climb_time)
)
),0),"")</f>
        <v/>
      </c>
      <c r="G279" t="str">
        <f t="shared" si="26"/>
        <v/>
      </c>
      <c r="H279" t="str">
        <f>IFERROR(AVERAGEIFS(speed_rating,ScoutingInfo!teamNumber,A279)/5,"")</f>
        <v/>
      </c>
      <c r="I279" t="str">
        <f t="shared" si="27"/>
        <v/>
      </c>
      <c r="J279" t="str">
        <f>IFERROR((AVERAGEIFS(driver_skill,ScoutingInfo!teamNumber,A279)/3),"")</f>
        <v/>
      </c>
      <c r="K279" t="str">
        <f t="shared" si="28"/>
        <v/>
      </c>
      <c r="L279">
        <f>IFERROR((AVERAGEIFS(PitScoutingInfo!coolness,PitScoutingInfo!teamNumber,A279)),"")</f>
        <v>7</v>
      </c>
      <c r="M279">
        <f t="shared" si="29"/>
        <v>43</v>
      </c>
    </row>
    <row r="280" spans="1:13" x14ac:dyDescent="0.4">
      <c r="A280" s="6" t="str">
        <f>IF(ISBLANK(AllTeams!A280),"",AllTeams!A280)</f>
        <v/>
      </c>
      <c r="B280" t="str">
        <f>IFERROR(AVERAGEIFS(ScoutingInfo!defense_rating,ScoutingInfo!teamNumber,A280)/4,"")</f>
        <v/>
      </c>
      <c r="C280" s="5" t="str">
        <f t="shared" si="24"/>
        <v/>
      </c>
      <c r="D280" s="4" t="str">
        <f ca="1">IFERROR(SUM(AVERAGEIF(ReformatedData!$A$2:$A$1000,A280, amp_points),AVERAGEIF(ReformatedData!$A$2:$A$1000,A280, speaker_points))/2,"")</f>
        <v/>
      </c>
      <c r="E280" t="str">
        <f t="shared" ca="1" si="25"/>
        <v/>
      </c>
      <c r="F280" t="str">
        <f>IF(A280&lt;&gt;"",IFERROR(
AVERAGEIF(ScoutingData[teamNumber],A280,climbing_status)/(
IF(
AVERAGEIFS(climb_time,ScoutingData[teamNumber],A280)&lt;&gt;0,AVERAGEIFS(climb_time,ScoutingData[teamNumber],A280),AVERAGE(climb_time)
)
),0),"")</f>
        <v/>
      </c>
      <c r="G280" t="str">
        <f t="shared" si="26"/>
        <v/>
      </c>
      <c r="H280" t="str">
        <f>IFERROR(AVERAGEIFS(speed_rating,ScoutingInfo!teamNumber,A280)/5,"")</f>
        <v/>
      </c>
      <c r="I280" t="str">
        <f t="shared" si="27"/>
        <v/>
      </c>
      <c r="J280" t="str">
        <f>IFERROR((AVERAGEIFS(driver_skill,ScoutingInfo!teamNumber,A280)/3),"")</f>
        <v/>
      </c>
      <c r="K280" t="str">
        <f t="shared" si="28"/>
        <v/>
      </c>
      <c r="L280">
        <f>IFERROR((AVERAGEIFS(PitScoutingInfo!coolness,PitScoutingInfo!teamNumber,A280)),"")</f>
        <v>7</v>
      </c>
      <c r="M280">
        <f t="shared" si="29"/>
        <v>43</v>
      </c>
    </row>
    <row r="281" spans="1:13" x14ac:dyDescent="0.4">
      <c r="A281" s="6" t="str">
        <f>IF(ISBLANK(AllTeams!A281),"",AllTeams!A281)</f>
        <v/>
      </c>
      <c r="B281" t="str">
        <f>IFERROR(AVERAGEIFS(ScoutingInfo!defense_rating,ScoutingInfo!teamNumber,A281)/4,"")</f>
        <v/>
      </c>
      <c r="C281" s="5" t="str">
        <f t="shared" si="24"/>
        <v/>
      </c>
      <c r="D281" s="4" t="str">
        <f ca="1">IFERROR(SUM(AVERAGEIF(ReformatedData!$A$2:$A$1000,A281, amp_points),AVERAGEIF(ReformatedData!$A$2:$A$1000,A281, speaker_points))/2,"")</f>
        <v/>
      </c>
      <c r="E281" t="str">
        <f t="shared" ca="1" si="25"/>
        <v/>
      </c>
      <c r="F281" t="str">
        <f>IF(A281&lt;&gt;"",IFERROR(
AVERAGEIF(ScoutingData[teamNumber],A281,climbing_status)/(
IF(
AVERAGEIFS(climb_time,ScoutingData[teamNumber],A281)&lt;&gt;0,AVERAGEIFS(climb_time,ScoutingData[teamNumber],A281),AVERAGE(climb_time)
)
),0),"")</f>
        <v/>
      </c>
      <c r="G281" t="str">
        <f t="shared" si="26"/>
        <v/>
      </c>
      <c r="H281" t="str">
        <f>IFERROR(AVERAGEIFS(speed_rating,ScoutingInfo!teamNumber,A281)/5,"")</f>
        <v/>
      </c>
      <c r="I281" t="str">
        <f t="shared" si="27"/>
        <v/>
      </c>
      <c r="J281" t="str">
        <f>IFERROR((AVERAGEIFS(driver_skill,ScoutingInfo!teamNumber,A281)/3),"")</f>
        <v/>
      </c>
      <c r="K281" t="str">
        <f t="shared" si="28"/>
        <v/>
      </c>
      <c r="L281">
        <f>IFERROR((AVERAGEIFS(PitScoutingInfo!coolness,PitScoutingInfo!teamNumber,A281)),"")</f>
        <v>7</v>
      </c>
      <c r="M281">
        <f t="shared" si="29"/>
        <v>43</v>
      </c>
    </row>
    <row r="282" spans="1:13" x14ac:dyDescent="0.4">
      <c r="A282" s="6" t="str">
        <f>IF(ISBLANK(AllTeams!A282),"",AllTeams!A282)</f>
        <v/>
      </c>
      <c r="B282" t="str">
        <f>IFERROR(AVERAGEIFS(ScoutingInfo!defense_rating,ScoutingInfo!teamNumber,A282)/4,"")</f>
        <v/>
      </c>
      <c r="C282" s="5" t="str">
        <f t="shared" si="24"/>
        <v/>
      </c>
      <c r="D282" s="4" t="str">
        <f ca="1">IFERROR(SUM(AVERAGEIF(ReformatedData!$A$2:$A$1000,A282, amp_points),AVERAGEIF(ReformatedData!$A$2:$A$1000,A282, speaker_points))/2,"")</f>
        <v/>
      </c>
      <c r="E282" t="str">
        <f t="shared" ca="1" si="25"/>
        <v/>
      </c>
      <c r="F282" t="str">
        <f>IF(A282&lt;&gt;"",IFERROR(
AVERAGEIF(ScoutingData[teamNumber],A282,climbing_status)/(
IF(
AVERAGEIFS(climb_time,ScoutingData[teamNumber],A282)&lt;&gt;0,AVERAGEIFS(climb_time,ScoutingData[teamNumber],A282),AVERAGE(climb_time)
)
),0),"")</f>
        <v/>
      </c>
      <c r="G282" t="str">
        <f t="shared" si="26"/>
        <v/>
      </c>
      <c r="H282" t="str">
        <f>IFERROR(AVERAGEIFS(speed_rating,ScoutingInfo!teamNumber,A282)/5,"")</f>
        <v/>
      </c>
      <c r="I282" t="str">
        <f t="shared" si="27"/>
        <v/>
      </c>
      <c r="J282" t="str">
        <f>IFERROR((AVERAGEIFS(driver_skill,ScoutingInfo!teamNumber,A282)/3),"")</f>
        <v/>
      </c>
      <c r="K282" t="str">
        <f t="shared" si="28"/>
        <v/>
      </c>
      <c r="L282">
        <f>IFERROR((AVERAGEIFS(PitScoutingInfo!coolness,PitScoutingInfo!teamNumber,A282)),"")</f>
        <v>7</v>
      </c>
      <c r="M282">
        <f t="shared" si="29"/>
        <v>43</v>
      </c>
    </row>
    <row r="283" spans="1:13" x14ac:dyDescent="0.4">
      <c r="A283" s="6" t="str">
        <f>IF(ISBLANK(AllTeams!A283),"",AllTeams!A283)</f>
        <v/>
      </c>
      <c r="B283" t="str">
        <f>IFERROR(AVERAGEIFS(ScoutingInfo!defense_rating,ScoutingInfo!teamNumber,A283)/4,"")</f>
        <v/>
      </c>
      <c r="C283" s="5" t="str">
        <f t="shared" si="24"/>
        <v/>
      </c>
      <c r="D283" s="4" t="str">
        <f ca="1">IFERROR(SUM(AVERAGEIF(ReformatedData!$A$2:$A$1000,A283, amp_points),AVERAGEIF(ReformatedData!$A$2:$A$1000,A283, speaker_points))/2,"")</f>
        <v/>
      </c>
      <c r="E283" t="str">
        <f t="shared" ca="1" si="25"/>
        <v/>
      </c>
      <c r="F283" t="str">
        <f>IF(A283&lt;&gt;"",IFERROR(
AVERAGEIF(ScoutingData[teamNumber],A283,climbing_status)/(
IF(
AVERAGEIFS(climb_time,ScoutingData[teamNumber],A283)&lt;&gt;0,AVERAGEIFS(climb_time,ScoutingData[teamNumber],A283),AVERAGE(climb_time)
)
),0),"")</f>
        <v/>
      </c>
      <c r="G283" t="str">
        <f t="shared" si="26"/>
        <v/>
      </c>
      <c r="H283" t="str">
        <f>IFERROR(AVERAGEIFS(speed_rating,ScoutingInfo!teamNumber,A283)/5,"")</f>
        <v/>
      </c>
      <c r="I283" t="str">
        <f t="shared" si="27"/>
        <v/>
      </c>
      <c r="J283" t="str">
        <f>IFERROR((AVERAGEIFS(driver_skill,ScoutingInfo!teamNumber,A283)/3),"")</f>
        <v/>
      </c>
      <c r="K283" t="str">
        <f t="shared" si="28"/>
        <v/>
      </c>
      <c r="L283">
        <f>IFERROR((AVERAGEIFS(PitScoutingInfo!coolness,PitScoutingInfo!teamNumber,A283)),"")</f>
        <v>7</v>
      </c>
      <c r="M283">
        <f t="shared" si="29"/>
        <v>43</v>
      </c>
    </row>
    <row r="284" spans="1:13" x14ac:dyDescent="0.4">
      <c r="A284" s="6" t="str">
        <f>IF(ISBLANK(AllTeams!A284),"",AllTeams!A284)</f>
        <v/>
      </c>
      <c r="B284" t="str">
        <f>IFERROR(AVERAGEIFS(ScoutingInfo!defense_rating,ScoutingInfo!teamNumber,A284)/4,"")</f>
        <v/>
      </c>
      <c r="C284" s="5" t="str">
        <f t="shared" si="24"/>
        <v/>
      </c>
      <c r="D284" s="4" t="str">
        <f ca="1">IFERROR(SUM(AVERAGEIF(ReformatedData!$A$2:$A$1000,A284, amp_points),AVERAGEIF(ReformatedData!$A$2:$A$1000,A284, speaker_points))/2,"")</f>
        <v/>
      </c>
      <c r="E284" t="str">
        <f t="shared" ca="1" si="25"/>
        <v/>
      </c>
      <c r="F284" t="str">
        <f>IF(A284&lt;&gt;"",IFERROR(
AVERAGEIF(ScoutingData[teamNumber],A284,climbing_status)/(
IF(
AVERAGEIFS(climb_time,ScoutingData[teamNumber],A284)&lt;&gt;0,AVERAGEIFS(climb_time,ScoutingData[teamNumber],A284),AVERAGE(climb_time)
)
),0),"")</f>
        <v/>
      </c>
      <c r="G284" t="str">
        <f t="shared" si="26"/>
        <v/>
      </c>
      <c r="H284" t="str">
        <f>IFERROR(AVERAGEIFS(speed_rating,ScoutingInfo!teamNumber,A284)/5,"")</f>
        <v/>
      </c>
      <c r="I284" t="str">
        <f t="shared" si="27"/>
        <v/>
      </c>
      <c r="J284" t="str">
        <f>IFERROR((AVERAGEIFS(driver_skill,ScoutingInfo!teamNumber,A284)/3),"")</f>
        <v/>
      </c>
      <c r="K284" t="str">
        <f t="shared" si="28"/>
        <v/>
      </c>
      <c r="L284">
        <f>IFERROR((AVERAGEIFS(PitScoutingInfo!coolness,PitScoutingInfo!teamNumber,A284)),"")</f>
        <v>7</v>
      </c>
      <c r="M284">
        <f t="shared" si="29"/>
        <v>43</v>
      </c>
    </row>
    <row r="285" spans="1:13" x14ac:dyDescent="0.4">
      <c r="A285" s="6" t="str">
        <f>IF(ISBLANK(AllTeams!A285),"",AllTeams!A285)</f>
        <v/>
      </c>
      <c r="B285" t="str">
        <f>IFERROR(AVERAGEIFS(ScoutingInfo!defense_rating,ScoutingInfo!teamNumber,A285)/4,"")</f>
        <v/>
      </c>
      <c r="C285" s="5" t="str">
        <f t="shared" si="24"/>
        <v/>
      </c>
      <c r="D285" s="4" t="str">
        <f ca="1">IFERROR(SUM(AVERAGEIF(ReformatedData!$A$2:$A$1000,A285, amp_points),AVERAGEIF(ReformatedData!$A$2:$A$1000,A285, speaker_points))/2,"")</f>
        <v/>
      </c>
      <c r="E285" t="str">
        <f t="shared" ca="1" si="25"/>
        <v/>
      </c>
      <c r="F285" t="str">
        <f>IF(A285&lt;&gt;"",IFERROR(
AVERAGEIF(ScoutingData[teamNumber],A285,climbing_status)/(
IF(
AVERAGEIFS(climb_time,ScoutingData[teamNumber],A285)&lt;&gt;0,AVERAGEIFS(climb_time,ScoutingData[teamNumber],A285),AVERAGE(climb_time)
)
),0),"")</f>
        <v/>
      </c>
      <c r="G285" t="str">
        <f t="shared" si="26"/>
        <v/>
      </c>
      <c r="H285" t="str">
        <f>IFERROR(AVERAGEIFS(speed_rating,ScoutingInfo!teamNumber,A285)/5,"")</f>
        <v/>
      </c>
      <c r="I285" t="str">
        <f t="shared" si="27"/>
        <v/>
      </c>
      <c r="J285" t="str">
        <f>IFERROR((AVERAGEIFS(driver_skill,ScoutingInfo!teamNumber,A285)/3),"")</f>
        <v/>
      </c>
      <c r="K285" t="str">
        <f t="shared" si="28"/>
        <v/>
      </c>
      <c r="L285">
        <f>IFERROR((AVERAGEIFS(PitScoutingInfo!coolness,PitScoutingInfo!teamNumber,A285)),"")</f>
        <v>7</v>
      </c>
      <c r="M285">
        <f t="shared" si="29"/>
        <v>43</v>
      </c>
    </row>
    <row r="286" spans="1:13" x14ac:dyDescent="0.4">
      <c r="A286" s="6" t="str">
        <f>IF(ISBLANK(AllTeams!A286),"",AllTeams!A286)</f>
        <v/>
      </c>
      <c r="B286" t="str">
        <f>IFERROR(AVERAGEIFS(ScoutingInfo!defense_rating,ScoutingInfo!teamNumber,A286)/4,"")</f>
        <v/>
      </c>
      <c r="C286" s="5" t="str">
        <f t="shared" si="24"/>
        <v/>
      </c>
      <c r="D286" s="4" t="str">
        <f ca="1">IFERROR(SUM(AVERAGEIF(ReformatedData!$A$2:$A$1000,A286, amp_points),AVERAGEIF(ReformatedData!$A$2:$A$1000,A286, speaker_points))/2,"")</f>
        <v/>
      </c>
      <c r="E286" t="str">
        <f t="shared" ca="1" si="25"/>
        <v/>
      </c>
      <c r="F286" t="str">
        <f>IF(A286&lt;&gt;"",IFERROR(
AVERAGEIF(ScoutingData[teamNumber],A286,climbing_status)/(
IF(
AVERAGEIFS(climb_time,ScoutingData[teamNumber],A286)&lt;&gt;0,AVERAGEIFS(climb_time,ScoutingData[teamNumber],A286),AVERAGE(climb_time)
)
),0),"")</f>
        <v/>
      </c>
      <c r="G286" t="str">
        <f t="shared" si="26"/>
        <v/>
      </c>
      <c r="H286" t="str">
        <f>IFERROR(AVERAGEIFS(speed_rating,ScoutingInfo!teamNumber,A286)/5,"")</f>
        <v/>
      </c>
      <c r="I286" t="str">
        <f t="shared" si="27"/>
        <v/>
      </c>
      <c r="J286" t="str">
        <f>IFERROR((AVERAGEIFS(driver_skill,ScoutingInfo!teamNumber,A286)/3),"")</f>
        <v/>
      </c>
      <c r="K286" t="str">
        <f t="shared" si="28"/>
        <v/>
      </c>
      <c r="L286">
        <f>IFERROR((AVERAGEIFS(PitScoutingInfo!coolness,PitScoutingInfo!teamNumber,A286)),"")</f>
        <v>7</v>
      </c>
      <c r="M286">
        <f t="shared" si="29"/>
        <v>43</v>
      </c>
    </row>
    <row r="287" spans="1:13" x14ac:dyDescent="0.4">
      <c r="A287" s="6" t="str">
        <f>IF(ISBLANK(AllTeams!A287),"",AllTeams!A287)</f>
        <v/>
      </c>
      <c r="B287" t="str">
        <f>IFERROR(AVERAGEIFS(ScoutingInfo!defense_rating,ScoutingInfo!teamNumber,A287)/4,"")</f>
        <v/>
      </c>
      <c r="C287" s="5" t="str">
        <f t="shared" si="24"/>
        <v/>
      </c>
      <c r="D287" s="4" t="str">
        <f ca="1">IFERROR(SUM(AVERAGEIF(ReformatedData!$A$2:$A$1000,A287, amp_points),AVERAGEIF(ReformatedData!$A$2:$A$1000,A287, speaker_points))/2,"")</f>
        <v/>
      </c>
      <c r="E287" t="str">
        <f t="shared" ca="1" si="25"/>
        <v/>
      </c>
      <c r="F287" t="str">
        <f>IF(A287&lt;&gt;"",IFERROR(
AVERAGEIF(ScoutingData[teamNumber],A287,climbing_status)/(
IF(
AVERAGEIFS(climb_time,ScoutingData[teamNumber],A287)&lt;&gt;0,AVERAGEIFS(climb_time,ScoutingData[teamNumber],A287),AVERAGE(climb_time)
)
),0),"")</f>
        <v/>
      </c>
      <c r="G287" t="str">
        <f t="shared" si="26"/>
        <v/>
      </c>
      <c r="H287" t="str">
        <f>IFERROR(AVERAGEIFS(speed_rating,ScoutingInfo!teamNumber,A287)/5,"")</f>
        <v/>
      </c>
      <c r="I287" t="str">
        <f t="shared" si="27"/>
        <v/>
      </c>
      <c r="J287" t="str">
        <f>IFERROR((AVERAGEIFS(driver_skill,ScoutingInfo!teamNumber,A287)/3),"")</f>
        <v/>
      </c>
      <c r="K287" t="str">
        <f t="shared" si="28"/>
        <v/>
      </c>
      <c r="L287">
        <f>IFERROR((AVERAGEIFS(PitScoutingInfo!coolness,PitScoutingInfo!teamNumber,A287)),"")</f>
        <v>7</v>
      </c>
      <c r="M287">
        <f t="shared" si="29"/>
        <v>43</v>
      </c>
    </row>
    <row r="288" spans="1:13" x14ac:dyDescent="0.4">
      <c r="A288" s="6" t="str">
        <f>IF(ISBLANK(AllTeams!A288),"",AllTeams!A288)</f>
        <v/>
      </c>
      <c r="B288" t="str">
        <f>IFERROR(AVERAGEIFS(ScoutingInfo!defense_rating,ScoutingInfo!teamNumber,A288)/4,"")</f>
        <v/>
      </c>
      <c r="C288" s="5" t="str">
        <f t="shared" si="24"/>
        <v/>
      </c>
      <c r="D288" s="4" t="str">
        <f ca="1">IFERROR(SUM(AVERAGEIF(ReformatedData!$A$2:$A$1000,A288, amp_points),AVERAGEIF(ReformatedData!$A$2:$A$1000,A288, speaker_points))/2,"")</f>
        <v/>
      </c>
      <c r="E288" t="str">
        <f t="shared" ca="1" si="25"/>
        <v/>
      </c>
      <c r="F288" t="str">
        <f>IF(A288&lt;&gt;"",IFERROR(
AVERAGEIF(ScoutingData[teamNumber],A288,climbing_status)/(
IF(
AVERAGEIFS(climb_time,ScoutingData[teamNumber],A288)&lt;&gt;0,AVERAGEIFS(climb_time,ScoutingData[teamNumber],A288),AVERAGE(climb_time)
)
),0),"")</f>
        <v/>
      </c>
      <c r="G288" t="str">
        <f t="shared" si="26"/>
        <v/>
      </c>
      <c r="H288" t="str">
        <f>IFERROR(AVERAGEIFS(speed_rating,ScoutingInfo!teamNumber,A288)/5,"")</f>
        <v/>
      </c>
      <c r="I288" t="str">
        <f t="shared" si="27"/>
        <v/>
      </c>
      <c r="J288" t="str">
        <f>IFERROR((AVERAGEIFS(driver_skill,ScoutingInfo!teamNumber,A288)/3),"")</f>
        <v/>
      </c>
      <c r="K288" t="str">
        <f t="shared" si="28"/>
        <v/>
      </c>
      <c r="L288">
        <f>IFERROR((AVERAGEIFS(PitScoutingInfo!coolness,PitScoutingInfo!teamNumber,A288)),"")</f>
        <v>7</v>
      </c>
      <c r="M288">
        <f t="shared" si="29"/>
        <v>43</v>
      </c>
    </row>
    <row r="289" spans="1:13" x14ac:dyDescent="0.4">
      <c r="A289" s="6" t="str">
        <f>IF(ISBLANK(AllTeams!A289),"",AllTeams!A289)</f>
        <v/>
      </c>
      <c r="B289" t="str">
        <f>IFERROR(AVERAGEIFS(ScoutingInfo!defense_rating,ScoutingInfo!teamNumber,A289)/4,"")</f>
        <v/>
      </c>
      <c r="C289" s="5" t="str">
        <f t="shared" si="24"/>
        <v/>
      </c>
      <c r="D289" s="4" t="str">
        <f ca="1">IFERROR(SUM(AVERAGEIF(ReformatedData!$A$2:$A$1000,A289, amp_points),AVERAGEIF(ReformatedData!$A$2:$A$1000,A289, speaker_points))/2,"")</f>
        <v/>
      </c>
      <c r="E289" t="str">
        <f t="shared" ca="1" si="25"/>
        <v/>
      </c>
      <c r="F289" t="str">
        <f>IF(A289&lt;&gt;"",IFERROR(
AVERAGEIF(ScoutingData[teamNumber],A289,climbing_status)/(
IF(
AVERAGEIFS(climb_time,ScoutingData[teamNumber],A289)&lt;&gt;0,AVERAGEIFS(climb_time,ScoutingData[teamNumber],A289),AVERAGE(climb_time)
)
),0),"")</f>
        <v/>
      </c>
      <c r="G289" t="str">
        <f t="shared" si="26"/>
        <v/>
      </c>
      <c r="H289" t="str">
        <f>IFERROR(AVERAGEIFS(speed_rating,ScoutingInfo!teamNumber,A289)/5,"")</f>
        <v/>
      </c>
      <c r="I289" t="str">
        <f t="shared" si="27"/>
        <v/>
      </c>
      <c r="J289" t="str">
        <f>IFERROR((AVERAGEIFS(driver_skill,ScoutingInfo!teamNumber,A289)/3),"")</f>
        <v/>
      </c>
      <c r="K289" t="str">
        <f t="shared" si="28"/>
        <v/>
      </c>
      <c r="L289">
        <f>IFERROR((AVERAGEIFS(PitScoutingInfo!coolness,PitScoutingInfo!teamNumber,A289)),"")</f>
        <v>7</v>
      </c>
      <c r="M289">
        <f t="shared" si="29"/>
        <v>43</v>
      </c>
    </row>
    <row r="290" spans="1:13" x14ac:dyDescent="0.4">
      <c r="A290" s="6" t="str">
        <f>IF(ISBLANK(AllTeams!A290),"",AllTeams!A290)</f>
        <v/>
      </c>
      <c r="B290" t="str">
        <f>IFERROR(AVERAGEIFS(ScoutingInfo!defense_rating,ScoutingInfo!teamNumber,A290)/4,"")</f>
        <v/>
      </c>
      <c r="C290" s="5" t="str">
        <f t="shared" si="24"/>
        <v/>
      </c>
      <c r="D290" s="4" t="str">
        <f ca="1">IFERROR(SUM(AVERAGEIF(ReformatedData!$A$2:$A$1000,A290, amp_points),AVERAGEIF(ReformatedData!$A$2:$A$1000,A290, speaker_points))/2,"")</f>
        <v/>
      </c>
      <c r="E290" t="str">
        <f t="shared" ca="1" si="25"/>
        <v/>
      </c>
      <c r="F290" t="str">
        <f>IF(A290&lt;&gt;"",IFERROR(
AVERAGEIF(ScoutingData[teamNumber],A290,climbing_status)/(
IF(
AVERAGEIFS(climb_time,ScoutingData[teamNumber],A290)&lt;&gt;0,AVERAGEIFS(climb_time,ScoutingData[teamNumber],A290),AVERAGE(climb_time)
)
),0),"")</f>
        <v/>
      </c>
      <c r="G290" t="str">
        <f t="shared" si="26"/>
        <v/>
      </c>
      <c r="H290" t="str">
        <f>IFERROR(AVERAGEIFS(speed_rating,ScoutingInfo!teamNumber,A290)/5,"")</f>
        <v/>
      </c>
      <c r="I290" t="str">
        <f t="shared" si="27"/>
        <v/>
      </c>
      <c r="J290" t="str">
        <f>IFERROR((AVERAGEIFS(driver_skill,ScoutingInfo!teamNumber,A290)/3),"")</f>
        <v/>
      </c>
      <c r="K290" t="str">
        <f t="shared" si="28"/>
        <v/>
      </c>
      <c r="L290">
        <f>IFERROR((AVERAGEIFS(PitScoutingInfo!coolness,PitScoutingInfo!teamNumber,A290)),"")</f>
        <v>7</v>
      </c>
      <c r="M290">
        <f t="shared" si="29"/>
        <v>43</v>
      </c>
    </row>
    <row r="291" spans="1:13" x14ac:dyDescent="0.4">
      <c r="A291" s="6" t="str">
        <f>IF(ISBLANK(AllTeams!A291),"",AllTeams!A291)</f>
        <v/>
      </c>
      <c r="B291" t="str">
        <f>IFERROR(AVERAGEIFS(ScoutingInfo!defense_rating,ScoutingInfo!teamNumber,A291)/4,"")</f>
        <v/>
      </c>
      <c r="C291" s="5" t="str">
        <f t="shared" si="24"/>
        <v/>
      </c>
      <c r="D291" s="4" t="str">
        <f ca="1">IFERROR(SUM(AVERAGEIF(ReformatedData!$A$2:$A$1000,A291, amp_points),AVERAGEIF(ReformatedData!$A$2:$A$1000,A291, speaker_points))/2,"")</f>
        <v/>
      </c>
      <c r="E291" t="str">
        <f t="shared" ca="1" si="25"/>
        <v/>
      </c>
      <c r="F291" t="str">
        <f>IF(A291&lt;&gt;"",IFERROR(
AVERAGEIF(ScoutingData[teamNumber],A291,climbing_status)/(
IF(
AVERAGEIFS(climb_time,ScoutingData[teamNumber],A291)&lt;&gt;0,AVERAGEIFS(climb_time,ScoutingData[teamNumber],A291),AVERAGE(climb_time)
)
),0),"")</f>
        <v/>
      </c>
      <c r="G291" t="str">
        <f t="shared" si="26"/>
        <v/>
      </c>
      <c r="H291" t="str">
        <f>IFERROR(AVERAGEIFS(speed_rating,ScoutingInfo!teamNumber,A291)/5,"")</f>
        <v/>
      </c>
      <c r="I291" t="str">
        <f t="shared" si="27"/>
        <v/>
      </c>
      <c r="J291" t="str">
        <f>IFERROR((AVERAGEIFS(driver_skill,ScoutingInfo!teamNumber,A291)/3),"")</f>
        <v/>
      </c>
      <c r="K291" t="str">
        <f t="shared" si="28"/>
        <v/>
      </c>
      <c r="L291">
        <f>IFERROR((AVERAGEIFS(PitScoutingInfo!coolness,PitScoutingInfo!teamNumber,A291)),"")</f>
        <v>7</v>
      </c>
      <c r="M291">
        <f t="shared" si="29"/>
        <v>43</v>
      </c>
    </row>
    <row r="292" spans="1:13" x14ac:dyDescent="0.4">
      <c r="A292" s="6" t="str">
        <f>IF(ISBLANK(AllTeams!A292),"",AllTeams!A292)</f>
        <v/>
      </c>
      <c r="B292" t="str">
        <f>IFERROR(AVERAGEIFS(ScoutingInfo!defense_rating,ScoutingInfo!teamNumber,A292)/4,"")</f>
        <v/>
      </c>
      <c r="C292" s="5" t="str">
        <f t="shared" si="24"/>
        <v/>
      </c>
      <c r="D292" s="4" t="str">
        <f ca="1">IFERROR(SUM(AVERAGEIF(ReformatedData!$A$2:$A$1000,A292, amp_points),AVERAGEIF(ReformatedData!$A$2:$A$1000,A292, speaker_points))/2,"")</f>
        <v/>
      </c>
      <c r="E292" t="str">
        <f t="shared" ca="1" si="25"/>
        <v/>
      </c>
      <c r="F292" t="str">
        <f>IF(A292&lt;&gt;"",IFERROR(
AVERAGEIF(ScoutingData[teamNumber],A292,climbing_status)/(
IF(
AVERAGEIFS(climb_time,ScoutingData[teamNumber],A292)&lt;&gt;0,AVERAGEIFS(climb_time,ScoutingData[teamNumber],A292),AVERAGE(climb_time)
)
),0),"")</f>
        <v/>
      </c>
      <c r="G292" t="str">
        <f t="shared" si="26"/>
        <v/>
      </c>
      <c r="H292" t="str">
        <f>IFERROR(AVERAGEIFS(speed_rating,ScoutingInfo!teamNumber,A292)/5,"")</f>
        <v/>
      </c>
      <c r="I292" t="str">
        <f t="shared" si="27"/>
        <v/>
      </c>
      <c r="J292" t="str">
        <f>IFERROR((AVERAGEIFS(driver_skill,ScoutingInfo!teamNumber,A292)/3),"")</f>
        <v/>
      </c>
      <c r="K292" t="str">
        <f t="shared" si="28"/>
        <v/>
      </c>
      <c r="L292">
        <f>IFERROR((AVERAGEIFS(PitScoutingInfo!coolness,PitScoutingInfo!teamNumber,A292)),"")</f>
        <v>7</v>
      </c>
      <c r="M292">
        <f t="shared" si="29"/>
        <v>43</v>
      </c>
    </row>
    <row r="293" spans="1:13" x14ac:dyDescent="0.4">
      <c r="A293" s="6" t="str">
        <f>IF(ISBLANK(AllTeams!A293),"",AllTeams!A293)</f>
        <v/>
      </c>
      <c r="B293" t="str">
        <f>IFERROR(AVERAGEIFS(ScoutingInfo!defense_rating,ScoutingInfo!teamNumber,A293)/4,"")</f>
        <v/>
      </c>
      <c r="C293" s="5" t="str">
        <f t="shared" si="24"/>
        <v/>
      </c>
      <c r="D293" s="4" t="str">
        <f ca="1">IFERROR(SUM(AVERAGEIF(ReformatedData!$A$2:$A$1000,A293, amp_points),AVERAGEIF(ReformatedData!$A$2:$A$1000,A293, speaker_points))/2,"")</f>
        <v/>
      </c>
      <c r="E293" t="str">
        <f t="shared" ca="1" si="25"/>
        <v/>
      </c>
      <c r="F293" t="str">
        <f>IF(A293&lt;&gt;"",IFERROR(
AVERAGEIF(ScoutingData[teamNumber],A293,climbing_status)/(
IF(
AVERAGEIFS(climb_time,ScoutingData[teamNumber],A293)&lt;&gt;0,AVERAGEIFS(climb_time,ScoutingData[teamNumber],A293),AVERAGE(climb_time)
)
),0),"")</f>
        <v/>
      </c>
      <c r="G293" t="str">
        <f t="shared" si="26"/>
        <v/>
      </c>
      <c r="H293" t="str">
        <f>IFERROR(AVERAGEIFS(speed_rating,ScoutingInfo!teamNumber,A293)/5,"")</f>
        <v/>
      </c>
      <c r="I293" t="str">
        <f t="shared" si="27"/>
        <v/>
      </c>
      <c r="J293" t="str">
        <f>IFERROR((AVERAGEIFS(driver_skill,ScoutingInfo!teamNumber,A293)/3),"")</f>
        <v/>
      </c>
      <c r="K293" t="str">
        <f t="shared" si="28"/>
        <v/>
      </c>
      <c r="L293">
        <f>IFERROR((AVERAGEIFS(PitScoutingInfo!coolness,PitScoutingInfo!teamNumber,A293)),"")</f>
        <v>7</v>
      </c>
      <c r="M293">
        <f t="shared" si="29"/>
        <v>43</v>
      </c>
    </row>
    <row r="294" spans="1:13" x14ac:dyDescent="0.4">
      <c r="A294" s="6" t="str">
        <f>IF(ISBLANK(AllTeams!A294),"",AllTeams!A294)</f>
        <v/>
      </c>
      <c r="B294" t="str">
        <f>IFERROR(AVERAGEIFS(ScoutingInfo!defense_rating,ScoutingInfo!teamNumber,A294)/4,"")</f>
        <v/>
      </c>
      <c r="C294" s="5" t="str">
        <f t="shared" si="24"/>
        <v/>
      </c>
      <c r="D294" s="4" t="str">
        <f ca="1">IFERROR(SUM(AVERAGEIF(ReformatedData!$A$2:$A$1000,A294, amp_points),AVERAGEIF(ReformatedData!$A$2:$A$1000,A294, speaker_points))/2,"")</f>
        <v/>
      </c>
      <c r="E294" t="str">
        <f t="shared" ca="1" si="25"/>
        <v/>
      </c>
      <c r="F294" t="str">
        <f>IF(A294&lt;&gt;"",IFERROR(
AVERAGEIF(ScoutingData[teamNumber],A294,climbing_status)/(
IF(
AVERAGEIFS(climb_time,ScoutingData[teamNumber],A294)&lt;&gt;0,AVERAGEIFS(climb_time,ScoutingData[teamNumber],A294),AVERAGE(climb_time)
)
),0),"")</f>
        <v/>
      </c>
      <c r="G294" t="str">
        <f t="shared" si="26"/>
        <v/>
      </c>
      <c r="H294" t="str">
        <f>IFERROR(AVERAGEIFS(speed_rating,ScoutingInfo!teamNumber,A294)/5,"")</f>
        <v/>
      </c>
      <c r="I294" t="str">
        <f t="shared" si="27"/>
        <v/>
      </c>
      <c r="J294" t="str">
        <f>IFERROR((AVERAGEIFS(driver_skill,ScoutingInfo!teamNumber,A294)/3),"")</f>
        <v/>
      </c>
      <c r="K294" t="str">
        <f t="shared" si="28"/>
        <v/>
      </c>
      <c r="L294">
        <f>IFERROR((AVERAGEIFS(PitScoutingInfo!coolness,PitScoutingInfo!teamNumber,A294)),"")</f>
        <v>7</v>
      </c>
      <c r="M294">
        <f t="shared" si="29"/>
        <v>43</v>
      </c>
    </row>
    <row r="295" spans="1:13" x14ac:dyDescent="0.4">
      <c r="A295" s="6" t="str">
        <f>IF(ISBLANK(AllTeams!A295),"",AllTeams!A295)</f>
        <v/>
      </c>
      <c r="B295" t="str">
        <f>IFERROR(AVERAGEIFS(ScoutingInfo!defense_rating,ScoutingInfo!teamNumber,A295)/4,"")</f>
        <v/>
      </c>
      <c r="C295" s="5" t="str">
        <f t="shared" si="24"/>
        <v/>
      </c>
      <c r="D295" s="4" t="str">
        <f ca="1">IFERROR(SUM(AVERAGEIF(ReformatedData!$A$2:$A$1000,A295, amp_points),AVERAGEIF(ReformatedData!$A$2:$A$1000,A295, speaker_points))/2,"")</f>
        <v/>
      </c>
      <c r="E295" t="str">
        <f t="shared" ca="1" si="25"/>
        <v/>
      </c>
      <c r="F295" t="str">
        <f>IF(A295&lt;&gt;"",IFERROR(
AVERAGEIF(ScoutingData[teamNumber],A295,climbing_status)/(
IF(
AVERAGEIFS(climb_time,ScoutingData[teamNumber],A295)&lt;&gt;0,AVERAGEIFS(climb_time,ScoutingData[teamNumber],A295),AVERAGE(climb_time)
)
),0),"")</f>
        <v/>
      </c>
      <c r="G295" t="str">
        <f t="shared" si="26"/>
        <v/>
      </c>
      <c r="H295" t="str">
        <f>IFERROR(AVERAGEIFS(speed_rating,ScoutingInfo!teamNumber,A295)/5,"")</f>
        <v/>
      </c>
      <c r="I295" t="str">
        <f t="shared" si="27"/>
        <v/>
      </c>
      <c r="J295" t="str">
        <f>IFERROR((AVERAGEIFS(driver_skill,ScoutingInfo!teamNumber,A295)/3),"")</f>
        <v/>
      </c>
      <c r="K295" t="str">
        <f t="shared" si="28"/>
        <v/>
      </c>
      <c r="L295">
        <f>IFERROR((AVERAGEIFS(PitScoutingInfo!coolness,PitScoutingInfo!teamNumber,A295)),"")</f>
        <v>7</v>
      </c>
      <c r="M295">
        <f t="shared" si="29"/>
        <v>43</v>
      </c>
    </row>
    <row r="296" spans="1:13" x14ac:dyDescent="0.4">
      <c r="A296" s="6" t="str">
        <f>IF(ISBLANK(AllTeams!A296),"",AllTeams!A296)</f>
        <v/>
      </c>
      <c r="B296" t="str">
        <f>IFERROR(AVERAGEIFS(ScoutingInfo!defense_rating,ScoutingInfo!teamNumber,A296)/4,"")</f>
        <v/>
      </c>
      <c r="C296" s="5" t="str">
        <f t="shared" si="24"/>
        <v/>
      </c>
      <c r="D296" s="4" t="str">
        <f ca="1">IFERROR(SUM(AVERAGEIF(ReformatedData!$A$2:$A$1000,A296, amp_points),AVERAGEIF(ReformatedData!$A$2:$A$1000,A296, speaker_points))/2,"")</f>
        <v/>
      </c>
      <c r="E296" t="str">
        <f t="shared" ca="1" si="25"/>
        <v/>
      </c>
      <c r="F296" t="str">
        <f>IF(A296&lt;&gt;"",IFERROR(
AVERAGEIF(ScoutingData[teamNumber],A296,climbing_status)/(
IF(
AVERAGEIFS(climb_time,ScoutingData[teamNumber],A296)&lt;&gt;0,AVERAGEIFS(climb_time,ScoutingData[teamNumber],A296),AVERAGE(climb_time)
)
),0),"")</f>
        <v/>
      </c>
      <c r="G296" t="str">
        <f t="shared" si="26"/>
        <v/>
      </c>
      <c r="H296" t="str">
        <f>IFERROR(AVERAGEIFS(speed_rating,ScoutingInfo!teamNumber,A296)/5,"")</f>
        <v/>
      </c>
      <c r="I296" t="str">
        <f t="shared" si="27"/>
        <v/>
      </c>
      <c r="J296" t="str">
        <f>IFERROR((AVERAGEIFS(driver_skill,ScoutingInfo!teamNumber,A296)/3),"")</f>
        <v/>
      </c>
      <c r="K296" t="str">
        <f t="shared" si="28"/>
        <v/>
      </c>
      <c r="L296">
        <f>IFERROR((AVERAGEIFS(PitScoutingInfo!coolness,PitScoutingInfo!teamNumber,A296)),"")</f>
        <v>7</v>
      </c>
      <c r="M296">
        <f t="shared" si="29"/>
        <v>43</v>
      </c>
    </row>
    <row r="297" spans="1:13" x14ac:dyDescent="0.4">
      <c r="A297" s="6" t="str">
        <f>IF(ISBLANK(AllTeams!A297),"",AllTeams!A297)</f>
        <v/>
      </c>
      <c r="B297" t="str">
        <f>IFERROR(AVERAGEIFS(ScoutingInfo!defense_rating,ScoutingInfo!teamNumber,A297)/4,"")</f>
        <v/>
      </c>
      <c r="C297" s="5" t="str">
        <f t="shared" si="24"/>
        <v/>
      </c>
      <c r="D297" s="4" t="str">
        <f ca="1">IFERROR(SUM(AVERAGEIF(ReformatedData!$A$2:$A$1000,A297, amp_points),AVERAGEIF(ReformatedData!$A$2:$A$1000,A297, speaker_points))/2,"")</f>
        <v/>
      </c>
      <c r="E297" t="str">
        <f t="shared" ca="1" si="25"/>
        <v/>
      </c>
      <c r="F297" t="str">
        <f>IF(A297&lt;&gt;"",IFERROR(
AVERAGEIF(ScoutingData[teamNumber],A297,climbing_status)/(
IF(
AVERAGEIFS(climb_time,ScoutingData[teamNumber],A297)&lt;&gt;0,AVERAGEIFS(climb_time,ScoutingData[teamNumber],A297),AVERAGE(climb_time)
)
),0),"")</f>
        <v/>
      </c>
      <c r="G297" t="str">
        <f t="shared" si="26"/>
        <v/>
      </c>
      <c r="H297" t="str">
        <f>IFERROR(AVERAGEIFS(speed_rating,ScoutingInfo!teamNumber,A297)/5,"")</f>
        <v/>
      </c>
      <c r="I297" t="str">
        <f t="shared" si="27"/>
        <v/>
      </c>
      <c r="J297" t="str">
        <f>IFERROR((AVERAGEIFS(driver_skill,ScoutingInfo!teamNumber,A297)/3),"")</f>
        <v/>
      </c>
      <c r="K297" t="str">
        <f t="shared" si="28"/>
        <v/>
      </c>
      <c r="L297">
        <f>IFERROR((AVERAGEIFS(PitScoutingInfo!coolness,PitScoutingInfo!teamNumber,A297)),"")</f>
        <v>7</v>
      </c>
      <c r="M297">
        <f t="shared" si="29"/>
        <v>43</v>
      </c>
    </row>
    <row r="298" spans="1:13" x14ac:dyDescent="0.4">
      <c r="A298" s="6" t="str">
        <f>IF(ISBLANK(AllTeams!A298),"",AllTeams!A298)</f>
        <v/>
      </c>
      <c r="B298" t="str">
        <f>IFERROR(AVERAGEIFS(ScoutingInfo!defense_rating,ScoutingInfo!teamNumber,A298)/4,"")</f>
        <v/>
      </c>
      <c r="C298" s="5" t="str">
        <f t="shared" si="24"/>
        <v/>
      </c>
      <c r="D298" s="4" t="str">
        <f ca="1">IFERROR(SUM(AVERAGEIF(ReformatedData!$A$2:$A$1000,A298, amp_points),AVERAGEIF(ReformatedData!$A$2:$A$1000,A298, speaker_points))/2,"")</f>
        <v/>
      </c>
      <c r="E298" t="str">
        <f t="shared" ca="1" si="25"/>
        <v/>
      </c>
      <c r="F298" t="str">
        <f>IF(A298&lt;&gt;"",IFERROR(
AVERAGEIF(ScoutingData[teamNumber],A298,climbing_status)/(
IF(
AVERAGEIFS(climb_time,ScoutingData[teamNumber],A298)&lt;&gt;0,AVERAGEIFS(climb_time,ScoutingData[teamNumber],A298),AVERAGE(climb_time)
)
),0),"")</f>
        <v/>
      </c>
      <c r="G298" t="str">
        <f t="shared" si="26"/>
        <v/>
      </c>
      <c r="H298" t="str">
        <f>IFERROR(AVERAGEIFS(speed_rating,ScoutingInfo!teamNumber,A298)/5,"")</f>
        <v/>
      </c>
      <c r="I298" t="str">
        <f t="shared" si="27"/>
        <v/>
      </c>
      <c r="J298" t="str">
        <f>IFERROR((AVERAGEIFS(driver_skill,ScoutingInfo!teamNumber,A298)/3),"")</f>
        <v/>
      </c>
      <c r="K298" t="str">
        <f t="shared" si="28"/>
        <v/>
      </c>
      <c r="L298">
        <f>IFERROR((AVERAGEIFS(PitScoutingInfo!coolness,PitScoutingInfo!teamNumber,A298)),"")</f>
        <v>7</v>
      </c>
      <c r="M298">
        <f t="shared" si="29"/>
        <v>43</v>
      </c>
    </row>
    <row r="299" spans="1:13" x14ac:dyDescent="0.4">
      <c r="A299" s="6" t="str">
        <f>IF(ISBLANK(AllTeams!A299),"",AllTeams!A299)</f>
        <v/>
      </c>
      <c r="B299" t="str">
        <f>IFERROR(AVERAGEIFS(ScoutingInfo!defense_rating,ScoutingInfo!teamNumber,A299)/4,"")</f>
        <v/>
      </c>
      <c r="C299" s="5" t="str">
        <f t="shared" si="24"/>
        <v/>
      </c>
      <c r="D299" s="4" t="str">
        <f ca="1">IFERROR(SUM(AVERAGEIF(ReformatedData!$A$2:$A$1000,A299, amp_points),AVERAGEIF(ReformatedData!$A$2:$A$1000,A299, speaker_points))/2,"")</f>
        <v/>
      </c>
      <c r="E299" t="str">
        <f t="shared" ca="1" si="25"/>
        <v/>
      </c>
      <c r="F299" t="str">
        <f>IF(A299&lt;&gt;"",IFERROR(
AVERAGEIF(ScoutingData[teamNumber],A299,climbing_status)/(
IF(
AVERAGEIFS(climb_time,ScoutingData[teamNumber],A299)&lt;&gt;0,AVERAGEIFS(climb_time,ScoutingData[teamNumber],A299),AVERAGE(climb_time)
)
),0),"")</f>
        <v/>
      </c>
      <c r="G299" t="str">
        <f t="shared" si="26"/>
        <v/>
      </c>
      <c r="H299" t="str">
        <f>IFERROR(AVERAGEIFS(speed_rating,ScoutingInfo!teamNumber,A299)/5,"")</f>
        <v/>
      </c>
      <c r="I299" t="str">
        <f t="shared" si="27"/>
        <v/>
      </c>
      <c r="J299" t="str">
        <f>IFERROR((AVERAGEIFS(driver_skill,ScoutingInfo!teamNumber,A299)/3),"")</f>
        <v/>
      </c>
      <c r="K299" t="str">
        <f t="shared" si="28"/>
        <v/>
      </c>
      <c r="L299">
        <f>IFERROR((AVERAGEIFS(PitScoutingInfo!coolness,PitScoutingInfo!teamNumber,A299)),"")</f>
        <v>7</v>
      </c>
      <c r="M299">
        <f t="shared" si="29"/>
        <v>43</v>
      </c>
    </row>
    <row r="300" spans="1:13" x14ac:dyDescent="0.4">
      <c r="A300" s="6" t="str">
        <f>IF(ISBLANK(AllTeams!A300),"",AllTeams!A300)</f>
        <v/>
      </c>
      <c r="B300" t="str">
        <f>IFERROR(AVERAGEIFS(ScoutingInfo!defense_rating,ScoutingInfo!teamNumber,A300)/4,"")</f>
        <v/>
      </c>
      <c r="C300" s="5" t="str">
        <f t="shared" si="24"/>
        <v/>
      </c>
      <c r="D300" s="4" t="str">
        <f ca="1">IFERROR(SUM(AVERAGEIF(ReformatedData!$A$2:$A$1000,A300, amp_points),AVERAGEIF(ReformatedData!$A$2:$A$1000,A300, speaker_points))/2,"")</f>
        <v/>
      </c>
      <c r="E300" t="str">
        <f t="shared" ca="1" si="25"/>
        <v/>
      </c>
      <c r="F300" t="str">
        <f>IF(A300&lt;&gt;"",IFERROR(
AVERAGEIF(ScoutingData[teamNumber],A300,climbing_status)/(
IF(
AVERAGEIFS(climb_time,ScoutingData[teamNumber],A300)&lt;&gt;0,AVERAGEIFS(climb_time,ScoutingData[teamNumber],A300),AVERAGE(climb_time)
)
),0),"")</f>
        <v/>
      </c>
      <c r="G300" t="str">
        <f t="shared" si="26"/>
        <v/>
      </c>
      <c r="H300" t="str">
        <f>IFERROR(AVERAGEIFS(speed_rating,ScoutingInfo!teamNumber,A300)/5,"")</f>
        <v/>
      </c>
      <c r="I300" t="str">
        <f t="shared" si="27"/>
        <v/>
      </c>
      <c r="J300" t="str">
        <f>IFERROR((AVERAGEIFS(driver_skill,ScoutingInfo!teamNumber,A300)/3),"")</f>
        <v/>
      </c>
      <c r="K300" t="str">
        <f t="shared" si="28"/>
        <v/>
      </c>
      <c r="L300">
        <f>IFERROR((AVERAGEIFS(PitScoutingInfo!coolness,PitScoutingInfo!teamNumber,A300)),"")</f>
        <v>7</v>
      </c>
      <c r="M300">
        <f t="shared" si="29"/>
        <v>43</v>
      </c>
    </row>
    <row r="301" spans="1:13" x14ac:dyDescent="0.4">
      <c r="A301" s="6" t="str">
        <f>IF(ISBLANK(AllTeams!A301),"",AllTeams!A301)</f>
        <v/>
      </c>
      <c r="B301" t="str">
        <f>IFERROR(AVERAGEIFS(ScoutingInfo!defense_rating,ScoutingInfo!teamNumber,A301)/4,"")</f>
        <v/>
      </c>
      <c r="C301" s="5" t="str">
        <f t="shared" si="24"/>
        <v/>
      </c>
      <c r="D301" s="4" t="str">
        <f ca="1">IFERROR(SUM(AVERAGEIF(ReformatedData!$A$2:$A$1000,A301, amp_points),AVERAGEIF(ReformatedData!$A$2:$A$1000,A301, speaker_points))/2,"")</f>
        <v/>
      </c>
      <c r="E301" t="str">
        <f t="shared" ca="1" si="25"/>
        <v/>
      </c>
      <c r="F301" t="str">
        <f>IF(A301&lt;&gt;"",IFERROR(
AVERAGEIF(ScoutingData[teamNumber],A301,climbing_status)/(
IF(
AVERAGEIFS(climb_time,ScoutingData[teamNumber],A301)&lt;&gt;0,AVERAGEIFS(climb_time,ScoutingData[teamNumber],A301),AVERAGE(climb_time)
)
),0),"")</f>
        <v/>
      </c>
      <c r="G301" t="str">
        <f t="shared" si="26"/>
        <v/>
      </c>
      <c r="H301" t="str">
        <f>IFERROR(AVERAGEIFS(speed_rating,ScoutingInfo!teamNumber,A301)/5,"")</f>
        <v/>
      </c>
      <c r="I301" t="str">
        <f t="shared" si="27"/>
        <v/>
      </c>
      <c r="J301" t="str">
        <f>IFERROR((AVERAGEIFS(driver_skill,ScoutingInfo!teamNumber,A301)/3),"")</f>
        <v/>
      </c>
      <c r="K301" t="str">
        <f t="shared" si="28"/>
        <v/>
      </c>
      <c r="L301">
        <f>IFERROR((AVERAGEIFS(PitScoutingInfo!coolness,PitScoutingInfo!teamNumber,A301)),"")</f>
        <v>7</v>
      </c>
      <c r="M301">
        <f t="shared" si="29"/>
        <v>43</v>
      </c>
    </row>
    <row r="302" spans="1:13" x14ac:dyDescent="0.4">
      <c r="A302" s="6" t="str">
        <f>IF(ISBLANK(AllTeams!A302),"",AllTeams!A302)</f>
        <v/>
      </c>
      <c r="B302" t="str">
        <f>IFERROR(AVERAGEIFS(ScoutingInfo!defense_rating,ScoutingInfo!teamNumber,A302)/4,"")</f>
        <v/>
      </c>
      <c r="C302" s="5" t="str">
        <f t="shared" si="24"/>
        <v/>
      </c>
      <c r="D302" s="4" t="str">
        <f ca="1">IFERROR(SUM(AVERAGEIF(ReformatedData!$A$2:$A$1000,A302, amp_points),AVERAGEIF(ReformatedData!$A$2:$A$1000,A302, speaker_points))/2,"")</f>
        <v/>
      </c>
      <c r="E302" t="str">
        <f t="shared" ca="1" si="25"/>
        <v/>
      </c>
      <c r="F302" t="str">
        <f>IF(A302&lt;&gt;"",IFERROR(
AVERAGEIF(ScoutingData[teamNumber],A302,climbing_status)/(
IF(
AVERAGEIFS(climb_time,ScoutingData[teamNumber],A302)&lt;&gt;0,AVERAGEIFS(climb_time,ScoutingData[teamNumber],A302),AVERAGE(climb_time)
)
),0),"")</f>
        <v/>
      </c>
      <c r="G302" t="str">
        <f t="shared" si="26"/>
        <v/>
      </c>
      <c r="H302" t="str">
        <f>IFERROR(AVERAGEIFS(speed_rating,ScoutingInfo!teamNumber,A302)/5,"")</f>
        <v/>
      </c>
      <c r="I302" t="str">
        <f t="shared" si="27"/>
        <v/>
      </c>
      <c r="J302" t="str">
        <f>IFERROR((AVERAGEIFS(driver_skill,ScoutingInfo!teamNumber,A302)/3),"")</f>
        <v/>
      </c>
      <c r="K302" t="str">
        <f t="shared" si="28"/>
        <v/>
      </c>
      <c r="L302">
        <f>IFERROR((AVERAGEIFS(PitScoutingInfo!coolness,PitScoutingInfo!teamNumber,A302)),"")</f>
        <v>7</v>
      </c>
      <c r="M302">
        <f t="shared" si="29"/>
        <v>43</v>
      </c>
    </row>
    <row r="303" spans="1:13" x14ac:dyDescent="0.4">
      <c r="A303" s="6" t="str">
        <f>IF(ISBLANK(AllTeams!A303),"",AllTeams!A303)</f>
        <v/>
      </c>
      <c r="B303" t="str">
        <f>IFERROR(AVERAGEIFS(ScoutingInfo!defense_rating,ScoutingInfo!teamNumber,A303)/4,"")</f>
        <v/>
      </c>
      <c r="C303" s="5" t="str">
        <f t="shared" si="24"/>
        <v/>
      </c>
      <c r="D303" s="4" t="str">
        <f ca="1">IFERROR(SUM(AVERAGEIF(ReformatedData!$A$2:$A$1000,A303, amp_points),AVERAGEIF(ReformatedData!$A$2:$A$1000,A303, speaker_points))/2,"")</f>
        <v/>
      </c>
      <c r="E303" t="str">
        <f t="shared" ca="1" si="25"/>
        <v/>
      </c>
      <c r="F303" t="str">
        <f>IF(A303&lt;&gt;"",IFERROR(
AVERAGEIF(ScoutingData[teamNumber],A303,climbing_status)/(
IF(
AVERAGEIFS(climb_time,ScoutingData[teamNumber],A303)&lt;&gt;0,AVERAGEIFS(climb_time,ScoutingData[teamNumber],A303),AVERAGE(climb_time)
)
),0),"")</f>
        <v/>
      </c>
      <c r="G303" t="str">
        <f t="shared" si="26"/>
        <v/>
      </c>
      <c r="H303" t="str">
        <f>IFERROR(AVERAGEIFS(speed_rating,ScoutingInfo!teamNumber,A303)/5,"")</f>
        <v/>
      </c>
      <c r="I303" t="str">
        <f t="shared" si="27"/>
        <v/>
      </c>
      <c r="J303" t="str">
        <f>IFERROR((AVERAGEIFS(driver_skill,ScoutingInfo!teamNumber,A303)/3),"")</f>
        <v/>
      </c>
      <c r="K303" t="str">
        <f t="shared" si="28"/>
        <v/>
      </c>
      <c r="L303">
        <f>IFERROR((AVERAGEIFS(PitScoutingInfo!coolness,PitScoutingInfo!teamNumber,A303)),"")</f>
        <v>7</v>
      </c>
      <c r="M303">
        <f t="shared" si="29"/>
        <v>43</v>
      </c>
    </row>
    <row r="304" spans="1:13" x14ac:dyDescent="0.4">
      <c r="A304" s="6" t="str">
        <f>IF(ISBLANK(AllTeams!A304),"",AllTeams!A304)</f>
        <v/>
      </c>
      <c r="B304" t="str">
        <f>IFERROR(AVERAGEIFS(ScoutingInfo!defense_rating,ScoutingInfo!teamNumber,A304)/4,"")</f>
        <v/>
      </c>
      <c r="C304" s="5" t="str">
        <f t="shared" si="24"/>
        <v/>
      </c>
      <c r="D304" s="4" t="str">
        <f ca="1">IFERROR(SUM(AVERAGEIF(ReformatedData!$A$2:$A$1000,A304, amp_points),AVERAGEIF(ReformatedData!$A$2:$A$1000,A304, speaker_points))/2,"")</f>
        <v/>
      </c>
      <c r="E304" t="str">
        <f t="shared" ca="1" si="25"/>
        <v/>
      </c>
      <c r="F304" t="str">
        <f>IF(A304&lt;&gt;"",IFERROR(
AVERAGEIF(ScoutingData[teamNumber],A304,climbing_status)/(
IF(
AVERAGEIFS(climb_time,ScoutingData[teamNumber],A304)&lt;&gt;0,AVERAGEIFS(climb_time,ScoutingData[teamNumber],A304),AVERAGE(climb_time)
)
),0),"")</f>
        <v/>
      </c>
      <c r="G304" t="str">
        <f t="shared" si="26"/>
        <v/>
      </c>
      <c r="H304" t="str">
        <f>IFERROR(AVERAGEIFS(speed_rating,ScoutingInfo!teamNumber,A304)/5,"")</f>
        <v/>
      </c>
      <c r="I304" t="str">
        <f t="shared" si="27"/>
        <v/>
      </c>
      <c r="J304" t="str">
        <f>IFERROR((AVERAGEIFS(driver_skill,ScoutingInfo!teamNumber,A304)/3),"")</f>
        <v/>
      </c>
      <c r="K304" t="str">
        <f t="shared" si="28"/>
        <v/>
      </c>
      <c r="L304">
        <f>IFERROR((AVERAGEIFS(PitScoutingInfo!coolness,PitScoutingInfo!teamNumber,A304)),"")</f>
        <v>7</v>
      </c>
      <c r="M304">
        <f t="shared" si="29"/>
        <v>43</v>
      </c>
    </row>
    <row r="305" spans="1:13" x14ac:dyDescent="0.4">
      <c r="A305" s="6" t="str">
        <f>IF(ISBLANK(AllTeams!A305),"",AllTeams!A305)</f>
        <v/>
      </c>
      <c r="B305" t="str">
        <f>IFERROR(AVERAGEIFS(ScoutingInfo!defense_rating,ScoutingInfo!teamNumber,A305)/4,"")</f>
        <v/>
      </c>
      <c r="C305" s="5" t="str">
        <f t="shared" si="24"/>
        <v/>
      </c>
      <c r="D305" s="4" t="str">
        <f ca="1">IFERROR(SUM(AVERAGEIF(ReformatedData!$A$2:$A$1000,A305, amp_points),AVERAGEIF(ReformatedData!$A$2:$A$1000,A305, speaker_points))/2,"")</f>
        <v/>
      </c>
      <c r="E305" t="str">
        <f t="shared" ca="1" si="25"/>
        <v/>
      </c>
      <c r="F305" t="str">
        <f>IF(A305&lt;&gt;"",IFERROR(
AVERAGEIF(ScoutingData[teamNumber],A305,climbing_status)/(
IF(
AVERAGEIFS(climb_time,ScoutingData[teamNumber],A305)&lt;&gt;0,AVERAGEIFS(climb_time,ScoutingData[teamNumber],A305),AVERAGE(climb_time)
)
),0),"")</f>
        <v/>
      </c>
      <c r="G305" t="str">
        <f t="shared" si="26"/>
        <v/>
      </c>
      <c r="H305" t="str">
        <f>IFERROR(AVERAGEIFS(speed_rating,ScoutingInfo!teamNumber,A305)/5,"")</f>
        <v/>
      </c>
      <c r="I305" t="str">
        <f t="shared" si="27"/>
        <v/>
      </c>
      <c r="J305" t="str">
        <f>IFERROR((AVERAGEIFS(driver_skill,ScoutingInfo!teamNumber,A305)/3),"")</f>
        <v/>
      </c>
      <c r="K305" t="str">
        <f t="shared" si="28"/>
        <v/>
      </c>
      <c r="L305">
        <f>IFERROR((AVERAGEIFS(PitScoutingInfo!coolness,PitScoutingInfo!teamNumber,A305)),"")</f>
        <v>7</v>
      </c>
      <c r="M305">
        <f t="shared" si="29"/>
        <v>43</v>
      </c>
    </row>
    <row r="306" spans="1:13" x14ac:dyDescent="0.4">
      <c r="A306" s="6" t="str">
        <f>IF(ISBLANK(AllTeams!A306),"",AllTeams!A306)</f>
        <v/>
      </c>
      <c r="B306" t="str">
        <f>IFERROR(AVERAGEIFS(ScoutingInfo!defense_rating,ScoutingInfo!teamNumber,A306)/4,"")</f>
        <v/>
      </c>
      <c r="C306" s="5" t="str">
        <f t="shared" si="24"/>
        <v/>
      </c>
      <c r="D306" s="4" t="str">
        <f ca="1">IFERROR(SUM(AVERAGEIF(ReformatedData!$A$2:$A$1000,A306, amp_points),AVERAGEIF(ReformatedData!$A$2:$A$1000,A306, speaker_points))/2,"")</f>
        <v/>
      </c>
      <c r="E306" t="str">
        <f t="shared" ca="1" si="25"/>
        <v/>
      </c>
      <c r="F306" t="str">
        <f>IF(A306&lt;&gt;"",IFERROR(
AVERAGEIF(ScoutingData[teamNumber],A306,climbing_status)/(
IF(
AVERAGEIFS(climb_time,ScoutingData[teamNumber],A306)&lt;&gt;0,AVERAGEIFS(climb_time,ScoutingData[teamNumber],A306),AVERAGE(climb_time)
)
),0),"")</f>
        <v/>
      </c>
      <c r="G306" t="str">
        <f t="shared" si="26"/>
        <v/>
      </c>
      <c r="H306" t="str">
        <f>IFERROR(AVERAGEIFS(speed_rating,ScoutingInfo!teamNumber,A306)/5,"")</f>
        <v/>
      </c>
      <c r="I306" t="str">
        <f t="shared" si="27"/>
        <v/>
      </c>
      <c r="J306" t="str">
        <f>IFERROR((AVERAGEIFS(driver_skill,ScoutingInfo!teamNumber,A306)/3),"")</f>
        <v/>
      </c>
      <c r="K306" t="str">
        <f t="shared" si="28"/>
        <v/>
      </c>
      <c r="L306">
        <f>IFERROR((AVERAGEIFS(PitScoutingInfo!coolness,PitScoutingInfo!teamNumber,A306)),"")</f>
        <v>7</v>
      </c>
      <c r="M306">
        <f t="shared" si="29"/>
        <v>43</v>
      </c>
    </row>
    <row r="307" spans="1:13" x14ac:dyDescent="0.4">
      <c r="A307" s="6" t="str">
        <f>IF(ISBLANK(AllTeams!A307),"",AllTeams!A307)</f>
        <v/>
      </c>
      <c r="B307" t="str">
        <f>IFERROR(AVERAGEIFS(ScoutingInfo!defense_rating,ScoutingInfo!teamNumber,A307)/4,"")</f>
        <v/>
      </c>
      <c r="C307" s="5" t="str">
        <f t="shared" si="24"/>
        <v/>
      </c>
      <c r="D307" s="4" t="str">
        <f ca="1">IFERROR(SUM(AVERAGEIF(ReformatedData!$A$2:$A$1000,A307, amp_points),AVERAGEIF(ReformatedData!$A$2:$A$1000,A307, speaker_points))/2,"")</f>
        <v/>
      </c>
      <c r="E307" t="str">
        <f t="shared" ca="1" si="25"/>
        <v/>
      </c>
      <c r="F307" t="str">
        <f>IF(A307&lt;&gt;"",IFERROR(
AVERAGEIF(ScoutingData[teamNumber],A307,climbing_status)/(
IF(
AVERAGEIFS(climb_time,ScoutingData[teamNumber],A307)&lt;&gt;0,AVERAGEIFS(climb_time,ScoutingData[teamNumber],A307),AVERAGE(climb_time)
)
),0),"")</f>
        <v/>
      </c>
      <c r="G307" t="str">
        <f t="shared" si="26"/>
        <v/>
      </c>
      <c r="H307" t="str">
        <f>IFERROR(AVERAGEIFS(speed_rating,ScoutingInfo!teamNumber,A307)/5,"")</f>
        <v/>
      </c>
      <c r="I307" t="str">
        <f t="shared" si="27"/>
        <v/>
      </c>
      <c r="J307" t="str">
        <f>IFERROR((AVERAGEIFS(driver_skill,ScoutingInfo!teamNumber,A307)/3),"")</f>
        <v/>
      </c>
      <c r="K307" t="str">
        <f t="shared" si="28"/>
        <v/>
      </c>
      <c r="L307">
        <f>IFERROR((AVERAGEIFS(PitScoutingInfo!coolness,PitScoutingInfo!teamNumber,A307)),"")</f>
        <v>7</v>
      </c>
      <c r="M307">
        <f t="shared" si="29"/>
        <v>43</v>
      </c>
    </row>
    <row r="308" spans="1:13" x14ac:dyDescent="0.4">
      <c r="A308" s="6" t="str">
        <f>IF(ISBLANK(AllTeams!A308),"",AllTeams!A308)</f>
        <v/>
      </c>
      <c r="B308" t="str">
        <f>IFERROR(AVERAGEIFS(ScoutingInfo!defense_rating,ScoutingInfo!teamNumber,A308)/4,"")</f>
        <v/>
      </c>
      <c r="C308" s="5" t="str">
        <f t="shared" si="24"/>
        <v/>
      </c>
      <c r="D308" s="4" t="str">
        <f ca="1">IFERROR(SUM(AVERAGEIF(ReformatedData!$A$2:$A$1000,A308, amp_points),AVERAGEIF(ReformatedData!$A$2:$A$1000,A308, speaker_points))/2,"")</f>
        <v/>
      </c>
      <c r="E308" t="str">
        <f t="shared" ca="1" si="25"/>
        <v/>
      </c>
      <c r="F308" t="str">
        <f>IF(A308&lt;&gt;"",IFERROR(
AVERAGEIF(ScoutingData[teamNumber],A308,climbing_status)/(
IF(
AVERAGEIFS(climb_time,ScoutingData[teamNumber],A308)&lt;&gt;0,AVERAGEIFS(climb_time,ScoutingData[teamNumber],A308),AVERAGE(climb_time)
)
),0),"")</f>
        <v/>
      </c>
      <c r="G308" t="str">
        <f t="shared" si="26"/>
        <v/>
      </c>
      <c r="H308" t="str">
        <f>IFERROR(AVERAGEIFS(speed_rating,ScoutingInfo!teamNumber,A308)/5,"")</f>
        <v/>
      </c>
      <c r="I308" t="str">
        <f t="shared" si="27"/>
        <v/>
      </c>
      <c r="J308" t="str">
        <f>IFERROR((AVERAGEIFS(driver_skill,ScoutingInfo!teamNumber,A308)/3),"")</f>
        <v/>
      </c>
      <c r="K308" t="str">
        <f t="shared" si="28"/>
        <v/>
      </c>
      <c r="L308">
        <f>IFERROR((AVERAGEIFS(PitScoutingInfo!coolness,PitScoutingInfo!teamNumber,A308)),"")</f>
        <v>7</v>
      </c>
      <c r="M308">
        <f t="shared" si="29"/>
        <v>43</v>
      </c>
    </row>
    <row r="309" spans="1:13" x14ac:dyDescent="0.4">
      <c r="A309" s="6" t="str">
        <f>IF(ISBLANK(AllTeams!A309),"",AllTeams!A309)</f>
        <v/>
      </c>
      <c r="B309" t="str">
        <f>IFERROR(AVERAGEIFS(ScoutingInfo!defense_rating,ScoutingInfo!teamNumber,A309)/4,"")</f>
        <v/>
      </c>
      <c r="C309" s="5" t="str">
        <f t="shared" si="24"/>
        <v/>
      </c>
      <c r="D309" s="4" t="str">
        <f ca="1">IFERROR(SUM(AVERAGEIF(ReformatedData!$A$2:$A$1000,A309, amp_points),AVERAGEIF(ReformatedData!$A$2:$A$1000,A309, speaker_points))/2,"")</f>
        <v/>
      </c>
      <c r="E309" t="str">
        <f t="shared" ca="1" si="25"/>
        <v/>
      </c>
      <c r="F309" t="str">
        <f>IF(A309&lt;&gt;"",IFERROR(
AVERAGEIF(ScoutingData[teamNumber],A309,climbing_status)/(
IF(
AVERAGEIFS(climb_time,ScoutingData[teamNumber],A309)&lt;&gt;0,AVERAGEIFS(climb_time,ScoutingData[teamNumber],A309),AVERAGE(climb_time)
)
),0),"")</f>
        <v/>
      </c>
      <c r="G309" t="str">
        <f t="shared" si="26"/>
        <v/>
      </c>
      <c r="H309" t="str">
        <f>IFERROR(AVERAGEIFS(speed_rating,ScoutingInfo!teamNumber,A309)/5,"")</f>
        <v/>
      </c>
      <c r="I309" t="str">
        <f t="shared" si="27"/>
        <v/>
      </c>
      <c r="J309" t="str">
        <f>IFERROR((AVERAGEIFS(driver_skill,ScoutingInfo!teamNumber,A309)/3),"")</f>
        <v/>
      </c>
      <c r="K309" t="str">
        <f t="shared" si="28"/>
        <v/>
      </c>
      <c r="L309">
        <f>IFERROR((AVERAGEIFS(PitScoutingInfo!coolness,PitScoutingInfo!teamNumber,A309)),"")</f>
        <v>7</v>
      </c>
      <c r="M309">
        <f t="shared" si="29"/>
        <v>43</v>
      </c>
    </row>
    <row r="310" spans="1:13" x14ac:dyDescent="0.4">
      <c r="A310" s="6" t="str">
        <f>IF(ISBLANK(AllTeams!A310),"",AllTeams!A310)</f>
        <v/>
      </c>
      <c r="B310" t="str">
        <f>IFERROR(AVERAGEIFS(ScoutingInfo!defense_rating,ScoutingInfo!teamNumber,A310)/4,"")</f>
        <v/>
      </c>
      <c r="C310" s="5" t="str">
        <f t="shared" si="24"/>
        <v/>
      </c>
      <c r="D310" s="4" t="str">
        <f ca="1">IFERROR(SUM(AVERAGEIF(ReformatedData!$A$2:$A$1000,A310, amp_points),AVERAGEIF(ReformatedData!$A$2:$A$1000,A310, speaker_points))/2,"")</f>
        <v/>
      </c>
      <c r="E310" t="str">
        <f t="shared" ca="1" si="25"/>
        <v/>
      </c>
      <c r="F310" t="str">
        <f>IF(A310&lt;&gt;"",IFERROR(
AVERAGEIF(ScoutingData[teamNumber],A310,climbing_status)/(
IF(
AVERAGEIFS(climb_time,ScoutingData[teamNumber],A310)&lt;&gt;0,AVERAGEIFS(climb_time,ScoutingData[teamNumber],A310),AVERAGE(climb_time)
)
),0),"")</f>
        <v/>
      </c>
      <c r="G310" t="str">
        <f t="shared" si="26"/>
        <v/>
      </c>
      <c r="H310" t="str">
        <f>IFERROR(AVERAGEIFS(speed_rating,ScoutingInfo!teamNumber,A310)/5,"")</f>
        <v/>
      </c>
      <c r="I310" t="str">
        <f t="shared" si="27"/>
        <v/>
      </c>
      <c r="J310" t="str">
        <f>IFERROR((AVERAGEIFS(driver_skill,ScoutingInfo!teamNumber,A310)/3),"")</f>
        <v/>
      </c>
      <c r="K310" t="str">
        <f t="shared" si="28"/>
        <v/>
      </c>
      <c r="L310">
        <f>IFERROR((AVERAGEIFS(PitScoutingInfo!coolness,PitScoutingInfo!teamNumber,A310)),"")</f>
        <v>7</v>
      </c>
      <c r="M310">
        <f t="shared" si="29"/>
        <v>43</v>
      </c>
    </row>
    <row r="311" spans="1:13" x14ac:dyDescent="0.4">
      <c r="A311" s="6" t="str">
        <f>IF(ISBLANK(AllTeams!A311),"",AllTeams!A311)</f>
        <v/>
      </c>
      <c r="B311" t="str">
        <f>IFERROR(AVERAGEIFS(ScoutingInfo!defense_rating,ScoutingInfo!teamNumber,A311)/4,"")</f>
        <v/>
      </c>
      <c r="C311" s="5" t="str">
        <f t="shared" si="24"/>
        <v/>
      </c>
      <c r="D311" s="4" t="str">
        <f ca="1">IFERROR(SUM(AVERAGEIF(ReformatedData!$A$2:$A$1000,A311, amp_points),AVERAGEIF(ReformatedData!$A$2:$A$1000,A311, speaker_points))/2,"")</f>
        <v/>
      </c>
      <c r="E311" t="str">
        <f t="shared" ca="1" si="25"/>
        <v/>
      </c>
      <c r="F311" t="str">
        <f>IF(A311&lt;&gt;"",IFERROR(
AVERAGEIF(ScoutingData[teamNumber],A311,climbing_status)/(
IF(
AVERAGEIFS(climb_time,ScoutingData[teamNumber],A311)&lt;&gt;0,AVERAGEIFS(climb_time,ScoutingData[teamNumber],A311),AVERAGE(climb_time)
)
),0),"")</f>
        <v/>
      </c>
      <c r="G311" t="str">
        <f t="shared" si="26"/>
        <v/>
      </c>
      <c r="H311" t="str">
        <f>IFERROR(AVERAGEIFS(speed_rating,ScoutingInfo!teamNumber,A311)/5,"")</f>
        <v/>
      </c>
      <c r="I311" t="str">
        <f t="shared" si="27"/>
        <v/>
      </c>
      <c r="J311" t="str">
        <f>IFERROR((AVERAGEIFS(driver_skill,ScoutingInfo!teamNumber,A311)/3),"")</f>
        <v/>
      </c>
      <c r="K311" t="str">
        <f t="shared" si="28"/>
        <v/>
      </c>
      <c r="L311">
        <f>IFERROR((AVERAGEIFS(PitScoutingInfo!coolness,PitScoutingInfo!teamNumber,A311)),"")</f>
        <v>7</v>
      </c>
      <c r="M311">
        <f t="shared" si="29"/>
        <v>43</v>
      </c>
    </row>
    <row r="312" spans="1:13" x14ac:dyDescent="0.4">
      <c r="A312" s="6" t="str">
        <f>IF(ISBLANK(AllTeams!A312),"",AllTeams!A312)</f>
        <v/>
      </c>
      <c r="B312" t="str">
        <f>IFERROR(AVERAGEIFS(ScoutingInfo!defense_rating,ScoutingInfo!teamNumber,A312)/4,"")</f>
        <v/>
      </c>
      <c r="C312" s="5" t="str">
        <f t="shared" si="24"/>
        <v/>
      </c>
      <c r="D312" s="4" t="str">
        <f ca="1">IFERROR(SUM(AVERAGEIF(ReformatedData!$A$2:$A$1000,A312, amp_points),AVERAGEIF(ReformatedData!$A$2:$A$1000,A312, speaker_points))/2,"")</f>
        <v/>
      </c>
      <c r="E312" t="str">
        <f t="shared" ca="1" si="25"/>
        <v/>
      </c>
      <c r="F312" t="str">
        <f>IF(A312&lt;&gt;"",IFERROR(
AVERAGEIF(ScoutingData[teamNumber],A312,climbing_status)/(
IF(
AVERAGEIFS(climb_time,ScoutingData[teamNumber],A312)&lt;&gt;0,AVERAGEIFS(climb_time,ScoutingData[teamNumber],A312),AVERAGE(climb_time)
)
),0),"")</f>
        <v/>
      </c>
      <c r="G312" t="str">
        <f t="shared" si="26"/>
        <v/>
      </c>
      <c r="H312" t="str">
        <f>IFERROR(AVERAGEIFS(speed_rating,ScoutingInfo!teamNumber,A312)/5,"")</f>
        <v/>
      </c>
      <c r="I312" t="str">
        <f t="shared" si="27"/>
        <v/>
      </c>
      <c r="J312" t="str">
        <f>IFERROR((AVERAGEIFS(driver_skill,ScoutingInfo!teamNumber,A312)/3),"")</f>
        <v/>
      </c>
      <c r="K312" t="str">
        <f t="shared" si="28"/>
        <v/>
      </c>
      <c r="L312">
        <f>IFERROR((AVERAGEIFS(PitScoutingInfo!coolness,PitScoutingInfo!teamNumber,A312)),"")</f>
        <v>7</v>
      </c>
      <c r="M312">
        <f t="shared" si="29"/>
        <v>43</v>
      </c>
    </row>
    <row r="313" spans="1:13" x14ac:dyDescent="0.4">
      <c r="A313" s="6" t="str">
        <f>IF(ISBLANK(AllTeams!A313),"",AllTeams!A313)</f>
        <v/>
      </c>
      <c r="B313" t="str">
        <f>IFERROR(AVERAGEIFS(ScoutingInfo!defense_rating,ScoutingInfo!teamNumber,A313)/4,"")</f>
        <v/>
      </c>
      <c r="C313" s="5" t="str">
        <f t="shared" si="24"/>
        <v/>
      </c>
      <c r="D313" s="4" t="str">
        <f ca="1">IFERROR(SUM(AVERAGEIF(ReformatedData!$A$2:$A$1000,A313, amp_points),AVERAGEIF(ReformatedData!$A$2:$A$1000,A313, speaker_points))/2,"")</f>
        <v/>
      </c>
      <c r="E313" t="str">
        <f t="shared" ca="1" si="25"/>
        <v/>
      </c>
      <c r="F313" t="str">
        <f>IF(A313&lt;&gt;"",IFERROR(
AVERAGEIF(ScoutingData[teamNumber],A313,climbing_status)/(
IF(
AVERAGEIFS(climb_time,ScoutingData[teamNumber],A313)&lt;&gt;0,AVERAGEIFS(climb_time,ScoutingData[teamNumber],A313),AVERAGE(climb_time)
)
),0),"")</f>
        <v/>
      </c>
      <c r="G313" t="str">
        <f t="shared" si="26"/>
        <v/>
      </c>
      <c r="H313" t="str">
        <f>IFERROR(AVERAGEIFS(speed_rating,ScoutingInfo!teamNumber,A313)/5,"")</f>
        <v/>
      </c>
      <c r="I313" t="str">
        <f t="shared" si="27"/>
        <v/>
      </c>
      <c r="J313" t="str">
        <f>IFERROR((AVERAGEIFS(driver_skill,ScoutingInfo!teamNumber,A313)/3),"")</f>
        <v/>
      </c>
      <c r="K313" t="str">
        <f t="shared" si="28"/>
        <v/>
      </c>
      <c r="L313">
        <f>IFERROR((AVERAGEIFS(PitScoutingInfo!coolness,PitScoutingInfo!teamNumber,A313)),"")</f>
        <v>7</v>
      </c>
      <c r="M313">
        <f t="shared" si="29"/>
        <v>43</v>
      </c>
    </row>
    <row r="314" spans="1:13" x14ac:dyDescent="0.4">
      <c r="A314" s="6" t="str">
        <f>IF(ISBLANK(AllTeams!A314),"",AllTeams!A314)</f>
        <v/>
      </c>
      <c r="B314" t="str">
        <f>IFERROR(AVERAGEIFS(ScoutingInfo!defense_rating,ScoutingInfo!teamNumber,A314)/4,"")</f>
        <v/>
      </c>
      <c r="C314" s="5" t="str">
        <f t="shared" si="24"/>
        <v/>
      </c>
      <c r="D314" s="4" t="str">
        <f ca="1">IFERROR(SUM(AVERAGEIF(ReformatedData!$A$2:$A$1000,A314, amp_points),AVERAGEIF(ReformatedData!$A$2:$A$1000,A314, speaker_points))/2,"")</f>
        <v/>
      </c>
      <c r="E314" t="str">
        <f t="shared" ca="1" si="25"/>
        <v/>
      </c>
      <c r="F314" t="str">
        <f>IF(A314&lt;&gt;"",IFERROR(
AVERAGEIF(ScoutingData[teamNumber],A314,climbing_status)/(
IF(
AVERAGEIFS(climb_time,ScoutingData[teamNumber],A314)&lt;&gt;0,AVERAGEIFS(climb_time,ScoutingData[teamNumber],A314),AVERAGE(climb_time)
)
),0),"")</f>
        <v/>
      </c>
      <c r="G314" t="str">
        <f t="shared" si="26"/>
        <v/>
      </c>
      <c r="H314" t="str">
        <f>IFERROR(AVERAGEIFS(speed_rating,ScoutingInfo!teamNumber,A314)/5,"")</f>
        <v/>
      </c>
      <c r="I314" t="str">
        <f t="shared" si="27"/>
        <v/>
      </c>
      <c r="J314" t="str">
        <f>IFERROR((AVERAGEIFS(driver_skill,ScoutingInfo!teamNumber,A314)/3),"")</f>
        <v/>
      </c>
      <c r="K314" t="str">
        <f t="shared" si="28"/>
        <v/>
      </c>
      <c r="L314">
        <f>IFERROR((AVERAGEIFS(PitScoutingInfo!coolness,PitScoutingInfo!teamNumber,A314)),"")</f>
        <v>7</v>
      </c>
      <c r="M314">
        <f t="shared" si="29"/>
        <v>43</v>
      </c>
    </row>
    <row r="315" spans="1:13" x14ac:dyDescent="0.4">
      <c r="A315" s="6" t="str">
        <f>IF(ISBLANK(AllTeams!A315),"",AllTeams!A315)</f>
        <v/>
      </c>
      <c r="B315" t="str">
        <f>IFERROR(AVERAGEIFS(ScoutingInfo!defense_rating,ScoutingInfo!teamNumber,A315)/4,"")</f>
        <v/>
      </c>
      <c r="C315" s="5" t="str">
        <f t="shared" si="24"/>
        <v/>
      </c>
      <c r="D315" s="4" t="str">
        <f ca="1">IFERROR(SUM(AVERAGEIF(ReformatedData!$A$2:$A$1000,A315, amp_points),AVERAGEIF(ReformatedData!$A$2:$A$1000,A315, speaker_points))/2,"")</f>
        <v/>
      </c>
      <c r="E315" t="str">
        <f t="shared" ca="1" si="25"/>
        <v/>
      </c>
      <c r="F315" t="str">
        <f>IF(A315&lt;&gt;"",IFERROR(
AVERAGEIF(ScoutingData[teamNumber],A315,climbing_status)/(
IF(
AVERAGEIFS(climb_time,ScoutingData[teamNumber],A315)&lt;&gt;0,AVERAGEIFS(climb_time,ScoutingData[teamNumber],A315),AVERAGE(climb_time)
)
),0),"")</f>
        <v/>
      </c>
      <c r="G315" t="str">
        <f t="shared" si="26"/>
        <v/>
      </c>
      <c r="H315" t="str">
        <f>IFERROR(AVERAGEIFS(speed_rating,ScoutingInfo!teamNumber,A315)/5,"")</f>
        <v/>
      </c>
      <c r="I315" t="str">
        <f t="shared" si="27"/>
        <v/>
      </c>
      <c r="J315" t="str">
        <f>IFERROR((AVERAGEIFS(driver_skill,ScoutingInfo!teamNumber,A315)/3),"")</f>
        <v/>
      </c>
      <c r="K315" t="str">
        <f t="shared" si="28"/>
        <v/>
      </c>
      <c r="L315">
        <f>IFERROR((AVERAGEIFS(PitScoutingInfo!coolness,PitScoutingInfo!teamNumber,A315)),"")</f>
        <v>7</v>
      </c>
      <c r="M315">
        <f t="shared" si="29"/>
        <v>43</v>
      </c>
    </row>
    <row r="316" spans="1:13" x14ac:dyDescent="0.4">
      <c r="A316" s="6" t="str">
        <f>IF(ISBLANK(AllTeams!A316),"",AllTeams!A316)</f>
        <v/>
      </c>
      <c r="B316" t="str">
        <f>IFERROR(AVERAGEIFS(ScoutingInfo!defense_rating,ScoutingInfo!teamNumber,A316)/4,"")</f>
        <v/>
      </c>
      <c r="C316" s="5" t="str">
        <f t="shared" si="24"/>
        <v/>
      </c>
      <c r="D316" s="4" t="str">
        <f ca="1">IFERROR(SUM(AVERAGEIF(ReformatedData!$A$2:$A$1000,A316, amp_points),AVERAGEIF(ReformatedData!$A$2:$A$1000,A316, speaker_points))/2,"")</f>
        <v/>
      </c>
      <c r="E316" t="str">
        <f t="shared" ca="1" si="25"/>
        <v/>
      </c>
      <c r="F316" t="str">
        <f>IF(A316&lt;&gt;"",IFERROR(
AVERAGEIF(ScoutingData[teamNumber],A316,climbing_status)/(
IF(
AVERAGEIFS(climb_time,ScoutingData[teamNumber],A316)&lt;&gt;0,AVERAGEIFS(climb_time,ScoutingData[teamNumber],A316),AVERAGE(climb_time)
)
),0),"")</f>
        <v/>
      </c>
      <c r="G316" t="str">
        <f t="shared" si="26"/>
        <v/>
      </c>
      <c r="H316" t="str">
        <f>IFERROR(AVERAGEIFS(speed_rating,ScoutingInfo!teamNumber,A316)/5,"")</f>
        <v/>
      </c>
      <c r="I316" t="str">
        <f t="shared" si="27"/>
        <v/>
      </c>
      <c r="J316" t="str">
        <f>IFERROR((AVERAGEIFS(driver_skill,ScoutingInfo!teamNumber,A316)/3),"")</f>
        <v/>
      </c>
      <c r="K316" t="str">
        <f t="shared" si="28"/>
        <v/>
      </c>
      <c r="L316">
        <f>IFERROR((AVERAGEIFS(PitScoutingInfo!coolness,PitScoutingInfo!teamNumber,A316)),"")</f>
        <v>7</v>
      </c>
      <c r="M316">
        <f t="shared" si="29"/>
        <v>43</v>
      </c>
    </row>
    <row r="317" spans="1:13" x14ac:dyDescent="0.4">
      <c r="A317" s="6" t="str">
        <f>IF(ISBLANK(AllTeams!A317),"",AllTeams!A317)</f>
        <v/>
      </c>
      <c r="B317" t="str">
        <f>IFERROR(AVERAGEIFS(ScoutingInfo!defense_rating,ScoutingInfo!teamNumber,A317)/4,"")</f>
        <v/>
      </c>
      <c r="C317" s="5" t="str">
        <f t="shared" si="24"/>
        <v/>
      </c>
      <c r="D317" s="4" t="str">
        <f ca="1">IFERROR(SUM(AVERAGEIF(ReformatedData!$A$2:$A$1000,A317, amp_points),AVERAGEIF(ReformatedData!$A$2:$A$1000,A317, speaker_points))/2,"")</f>
        <v/>
      </c>
      <c r="E317" t="str">
        <f t="shared" ca="1" si="25"/>
        <v/>
      </c>
      <c r="F317" t="str">
        <f>IF(A317&lt;&gt;"",IFERROR(
AVERAGEIF(ScoutingData[teamNumber],A317,climbing_status)/(
IF(
AVERAGEIFS(climb_time,ScoutingData[teamNumber],A317)&lt;&gt;0,AVERAGEIFS(climb_time,ScoutingData[teamNumber],A317),AVERAGE(climb_time)
)
),0),"")</f>
        <v/>
      </c>
      <c r="G317" t="str">
        <f t="shared" si="26"/>
        <v/>
      </c>
      <c r="H317" t="str">
        <f>IFERROR(AVERAGEIFS(speed_rating,ScoutingInfo!teamNumber,A317)/5,"")</f>
        <v/>
      </c>
      <c r="I317" t="str">
        <f t="shared" si="27"/>
        <v/>
      </c>
      <c r="J317" t="str">
        <f>IFERROR((AVERAGEIFS(driver_skill,ScoutingInfo!teamNumber,A317)/3),"")</f>
        <v/>
      </c>
      <c r="K317" t="str">
        <f t="shared" si="28"/>
        <v/>
      </c>
      <c r="L317">
        <f>IFERROR((AVERAGEIFS(PitScoutingInfo!coolness,PitScoutingInfo!teamNumber,A317)),"")</f>
        <v>7</v>
      </c>
      <c r="M317">
        <f t="shared" si="29"/>
        <v>43</v>
      </c>
    </row>
    <row r="318" spans="1:13" x14ac:dyDescent="0.4">
      <c r="A318" s="6" t="str">
        <f>IF(ISBLANK(AllTeams!A318),"",AllTeams!A318)</f>
        <v/>
      </c>
      <c r="B318" t="str">
        <f>IFERROR(AVERAGEIFS(ScoutingInfo!defense_rating,ScoutingInfo!teamNumber,A318)/4,"")</f>
        <v/>
      </c>
      <c r="C318" s="5" t="str">
        <f t="shared" si="24"/>
        <v/>
      </c>
      <c r="D318" s="4" t="str">
        <f ca="1">IFERROR(SUM(AVERAGEIF(ReformatedData!$A$2:$A$1000,A318, amp_points),AVERAGEIF(ReformatedData!$A$2:$A$1000,A318, speaker_points))/2,"")</f>
        <v/>
      </c>
      <c r="E318" t="str">
        <f t="shared" ca="1" si="25"/>
        <v/>
      </c>
      <c r="F318" t="str">
        <f>IF(A318&lt;&gt;"",IFERROR(
AVERAGEIF(ScoutingData[teamNumber],A318,climbing_status)/(
IF(
AVERAGEIFS(climb_time,ScoutingData[teamNumber],A318)&lt;&gt;0,AVERAGEIFS(climb_time,ScoutingData[teamNumber],A318),AVERAGE(climb_time)
)
),0),"")</f>
        <v/>
      </c>
      <c r="G318" t="str">
        <f t="shared" si="26"/>
        <v/>
      </c>
      <c r="H318" t="str">
        <f>IFERROR(AVERAGEIFS(speed_rating,ScoutingInfo!teamNumber,A318)/5,"")</f>
        <v/>
      </c>
      <c r="I318" t="str">
        <f t="shared" si="27"/>
        <v/>
      </c>
      <c r="J318" t="str">
        <f>IFERROR((AVERAGEIFS(driver_skill,ScoutingInfo!teamNumber,A318)/3),"")</f>
        <v/>
      </c>
      <c r="K318" t="str">
        <f t="shared" si="28"/>
        <v/>
      </c>
      <c r="L318">
        <f>IFERROR((AVERAGEIFS(PitScoutingInfo!coolness,PitScoutingInfo!teamNumber,A318)),"")</f>
        <v>7</v>
      </c>
      <c r="M318">
        <f t="shared" si="29"/>
        <v>43</v>
      </c>
    </row>
    <row r="319" spans="1:13" x14ac:dyDescent="0.4">
      <c r="A319" s="6" t="str">
        <f>IF(ISBLANK(AllTeams!A319),"",AllTeams!A319)</f>
        <v/>
      </c>
      <c r="B319" t="str">
        <f>IFERROR(AVERAGEIFS(ScoutingInfo!defense_rating,ScoutingInfo!teamNumber,A319)/4,"")</f>
        <v/>
      </c>
      <c r="C319" s="5" t="str">
        <f t="shared" si="24"/>
        <v/>
      </c>
      <c r="D319" s="4" t="str">
        <f ca="1">IFERROR(SUM(AVERAGEIF(ReformatedData!$A$2:$A$1000,A319, amp_points),AVERAGEIF(ReformatedData!$A$2:$A$1000,A319, speaker_points))/2,"")</f>
        <v/>
      </c>
      <c r="E319" t="str">
        <f t="shared" ca="1" si="25"/>
        <v/>
      </c>
      <c r="F319" t="str">
        <f>IF(A319&lt;&gt;"",IFERROR(
AVERAGEIF(ScoutingData[teamNumber],A319,climbing_status)/(
IF(
AVERAGEIFS(climb_time,ScoutingData[teamNumber],A319)&lt;&gt;0,AVERAGEIFS(climb_time,ScoutingData[teamNumber],A319),AVERAGE(climb_time)
)
),0),"")</f>
        <v/>
      </c>
      <c r="G319" t="str">
        <f t="shared" si="26"/>
        <v/>
      </c>
      <c r="H319" t="str">
        <f>IFERROR(AVERAGEIFS(speed_rating,ScoutingInfo!teamNumber,A319)/5,"")</f>
        <v/>
      </c>
      <c r="I319" t="str">
        <f t="shared" si="27"/>
        <v/>
      </c>
      <c r="J319" t="str">
        <f>IFERROR((AVERAGEIFS(driver_skill,ScoutingInfo!teamNumber,A319)/3),"")</f>
        <v/>
      </c>
      <c r="K319" t="str">
        <f t="shared" si="28"/>
        <v/>
      </c>
      <c r="L319">
        <f>IFERROR((AVERAGEIFS(PitScoutingInfo!coolness,PitScoutingInfo!teamNumber,A319)),"")</f>
        <v>7</v>
      </c>
      <c r="M319">
        <f t="shared" si="29"/>
        <v>43</v>
      </c>
    </row>
    <row r="320" spans="1:13" x14ac:dyDescent="0.4">
      <c r="A320" s="6" t="str">
        <f>IF(ISBLANK(AllTeams!A320),"",AllTeams!A320)</f>
        <v/>
      </c>
      <c r="B320" t="str">
        <f>IFERROR(AVERAGEIFS(ScoutingInfo!defense_rating,ScoutingInfo!teamNumber,A320)/4,"")</f>
        <v/>
      </c>
      <c r="C320" s="5" t="str">
        <f t="shared" si="24"/>
        <v/>
      </c>
      <c r="D320" s="4" t="str">
        <f ca="1">IFERROR(SUM(AVERAGEIF(ReformatedData!$A$2:$A$1000,A320, amp_points),AVERAGEIF(ReformatedData!$A$2:$A$1000,A320, speaker_points))/2,"")</f>
        <v/>
      </c>
      <c r="E320" t="str">
        <f t="shared" ca="1" si="25"/>
        <v/>
      </c>
      <c r="F320" t="str">
        <f>IF(A320&lt;&gt;"",IFERROR(
AVERAGEIF(ScoutingData[teamNumber],A320,climbing_status)/(
IF(
AVERAGEIFS(climb_time,ScoutingData[teamNumber],A320)&lt;&gt;0,AVERAGEIFS(climb_time,ScoutingData[teamNumber],A320),AVERAGE(climb_time)
)
),0),"")</f>
        <v/>
      </c>
      <c r="G320" t="str">
        <f t="shared" si="26"/>
        <v/>
      </c>
      <c r="H320" t="str">
        <f>IFERROR(AVERAGEIFS(speed_rating,ScoutingInfo!teamNumber,A320)/5,"")</f>
        <v/>
      </c>
      <c r="I320" t="str">
        <f t="shared" si="27"/>
        <v/>
      </c>
      <c r="J320" t="str">
        <f>IFERROR((AVERAGEIFS(driver_skill,ScoutingInfo!teamNumber,A320)/3),"")</f>
        <v/>
      </c>
      <c r="K320" t="str">
        <f t="shared" si="28"/>
        <v/>
      </c>
      <c r="L320">
        <f>IFERROR((AVERAGEIFS(PitScoutingInfo!coolness,PitScoutingInfo!teamNumber,A320)),"")</f>
        <v>7</v>
      </c>
      <c r="M320">
        <f t="shared" si="29"/>
        <v>43</v>
      </c>
    </row>
    <row r="321" spans="1:13" x14ac:dyDescent="0.4">
      <c r="A321" s="6" t="str">
        <f>IF(ISBLANK(AllTeams!A321),"",AllTeams!A321)</f>
        <v/>
      </c>
      <c r="B321" t="str">
        <f>IFERROR(AVERAGEIFS(ScoutingInfo!defense_rating,ScoutingInfo!teamNumber,A321)/4,"")</f>
        <v/>
      </c>
      <c r="C321" s="5" t="str">
        <f t="shared" si="24"/>
        <v/>
      </c>
      <c r="D321" s="4" t="str">
        <f ca="1">IFERROR(SUM(AVERAGEIF(ReformatedData!$A$2:$A$1000,A321, amp_points),AVERAGEIF(ReformatedData!$A$2:$A$1000,A321, speaker_points))/2,"")</f>
        <v/>
      </c>
      <c r="E321" t="str">
        <f t="shared" ca="1" si="25"/>
        <v/>
      </c>
      <c r="F321" t="str">
        <f>IF(A321&lt;&gt;"",IFERROR(
AVERAGEIF(ScoutingData[teamNumber],A321,climbing_status)/(
IF(
AVERAGEIFS(climb_time,ScoutingData[teamNumber],A321)&lt;&gt;0,AVERAGEIFS(climb_time,ScoutingData[teamNumber],A321),AVERAGE(climb_time)
)
),0),"")</f>
        <v/>
      </c>
      <c r="G321" t="str">
        <f t="shared" si="26"/>
        <v/>
      </c>
      <c r="H321" t="str">
        <f>IFERROR(AVERAGEIFS(speed_rating,ScoutingInfo!teamNumber,A321)/5,"")</f>
        <v/>
      </c>
      <c r="I321" t="str">
        <f t="shared" si="27"/>
        <v/>
      </c>
      <c r="J321" t="str">
        <f>IFERROR((AVERAGEIFS(driver_skill,ScoutingInfo!teamNumber,A321)/3),"")</f>
        <v/>
      </c>
      <c r="K321" t="str">
        <f t="shared" si="28"/>
        <v/>
      </c>
      <c r="L321">
        <f>IFERROR((AVERAGEIFS(PitScoutingInfo!coolness,PitScoutingInfo!teamNumber,A321)),"")</f>
        <v>7</v>
      </c>
      <c r="M321">
        <f t="shared" si="29"/>
        <v>43</v>
      </c>
    </row>
    <row r="322" spans="1:13" x14ac:dyDescent="0.4">
      <c r="A322" s="6" t="str">
        <f>IF(ISBLANK(AllTeams!A322),"",AllTeams!A322)</f>
        <v/>
      </c>
      <c r="B322" t="str">
        <f>IFERROR(AVERAGEIFS(ScoutingInfo!defense_rating,ScoutingInfo!teamNumber,A322)/4,"")</f>
        <v/>
      </c>
      <c r="C322" s="5" t="str">
        <f t="shared" ref="C322:C385" si="30">IFERROR(_xlfn.RANK.EQ(B322,$B$2:$B$500,4),"")</f>
        <v/>
      </c>
      <c r="D322" s="4" t="str">
        <f ca="1">IFERROR(SUM(AVERAGEIF(ReformatedData!$A$2:$A$1000,A322, amp_points),AVERAGEIF(ReformatedData!$A$2:$A$1000,A322, speaker_points))/2,"")</f>
        <v/>
      </c>
      <c r="E322" t="str">
        <f t="shared" ref="E322:E385" ca="1" si="31">IFERROR(_xlfn.RANK.EQ(D322,$D$2:$D$500,4),"")</f>
        <v/>
      </c>
      <c r="F322" t="str">
        <f>IF(A322&lt;&gt;"",IFERROR(
AVERAGEIF(ScoutingData[teamNumber],A322,climbing_status)/(
IF(
AVERAGEIFS(climb_time,ScoutingData[teamNumber],A322)&lt;&gt;0,AVERAGEIFS(climb_time,ScoutingData[teamNumber],A322),AVERAGE(climb_time)
)
),0),"")</f>
        <v/>
      </c>
      <c r="G322" t="str">
        <f t="shared" ref="G322:G385" si="32">IFERROR(_xlfn.RANK.EQ(F322,$F$2:$F$500,4),"")</f>
        <v/>
      </c>
      <c r="H322" t="str">
        <f>IFERROR(AVERAGEIFS(speed_rating,ScoutingInfo!teamNumber,A322)/5,"")</f>
        <v/>
      </c>
      <c r="I322" t="str">
        <f t="shared" ref="I322:I385" si="33">IFERROR(_xlfn.RANK.EQ(H322,$H$2:$H$500,4),"")</f>
        <v/>
      </c>
      <c r="J322" t="str">
        <f>IFERROR((AVERAGEIFS(driver_skill,ScoutingInfo!teamNumber,A322)/3),"")</f>
        <v/>
      </c>
      <c r="K322" t="str">
        <f t="shared" ref="K322:K385" si="34">IFERROR(_xlfn.RANK.EQ(J322,$J$2:$J$500,4),"")</f>
        <v/>
      </c>
      <c r="L322">
        <f>IFERROR((AVERAGEIFS(PitScoutingInfo!coolness,PitScoutingInfo!teamNumber,A322)),"")</f>
        <v>7</v>
      </c>
      <c r="M322">
        <f t="shared" ref="M322:M385" si="35">IFERROR(_xlfn.RANK.EQ(L322,$L$2:$L$500,4),"")</f>
        <v>43</v>
      </c>
    </row>
    <row r="323" spans="1:13" x14ac:dyDescent="0.4">
      <c r="A323" s="6" t="str">
        <f>IF(ISBLANK(AllTeams!A323),"",AllTeams!A323)</f>
        <v/>
      </c>
      <c r="B323" t="str">
        <f>IFERROR(AVERAGEIFS(ScoutingInfo!defense_rating,ScoutingInfo!teamNumber,A323)/4,"")</f>
        <v/>
      </c>
      <c r="C323" s="5" t="str">
        <f t="shared" si="30"/>
        <v/>
      </c>
      <c r="D323" s="4" t="str">
        <f ca="1">IFERROR(SUM(AVERAGEIF(ReformatedData!$A$2:$A$1000,A323, amp_points),AVERAGEIF(ReformatedData!$A$2:$A$1000,A323, speaker_points))/2,"")</f>
        <v/>
      </c>
      <c r="E323" t="str">
        <f t="shared" ca="1" si="31"/>
        <v/>
      </c>
      <c r="F323" t="str">
        <f>IF(A323&lt;&gt;"",IFERROR(
AVERAGEIF(ScoutingData[teamNumber],A323,climbing_status)/(
IF(
AVERAGEIFS(climb_time,ScoutingData[teamNumber],A323)&lt;&gt;0,AVERAGEIFS(climb_time,ScoutingData[teamNumber],A323),AVERAGE(climb_time)
)
),0),"")</f>
        <v/>
      </c>
      <c r="G323" t="str">
        <f t="shared" si="32"/>
        <v/>
      </c>
      <c r="H323" t="str">
        <f>IFERROR(AVERAGEIFS(speed_rating,ScoutingInfo!teamNumber,A323)/5,"")</f>
        <v/>
      </c>
      <c r="I323" t="str">
        <f t="shared" si="33"/>
        <v/>
      </c>
      <c r="J323" t="str">
        <f>IFERROR((AVERAGEIFS(driver_skill,ScoutingInfo!teamNumber,A323)/3),"")</f>
        <v/>
      </c>
      <c r="K323" t="str">
        <f t="shared" si="34"/>
        <v/>
      </c>
      <c r="L323">
        <f>IFERROR((AVERAGEIFS(PitScoutingInfo!coolness,PitScoutingInfo!teamNumber,A323)),"")</f>
        <v>7</v>
      </c>
      <c r="M323">
        <f t="shared" si="35"/>
        <v>43</v>
      </c>
    </row>
    <row r="324" spans="1:13" x14ac:dyDescent="0.4">
      <c r="A324" s="6" t="str">
        <f>IF(ISBLANK(AllTeams!A324),"",AllTeams!A324)</f>
        <v/>
      </c>
      <c r="B324" t="str">
        <f>IFERROR(AVERAGEIFS(ScoutingInfo!defense_rating,ScoutingInfo!teamNumber,A324)/4,"")</f>
        <v/>
      </c>
      <c r="C324" s="5" t="str">
        <f t="shared" si="30"/>
        <v/>
      </c>
      <c r="D324" s="4" t="str">
        <f ca="1">IFERROR(SUM(AVERAGEIF(ReformatedData!$A$2:$A$1000,A324, amp_points),AVERAGEIF(ReformatedData!$A$2:$A$1000,A324, speaker_points))/2,"")</f>
        <v/>
      </c>
      <c r="E324" t="str">
        <f t="shared" ca="1" si="31"/>
        <v/>
      </c>
      <c r="F324" t="str">
        <f>IF(A324&lt;&gt;"",IFERROR(
AVERAGEIF(ScoutingData[teamNumber],A324,climbing_status)/(
IF(
AVERAGEIFS(climb_time,ScoutingData[teamNumber],A324)&lt;&gt;0,AVERAGEIFS(climb_time,ScoutingData[teamNumber],A324),AVERAGE(climb_time)
)
),0),"")</f>
        <v/>
      </c>
      <c r="G324" t="str">
        <f t="shared" si="32"/>
        <v/>
      </c>
      <c r="H324" t="str">
        <f>IFERROR(AVERAGEIFS(speed_rating,ScoutingInfo!teamNumber,A324)/5,"")</f>
        <v/>
      </c>
      <c r="I324" t="str">
        <f t="shared" si="33"/>
        <v/>
      </c>
      <c r="J324" t="str">
        <f>IFERROR((AVERAGEIFS(driver_skill,ScoutingInfo!teamNumber,A324)/3),"")</f>
        <v/>
      </c>
      <c r="K324" t="str">
        <f t="shared" si="34"/>
        <v/>
      </c>
      <c r="L324">
        <f>IFERROR((AVERAGEIFS(PitScoutingInfo!coolness,PitScoutingInfo!teamNumber,A324)),"")</f>
        <v>7</v>
      </c>
      <c r="M324">
        <f t="shared" si="35"/>
        <v>43</v>
      </c>
    </row>
    <row r="325" spans="1:13" x14ac:dyDescent="0.4">
      <c r="A325" s="6" t="str">
        <f>IF(ISBLANK(AllTeams!A325),"",AllTeams!A325)</f>
        <v/>
      </c>
      <c r="B325" t="str">
        <f>IFERROR(AVERAGEIFS(ScoutingInfo!defense_rating,ScoutingInfo!teamNumber,A325)/4,"")</f>
        <v/>
      </c>
      <c r="C325" s="5" t="str">
        <f t="shared" si="30"/>
        <v/>
      </c>
      <c r="D325" s="4" t="str">
        <f ca="1">IFERROR(SUM(AVERAGEIF(ReformatedData!$A$2:$A$1000,A325, amp_points),AVERAGEIF(ReformatedData!$A$2:$A$1000,A325, speaker_points))/2,"")</f>
        <v/>
      </c>
      <c r="E325" t="str">
        <f t="shared" ca="1" si="31"/>
        <v/>
      </c>
      <c r="F325" t="str">
        <f>IF(A325&lt;&gt;"",IFERROR(
AVERAGEIF(ScoutingData[teamNumber],A325,climbing_status)/(
IF(
AVERAGEIFS(climb_time,ScoutingData[teamNumber],A325)&lt;&gt;0,AVERAGEIFS(climb_time,ScoutingData[teamNumber],A325),AVERAGE(climb_time)
)
),0),"")</f>
        <v/>
      </c>
      <c r="G325" t="str">
        <f t="shared" si="32"/>
        <v/>
      </c>
      <c r="H325" t="str">
        <f>IFERROR(AVERAGEIFS(speed_rating,ScoutingInfo!teamNumber,A325)/5,"")</f>
        <v/>
      </c>
      <c r="I325" t="str">
        <f t="shared" si="33"/>
        <v/>
      </c>
      <c r="J325" t="str">
        <f>IFERROR((AVERAGEIFS(driver_skill,ScoutingInfo!teamNumber,A325)/3),"")</f>
        <v/>
      </c>
      <c r="K325" t="str">
        <f t="shared" si="34"/>
        <v/>
      </c>
      <c r="L325">
        <f>IFERROR((AVERAGEIFS(PitScoutingInfo!coolness,PitScoutingInfo!teamNumber,A325)),"")</f>
        <v>7</v>
      </c>
      <c r="M325">
        <f t="shared" si="35"/>
        <v>43</v>
      </c>
    </row>
    <row r="326" spans="1:13" x14ac:dyDescent="0.4">
      <c r="A326" s="6" t="str">
        <f>IF(ISBLANK(AllTeams!A326),"",AllTeams!A326)</f>
        <v/>
      </c>
      <c r="B326" t="str">
        <f>IFERROR(AVERAGEIFS(ScoutingInfo!defense_rating,ScoutingInfo!teamNumber,A326)/4,"")</f>
        <v/>
      </c>
      <c r="C326" s="5" t="str">
        <f t="shared" si="30"/>
        <v/>
      </c>
      <c r="D326" s="4" t="str">
        <f ca="1">IFERROR(SUM(AVERAGEIF(ReformatedData!$A$2:$A$1000,A326, amp_points),AVERAGEIF(ReformatedData!$A$2:$A$1000,A326, speaker_points))/2,"")</f>
        <v/>
      </c>
      <c r="E326" t="str">
        <f t="shared" ca="1" si="31"/>
        <v/>
      </c>
      <c r="F326" t="str">
        <f>IF(A326&lt;&gt;"",IFERROR(
AVERAGEIF(ScoutingData[teamNumber],A326,climbing_status)/(
IF(
AVERAGEIFS(climb_time,ScoutingData[teamNumber],A326)&lt;&gt;0,AVERAGEIFS(climb_time,ScoutingData[teamNumber],A326),AVERAGE(climb_time)
)
),0),"")</f>
        <v/>
      </c>
      <c r="G326" t="str">
        <f t="shared" si="32"/>
        <v/>
      </c>
      <c r="H326" t="str">
        <f>IFERROR(AVERAGEIFS(speed_rating,ScoutingInfo!teamNumber,A326)/5,"")</f>
        <v/>
      </c>
      <c r="I326" t="str">
        <f t="shared" si="33"/>
        <v/>
      </c>
      <c r="J326" t="str">
        <f>IFERROR((AVERAGEIFS(driver_skill,ScoutingInfo!teamNumber,A326)/3),"")</f>
        <v/>
      </c>
      <c r="K326" t="str">
        <f t="shared" si="34"/>
        <v/>
      </c>
      <c r="L326">
        <f>IFERROR((AVERAGEIFS(PitScoutingInfo!coolness,PitScoutingInfo!teamNumber,A326)),"")</f>
        <v>7</v>
      </c>
      <c r="M326">
        <f t="shared" si="35"/>
        <v>43</v>
      </c>
    </row>
    <row r="327" spans="1:13" x14ac:dyDescent="0.4">
      <c r="A327" s="6" t="str">
        <f>IF(ISBLANK(AllTeams!A327),"",AllTeams!A327)</f>
        <v/>
      </c>
      <c r="B327" t="str">
        <f>IFERROR(AVERAGEIFS(ScoutingInfo!defense_rating,ScoutingInfo!teamNumber,A327)/4,"")</f>
        <v/>
      </c>
      <c r="C327" s="5" t="str">
        <f t="shared" si="30"/>
        <v/>
      </c>
      <c r="D327" s="4" t="str">
        <f ca="1">IFERROR(SUM(AVERAGEIF(ReformatedData!$A$2:$A$1000,A327, amp_points),AVERAGEIF(ReformatedData!$A$2:$A$1000,A327, speaker_points))/2,"")</f>
        <v/>
      </c>
      <c r="E327" t="str">
        <f t="shared" ca="1" si="31"/>
        <v/>
      </c>
      <c r="F327" t="str">
        <f>IF(A327&lt;&gt;"",IFERROR(
AVERAGEIF(ScoutingData[teamNumber],A327,climbing_status)/(
IF(
AVERAGEIFS(climb_time,ScoutingData[teamNumber],A327)&lt;&gt;0,AVERAGEIFS(climb_time,ScoutingData[teamNumber],A327),AVERAGE(climb_time)
)
),0),"")</f>
        <v/>
      </c>
      <c r="G327" t="str">
        <f t="shared" si="32"/>
        <v/>
      </c>
      <c r="H327" t="str">
        <f>IFERROR(AVERAGEIFS(speed_rating,ScoutingInfo!teamNumber,A327)/5,"")</f>
        <v/>
      </c>
      <c r="I327" t="str">
        <f t="shared" si="33"/>
        <v/>
      </c>
      <c r="J327" t="str">
        <f>IFERROR((AVERAGEIFS(driver_skill,ScoutingInfo!teamNumber,A327)/3),"")</f>
        <v/>
      </c>
      <c r="K327" t="str">
        <f t="shared" si="34"/>
        <v/>
      </c>
      <c r="L327">
        <f>IFERROR((AVERAGEIFS(PitScoutingInfo!coolness,PitScoutingInfo!teamNumber,A327)),"")</f>
        <v>7</v>
      </c>
      <c r="M327">
        <f t="shared" si="35"/>
        <v>43</v>
      </c>
    </row>
    <row r="328" spans="1:13" x14ac:dyDescent="0.4">
      <c r="A328" s="6" t="str">
        <f>IF(ISBLANK(AllTeams!A328),"",AllTeams!A328)</f>
        <v/>
      </c>
      <c r="B328" t="str">
        <f>IFERROR(AVERAGEIFS(ScoutingInfo!defense_rating,ScoutingInfo!teamNumber,A328)/4,"")</f>
        <v/>
      </c>
      <c r="C328" s="5" t="str">
        <f t="shared" si="30"/>
        <v/>
      </c>
      <c r="D328" s="4" t="str">
        <f ca="1">IFERROR(SUM(AVERAGEIF(ReformatedData!$A$2:$A$1000,A328, amp_points),AVERAGEIF(ReformatedData!$A$2:$A$1000,A328, speaker_points))/2,"")</f>
        <v/>
      </c>
      <c r="E328" t="str">
        <f t="shared" ca="1" si="31"/>
        <v/>
      </c>
      <c r="F328" t="str">
        <f>IF(A328&lt;&gt;"",IFERROR(
AVERAGEIF(ScoutingData[teamNumber],A328,climbing_status)/(
IF(
AVERAGEIFS(climb_time,ScoutingData[teamNumber],A328)&lt;&gt;0,AVERAGEIFS(climb_time,ScoutingData[teamNumber],A328),AVERAGE(climb_time)
)
),0),"")</f>
        <v/>
      </c>
      <c r="G328" t="str">
        <f t="shared" si="32"/>
        <v/>
      </c>
      <c r="H328" t="str">
        <f>IFERROR(AVERAGEIFS(speed_rating,ScoutingInfo!teamNumber,A328)/5,"")</f>
        <v/>
      </c>
      <c r="I328" t="str">
        <f t="shared" si="33"/>
        <v/>
      </c>
      <c r="J328" t="str">
        <f>IFERROR((AVERAGEIFS(driver_skill,ScoutingInfo!teamNumber,A328)/3),"")</f>
        <v/>
      </c>
      <c r="K328" t="str">
        <f t="shared" si="34"/>
        <v/>
      </c>
      <c r="L328">
        <f>IFERROR((AVERAGEIFS(PitScoutingInfo!coolness,PitScoutingInfo!teamNumber,A328)),"")</f>
        <v>7</v>
      </c>
      <c r="M328">
        <f t="shared" si="35"/>
        <v>43</v>
      </c>
    </row>
    <row r="329" spans="1:13" x14ac:dyDescent="0.4">
      <c r="A329" s="6" t="str">
        <f>IF(ISBLANK(AllTeams!A329),"",AllTeams!A329)</f>
        <v/>
      </c>
      <c r="B329" t="str">
        <f>IFERROR(AVERAGEIFS(ScoutingInfo!defense_rating,ScoutingInfo!teamNumber,A329)/4,"")</f>
        <v/>
      </c>
      <c r="C329" s="5" t="str">
        <f t="shared" si="30"/>
        <v/>
      </c>
      <c r="D329" s="4" t="str">
        <f ca="1">IFERROR(SUM(AVERAGEIF(ReformatedData!$A$2:$A$1000,A329, amp_points),AVERAGEIF(ReformatedData!$A$2:$A$1000,A329, speaker_points))/2,"")</f>
        <v/>
      </c>
      <c r="E329" t="str">
        <f t="shared" ca="1" si="31"/>
        <v/>
      </c>
      <c r="F329" t="str">
        <f>IF(A329&lt;&gt;"",IFERROR(
AVERAGEIF(ScoutingData[teamNumber],A329,climbing_status)/(
IF(
AVERAGEIFS(climb_time,ScoutingData[teamNumber],A329)&lt;&gt;0,AVERAGEIFS(climb_time,ScoutingData[teamNumber],A329),AVERAGE(climb_time)
)
),0),"")</f>
        <v/>
      </c>
      <c r="G329" t="str">
        <f t="shared" si="32"/>
        <v/>
      </c>
      <c r="H329" t="str">
        <f>IFERROR(AVERAGEIFS(speed_rating,ScoutingInfo!teamNumber,A329)/5,"")</f>
        <v/>
      </c>
      <c r="I329" t="str">
        <f t="shared" si="33"/>
        <v/>
      </c>
      <c r="J329" t="str">
        <f>IFERROR((AVERAGEIFS(driver_skill,ScoutingInfo!teamNumber,A329)/3),"")</f>
        <v/>
      </c>
      <c r="K329" t="str">
        <f t="shared" si="34"/>
        <v/>
      </c>
      <c r="L329">
        <f>IFERROR((AVERAGEIFS(PitScoutingInfo!coolness,PitScoutingInfo!teamNumber,A329)),"")</f>
        <v>7</v>
      </c>
      <c r="M329">
        <f t="shared" si="35"/>
        <v>43</v>
      </c>
    </row>
    <row r="330" spans="1:13" x14ac:dyDescent="0.4">
      <c r="A330" s="6" t="str">
        <f>IF(ISBLANK(AllTeams!A330),"",AllTeams!A330)</f>
        <v/>
      </c>
      <c r="B330" t="str">
        <f>IFERROR(AVERAGEIFS(ScoutingInfo!defense_rating,ScoutingInfo!teamNumber,A330)/4,"")</f>
        <v/>
      </c>
      <c r="C330" s="5" t="str">
        <f t="shared" si="30"/>
        <v/>
      </c>
      <c r="D330" s="4" t="str">
        <f ca="1">IFERROR(SUM(AVERAGEIF(ReformatedData!$A$2:$A$1000,A330, amp_points),AVERAGEIF(ReformatedData!$A$2:$A$1000,A330, speaker_points))/2,"")</f>
        <v/>
      </c>
      <c r="E330" t="str">
        <f t="shared" ca="1" si="31"/>
        <v/>
      </c>
      <c r="F330" t="str">
        <f>IF(A330&lt;&gt;"",IFERROR(
AVERAGEIF(ScoutingData[teamNumber],A330,climbing_status)/(
IF(
AVERAGEIFS(climb_time,ScoutingData[teamNumber],A330)&lt;&gt;0,AVERAGEIFS(climb_time,ScoutingData[teamNumber],A330),AVERAGE(climb_time)
)
),0),"")</f>
        <v/>
      </c>
      <c r="G330" t="str">
        <f t="shared" si="32"/>
        <v/>
      </c>
      <c r="H330" t="str">
        <f>IFERROR(AVERAGEIFS(speed_rating,ScoutingInfo!teamNumber,A330)/5,"")</f>
        <v/>
      </c>
      <c r="I330" t="str">
        <f t="shared" si="33"/>
        <v/>
      </c>
      <c r="J330" t="str">
        <f>IFERROR((AVERAGEIFS(driver_skill,ScoutingInfo!teamNumber,A330)/3),"")</f>
        <v/>
      </c>
      <c r="K330" t="str">
        <f t="shared" si="34"/>
        <v/>
      </c>
      <c r="L330">
        <f>IFERROR((AVERAGEIFS(PitScoutingInfo!coolness,PitScoutingInfo!teamNumber,A330)),"")</f>
        <v>7</v>
      </c>
      <c r="M330">
        <f t="shared" si="35"/>
        <v>43</v>
      </c>
    </row>
    <row r="331" spans="1:13" x14ac:dyDescent="0.4">
      <c r="A331" s="6" t="str">
        <f>IF(ISBLANK(AllTeams!A331),"",AllTeams!A331)</f>
        <v/>
      </c>
      <c r="B331" t="str">
        <f>IFERROR(AVERAGEIFS(ScoutingInfo!defense_rating,ScoutingInfo!teamNumber,A331)/4,"")</f>
        <v/>
      </c>
      <c r="C331" s="5" t="str">
        <f t="shared" si="30"/>
        <v/>
      </c>
      <c r="D331" s="4" t="str">
        <f ca="1">IFERROR(SUM(AVERAGEIF(ReformatedData!$A$2:$A$1000,A331, amp_points),AVERAGEIF(ReformatedData!$A$2:$A$1000,A331, speaker_points))/2,"")</f>
        <v/>
      </c>
      <c r="E331" t="str">
        <f t="shared" ca="1" si="31"/>
        <v/>
      </c>
      <c r="F331" t="str">
        <f>IF(A331&lt;&gt;"",IFERROR(
AVERAGEIF(ScoutingData[teamNumber],A331,climbing_status)/(
IF(
AVERAGEIFS(climb_time,ScoutingData[teamNumber],A331)&lt;&gt;0,AVERAGEIFS(climb_time,ScoutingData[teamNumber],A331),AVERAGE(climb_time)
)
),0),"")</f>
        <v/>
      </c>
      <c r="G331" t="str">
        <f t="shared" si="32"/>
        <v/>
      </c>
      <c r="H331" t="str">
        <f>IFERROR(AVERAGEIFS(speed_rating,ScoutingInfo!teamNumber,A331)/5,"")</f>
        <v/>
      </c>
      <c r="I331" t="str">
        <f t="shared" si="33"/>
        <v/>
      </c>
      <c r="J331" t="str">
        <f>IFERROR((AVERAGEIFS(driver_skill,ScoutingInfo!teamNumber,A331)/3),"")</f>
        <v/>
      </c>
      <c r="K331" t="str">
        <f t="shared" si="34"/>
        <v/>
      </c>
      <c r="L331">
        <f>IFERROR((AVERAGEIFS(PitScoutingInfo!coolness,PitScoutingInfo!teamNumber,A331)),"")</f>
        <v>7</v>
      </c>
      <c r="M331">
        <f t="shared" si="35"/>
        <v>43</v>
      </c>
    </row>
    <row r="332" spans="1:13" x14ac:dyDescent="0.4">
      <c r="A332" s="6" t="str">
        <f>IF(ISBLANK(AllTeams!A332),"",AllTeams!A332)</f>
        <v/>
      </c>
      <c r="B332" t="str">
        <f>IFERROR(AVERAGEIFS(ScoutingInfo!defense_rating,ScoutingInfo!teamNumber,A332)/4,"")</f>
        <v/>
      </c>
      <c r="C332" s="5" t="str">
        <f t="shared" si="30"/>
        <v/>
      </c>
      <c r="D332" s="4" t="str">
        <f ca="1">IFERROR(SUM(AVERAGEIF(ReformatedData!$A$2:$A$1000,A332, amp_points),AVERAGEIF(ReformatedData!$A$2:$A$1000,A332, speaker_points))/2,"")</f>
        <v/>
      </c>
      <c r="E332" t="str">
        <f t="shared" ca="1" si="31"/>
        <v/>
      </c>
      <c r="F332" t="str">
        <f>IF(A332&lt;&gt;"",IFERROR(
AVERAGEIF(ScoutingData[teamNumber],A332,climbing_status)/(
IF(
AVERAGEIFS(climb_time,ScoutingData[teamNumber],A332)&lt;&gt;0,AVERAGEIFS(climb_time,ScoutingData[teamNumber],A332),AVERAGE(climb_time)
)
),0),"")</f>
        <v/>
      </c>
      <c r="G332" t="str">
        <f t="shared" si="32"/>
        <v/>
      </c>
      <c r="H332" t="str">
        <f>IFERROR(AVERAGEIFS(speed_rating,ScoutingInfo!teamNumber,A332)/5,"")</f>
        <v/>
      </c>
      <c r="I332" t="str">
        <f t="shared" si="33"/>
        <v/>
      </c>
      <c r="J332" t="str">
        <f>IFERROR((AVERAGEIFS(driver_skill,ScoutingInfo!teamNumber,A332)/3),"")</f>
        <v/>
      </c>
      <c r="K332" t="str">
        <f t="shared" si="34"/>
        <v/>
      </c>
      <c r="L332">
        <f>IFERROR((AVERAGEIFS(PitScoutingInfo!coolness,PitScoutingInfo!teamNumber,A332)),"")</f>
        <v>7</v>
      </c>
      <c r="M332">
        <f t="shared" si="35"/>
        <v>43</v>
      </c>
    </row>
    <row r="333" spans="1:13" x14ac:dyDescent="0.4">
      <c r="A333" s="6" t="str">
        <f>IF(ISBLANK(AllTeams!A333),"",AllTeams!A333)</f>
        <v/>
      </c>
      <c r="B333" t="str">
        <f>IFERROR(AVERAGEIFS(ScoutingInfo!defense_rating,ScoutingInfo!teamNumber,A333)/4,"")</f>
        <v/>
      </c>
      <c r="C333" s="5" t="str">
        <f t="shared" si="30"/>
        <v/>
      </c>
      <c r="D333" s="4" t="str">
        <f ca="1">IFERROR(SUM(AVERAGEIF(ReformatedData!$A$2:$A$1000,A333, amp_points),AVERAGEIF(ReformatedData!$A$2:$A$1000,A333, speaker_points))/2,"")</f>
        <v/>
      </c>
      <c r="E333" t="str">
        <f t="shared" ca="1" si="31"/>
        <v/>
      </c>
      <c r="F333" t="str">
        <f>IF(A333&lt;&gt;"",IFERROR(
AVERAGEIF(ScoutingData[teamNumber],A333,climbing_status)/(
IF(
AVERAGEIFS(climb_time,ScoutingData[teamNumber],A333)&lt;&gt;0,AVERAGEIFS(climb_time,ScoutingData[teamNumber],A333),AVERAGE(climb_time)
)
),0),"")</f>
        <v/>
      </c>
      <c r="G333" t="str">
        <f t="shared" si="32"/>
        <v/>
      </c>
      <c r="H333" t="str">
        <f>IFERROR(AVERAGEIFS(speed_rating,ScoutingInfo!teamNumber,A333)/5,"")</f>
        <v/>
      </c>
      <c r="I333" t="str">
        <f t="shared" si="33"/>
        <v/>
      </c>
      <c r="J333" t="str">
        <f>IFERROR((AVERAGEIFS(driver_skill,ScoutingInfo!teamNumber,A333)/3),"")</f>
        <v/>
      </c>
      <c r="K333" t="str">
        <f t="shared" si="34"/>
        <v/>
      </c>
      <c r="L333">
        <f>IFERROR((AVERAGEIFS(PitScoutingInfo!coolness,PitScoutingInfo!teamNumber,A333)),"")</f>
        <v>7</v>
      </c>
      <c r="M333">
        <f t="shared" si="35"/>
        <v>43</v>
      </c>
    </row>
    <row r="334" spans="1:13" x14ac:dyDescent="0.4">
      <c r="A334" s="6" t="str">
        <f>IF(ISBLANK(AllTeams!A334),"",AllTeams!A334)</f>
        <v/>
      </c>
      <c r="B334" t="str">
        <f>IFERROR(AVERAGEIFS(ScoutingInfo!defense_rating,ScoutingInfo!teamNumber,A334)/4,"")</f>
        <v/>
      </c>
      <c r="C334" s="5" t="str">
        <f t="shared" si="30"/>
        <v/>
      </c>
      <c r="D334" s="4" t="str">
        <f ca="1">IFERROR(SUM(AVERAGEIF(ReformatedData!$A$2:$A$1000,A334, amp_points),AVERAGEIF(ReformatedData!$A$2:$A$1000,A334, speaker_points))/2,"")</f>
        <v/>
      </c>
      <c r="E334" t="str">
        <f t="shared" ca="1" si="31"/>
        <v/>
      </c>
      <c r="F334" t="str">
        <f>IF(A334&lt;&gt;"",IFERROR(
AVERAGEIF(ScoutingData[teamNumber],A334,climbing_status)/(
IF(
AVERAGEIFS(climb_time,ScoutingData[teamNumber],A334)&lt;&gt;0,AVERAGEIFS(climb_time,ScoutingData[teamNumber],A334),AVERAGE(climb_time)
)
),0),"")</f>
        <v/>
      </c>
      <c r="G334" t="str">
        <f t="shared" si="32"/>
        <v/>
      </c>
      <c r="H334" t="str">
        <f>IFERROR(AVERAGEIFS(speed_rating,ScoutingInfo!teamNumber,A334)/5,"")</f>
        <v/>
      </c>
      <c r="I334" t="str">
        <f t="shared" si="33"/>
        <v/>
      </c>
      <c r="J334" t="str">
        <f>IFERROR((AVERAGEIFS(driver_skill,ScoutingInfo!teamNumber,A334)/3),"")</f>
        <v/>
      </c>
      <c r="K334" t="str">
        <f t="shared" si="34"/>
        <v/>
      </c>
      <c r="L334">
        <f>IFERROR((AVERAGEIFS(PitScoutingInfo!coolness,PitScoutingInfo!teamNumber,A334)),"")</f>
        <v>7</v>
      </c>
      <c r="M334">
        <f t="shared" si="35"/>
        <v>43</v>
      </c>
    </row>
    <row r="335" spans="1:13" x14ac:dyDescent="0.4">
      <c r="A335" s="6" t="str">
        <f>IF(ISBLANK(AllTeams!A335),"",AllTeams!A335)</f>
        <v/>
      </c>
      <c r="B335" t="str">
        <f>IFERROR(AVERAGEIFS(ScoutingInfo!defense_rating,ScoutingInfo!teamNumber,A335)/4,"")</f>
        <v/>
      </c>
      <c r="C335" s="5" t="str">
        <f t="shared" si="30"/>
        <v/>
      </c>
      <c r="D335" s="4" t="str">
        <f ca="1">IFERROR(SUM(AVERAGEIF(ReformatedData!$A$2:$A$1000,A335, amp_points),AVERAGEIF(ReformatedData!$A$2:$A$1000,A335, speaker_points))/2,"")</f>
        <v/>
      </c>
      <c r="E335" t="str">
        <f t="shared" ca="1" si="31"/>
        <v/>
      </c>
      <c r="F335" t="str">
        <f>IF(A335&lt;&gt;"",IFERROR(
AVERAGEIF(ScoutingData[teamNumber],A335,climbing_status)/(
IF(
AVERAGEIFS(climb_time,ScoutingData[teamNumber],A335)&lt;&gt;0,AVERAGEIFS(climb_time,ScoutingData[teamNumber],A335),AVERAGE(climb_time)
)
),0),"")</f>
        <v/>
      </c>
      <c r="G335" t="str">
        <f t="shared" si="32"/>
        <v/>
      </c>
      <c r="H335" t="str">
        <f>IFERROR(AVERAGEIFS(speed_rating,ScoutingInfo!teamNumber,A335)/5,"")</f>
        <v/>
      </c>
      <c r="I335" t="str">
        <f t="shared" si="33"/>
        <v/>
      </c>
      <c r="J335" t="str">
        <f>IFERROR((AVERAGEIFS(driver_skill,ScoutingInfo!teamNumber,A335)/3),"")</f>
        <v/>
      </c>
      <c r="K335" t="str">
        <f t="shared" si="34"/>
        <v/>
      </c>
      <c r="L335">
        <f>IFERROR((AVERAGEIFS(PitScoutingInfo!coolness,PitScoutingInfo!teamNumber,A335)),"")</f>
        <v>7</v>
      </c>
      <c r="M335">
        <f t="shared" si="35"/>
        <v>43</v>
      </c>
    </row>
    <row r="336" spans="1:13" x14ac:dyDescent="0.4">
      <c r="A336" s="6" t="str">
        <f>IF(ISBLANK(AllTeams!A336),"",AllTeams!A336)</f>
        <v/>
      </c>
      <c r="B336" t="str">
        <f>IFERROR(AVERAGEIFS(ScoutingInfo!defense_rating,ScoutingInfo!teamNumber,A336)/4,"")</f>
        <v/>
      </c>
      <c r="C336" s="5" t="str">
        <f t="shared" si="30"/>
        <v/>
      </c>
      <c r="D336" s="4" t="str">
        <f ca="1">IFERROR(SUM(AVERAGEIF(ReformatedData!$A$2:$A$1000,A336, amp_points),AVERAGEIF(ReformatedData!$A$2:$A$1000,A336, speaker_points))/2,"")</f>
        <v/>
      </c>
      <c r="E336" t="str">
        <f t="shared" ca="1" si="31"/>
        <v/>
      </c>
      <c r="F336" t="str">
        <f>IF(A336&lt;&gt;"",IFERROR(
AVERAGEIF(ScoutingData[teamNumber],A336,climbing_status)/(
IF(
AVERAGEIFS(climb_time,ScoutingData[teamNumber],A336)&lt;&gt;0,AVERAGEIFS(climb_time,ScoutingData[teamNumber],A336),AVERAGE(climb_time)
)
),0),"")</f>
        <v/>
      </c>
      <c r="G336" t="str">
        <f t="shared" si="32"/>
        <v/>
      </c>
      <c r="H336" t="str">
        <f>IFERROR(AVERAGEIFS(speed_rating,ScoutingInfo!teamNumber,A336)/5,"")</f>
        <v/>
      </c>
      <c r="I336" t="str">
        <f t="shared" si="33"/>
        <v/>
      </c>
      <c r="J336" t="str">
        <f>IFERROR((AVERAGEIFS(driver_skill,ScoutingInfo!teamNumber,A336)/3),"")</f>
        <v/>
      </c>
      <c r="K336" t="str">
        <f t="shared" si="34"/>
        <v/>
      </c>
      <c r="L336">
        <f>IFERROR((AVERAGEIFS(PitScoutingInfo!coolness,PitScoutingInfo!teamNumber,A336)),"")</f>
        <v>7</v>
      </c>
      <c r="M336">
        <f t="shared" si="35"/>
        <v>43</v>
      </c>
    </row>
    <row r="337" spans="1:13" x14ac:dyDescent="0.4">
      <c r="A337" s="6" t="str">
        <f>IF(ISBLANK(AllTeams!A337),"",AllTeams!A337)</f>
        <v/>
      </c>
      <c r="B337" t="str">
        <f>IFERROR(AVERAGEIFS(ScoutingInfo!defense_rating,ScoutingInfo!teamNumber,A337)/4,"")</f>
        <v/>
      </c>
      <c r="C337" s="5" t="str">
        <f t="shared" si="30"/>
        <v/>
      </c>
      <c r="D337" s="4" t="str">
        <f ca="1">IFERROR(SUM(AVERAGEIF(ReformatedData!$A$2:$A$1000,A337, amp_points),AVERAGEIF(ReformatedData!$A$2:$A$1000,A337, speaker_points))/2,"")</f>
        <v/>
      </c>
      <c r="E337" t="str">
        <f t="shared" ca="1" si="31"/>
        <v/>
      </c>
      <c r="F337" t="str">
        <f>IF(A337&lt;&gt;"",IFERROR(
AVERAGEIF(ScoutingData[teamNumber],A337,climbing_status)/(
IF(
AVERAGEIFS(climb_time,ScoutingData[teamNumber],A337)&lt;&gt;0,AVERAGEIFS(climb_time,ScoutingData[teamNumber],A337),AVERAGE(climb_time)
)
),0),"")</f>
        <v/>
      </c>
      <c r="G337" t="str">
        <f t="shared" si="32"/>
        <v/>
      </c>
      <c r="H337" t="str">
        <f>IFERROR(AVERAGEIFS(speed_rating,ScoutingInfo!teamNumber,A337)/5,"")</f>
        <v/>
      </c>
      <c r="I337" t="str">
        <f t="shared" si="33"/>
        <v/>
      </c>
      <c r="J337" t="str">
        <f>IFERROR((AVERAGEIFS(driver_skill,ScoutingInfo!teamNumber,A337)/3),"")</f>
        <v/>
      </c>
      <c r="K337" t="str">
        <f t="shared" si="34"/>
        <v/>
      </c>
      <c r="L337">
        <f>IFERROR((AVERAGEIFS(PitScoutingInfo!coolness,PitScoutingInfo!teamNumber,A337)),"")</f>
        <v>7</v>
      </c>
      <c r="M337">
        <f t="shared" si="35"/>
        <v>43</v>
      </c>
    </row>
    <row r="338" spans="1:13" x14ac:dyDescent="0.4">
      <c r="A338" s="6" t="str">
        <f>IF(ISBLANK(AllTeams!A338),"",AllTeams!A338)</f>
        <v/>
      </c>
      <c r="B338" t="str">
        <f>IFERROR(AVERAGEIFS(ScoutingInfo!defense_rating,ScoutingInfo!teamNumber,A338)/4,"")</f>
        <v/>
      </c>
      <c r="C338" s="5" t="str">
        <f t="shared" si="30"/>
        <v/>
      </c>
      <c r="D338" s="4" t="str">
        <f ca="1">IFERROR(SUM(AVERAGEIF(ReformatedData!$A$2:$A$1000,A338, amp_points),AVERAGEIF(ReformatedData!$A$2:$A$1000,A338, speaker_points))/2,"")</f>
        <v/>
      </c>
      <c r="E338" t="str">
        <f t="shared" ca="1" si="31"/>
        <v/>
      </c>
      <c r="F338" t="str">
        <f>IF(A338&lt;&gt;"",IFERROR(
AVERAGEIF(ScoutingData[teamNumber],A338,climbing_status)/(
IF(
AVERAGEIFS(climb_time,ScoutingData[teamNumber],A338)&lt;&gt;0,AVERAGEIFS(climb_time,ScoutingData[teamNumber],A338),AVERAGE(climb_time)
)
),0),"")</f>
        <v/>
      </c>
      <c r="G338" t="str">
        <f t="shared" si="32"/>
        <v/>
      </c>
      <c r="H338" t="str">
        <f>IFERROR(AVERAGEIFS(speed_rating,ScoutingInfo!teamNumber,A338)/5,"")</f>
        <v/>
      </c>
      <c r="I338" t="str">
        <f t="shared" si="33"/>
        <v/>
      </c>
      <c r="J338" t="str">
        <f>IFERROR((AVERAGEIFS(driver_skill,ScoutingInfo!teamNumber,A338)/3),"")</f>
        <v/>
      </c>
      <c r="K338" t="str">
        <f t="shared" si="34"/>
        <v/>
      </c>
      <c r="L338">
        <f>IFERROR((AVERAGEIFS(PitScoutingInfo!coolness,PitScoutingInfo!teamNumber,A338)),"")</f>
        <v>7</v>
      </c>
      <c r="M338">
        <f t="shared" si="35"/>
        <v>43</v>
      </c>
    </row>
    <row r="339" spans="1:13" x14ac:dyDescent="0.4">
      <c r="A339" s="6" t="str">
        <f>IF(ISBLANK(AllTeams!A339),"",AllTeams!A339)</f>
        <v/>
      </c>
      <c r="B339" t="str">
        <f>IFERROR(AVERAGEIFS(ScoutingInfo!defense_rating,ScoutingInfo!teamNumber,A339)/4,"")</f>
        <v/>
      </c>
      <c r="C339" s="5" t="str">
        <f t="shared" si="30"/>
        <v/>
      </c>
      <c r="D339" s="4" t="str">
        <f ca="1">IFERROR(SUM(AVERAGEIF(ReformatedData!$A$2:$A$1000,A339, amp_points),AVERAGEIF(ReformatedData!$A$2:$A$1000,A339, speaker_points))/2,"")</f>
        <v/>
      </c>
      <c r="E339" t="str">
        <f t="shared" ca="1" si="31"/>
        <v/>
      </c>
      <c r="F339" t="str">
        <f>IF(A339&lt;&gt;"",IFERROR(
AVERAGEIF(ScoutingData[teamNumber],A339,climbing_status)/(
IF(
AVERAGEIFS(climb_time,ScoutingData[teamNumber],A339)&lt;&gt;0,AVERAGEIFS(climb_time,ScoutingData[teamNumber],A339),AVERAGE(climb_time)
)
),0),"")</f>
        <v/>
      </c>
      <c r="G339" t="str">
        <f t="shared" si="32"/>
        <v/>
      </c>
      <c r="H339" t="str">
        <f>IFERROR(AVERAGEIFS(speed_rating,ScoutingInfo!teamNumber,A339)/5,"")</f>
        <v/>
      </c>
      <c r="I339" t="str">
        <f t="shared" si="33"/>
        <v/>
      </c>
      <c r="J339" t="str">
        <f>IFERROR((AVERAGEIFS(driver_skill,ScoutingInfo!teamNumber,A339)/3),"")</f>
        <v/>
      </c>
      <c r="K339" t="str">
        <f t="shared" si="34"/>
        <v/>
      </c>
      <c r="L339">
        <f>IFERROR((AVERAGEIFS(PitScoutingInfo!coolness,PitScoutingInfo!teamNumber,A339)),"")</f>
        <v>7</v>
      </c>
      <c r="M339">
        <f t="shared" si="35"/>
        <v>43</v>
      </c>
    </row>
    <row r="340" spans="1:13" x14ac:dyDescent="0.4">
      <c r="A340" s="6" t="str">
        <f>IF(ISBLANK(AllTeams!A340),"",AllTeams!A340)</f>
        <v/>
      </c>
      <c r="B340" t="str">
        <f>IFERROR(AVERAGEIFS(ScoutingInfo!defense_rating,ScoutingInfo!teamNumber,A340)/4,"")</f>
        <v/>
      </c>
      <c r="C340" s="5" t="str">
        <f t="shared" si="30"/>
        <v/>
      </c>
      <c r="D340" s="4" t="str">
        <f ca="1">IFERROR(SUM(AVERAGEIF(ReformatedData!$A$2:$A$1000,A340, amp_points),AVERAGEIF(ReformatedData!$A$2:$A$1000,A340, speaker_points))/2,"")</f>
        <v/>
      </c>
      <c r="E340" t="str">
        <f t="shared" ca="1" si="31"/>
        <v/>
      </c>
      <c r="F340" t="str">
        <f>IF(A340&lt;&gt;"",IFERROR(
AVERAGEIF(ScoutingData[teamNumber],A340,climbing_status)/(
IF(
AVERAGEIFS(climb_time,ScoutingData[teamNumber],A340)&lt;&gt;0,AVERAGEIFS(climb_time,ScoutingData[teamNumber],A340),AVERAGE(climb_time)
)
),0),"")</f>
        <v/>
      </c>
      <c r="G340" t="str">
        <f t="shared" si="32"/>
        <v/>
      </c>
      <c r="H340" t="str">
        <f>IFERROR(AVERAGEIFS(speed_rating,ScoutingInfo!teamNumber,A340)/5,"")</f>
        <v/>
      </c>
      <c r="I340" t="str">
        <f t="shared" si="33"/>
        <v/>
      </c>
      <c r="J340" t="str">
        <f>IFERROR((AVERAGEIFS(driver_skill,ScoutingInfo!teamNumber,A340)/3),"")</f>
        <v/>
      </c>
      <c r="K340" t="str">
        <f t="shared" si="34"/>
        <v/>
      </c>
      <c r="L340">
        <f>IFERROR((AVERAGEIFS(PitScoutingInfo!coolness,PitScoutingInfo!teamNumber,A340)),"")</f>
        <v>7</v>
      </c>
      <c r="M340">
        <f t="shared" si="35"/>
        <v>43</v>
      </c>
    </row>
    <row r="341" spans="1:13" x14ac:dyDescent="0.4">
      <c r="A341" s="6" t="str">
        <f>IF(ISBLANK(AllTeams!A341),"",AllTeams!A341)</f>
        <v/>
      </c>
      <c r="B341" t="str">
        <f>IFERROR(AVERAGEIFS(ScoutingInfo!defense_rating,ScoutingInfo!teamNumber,A341)/4,"")</f>
        <v/>
      </c>
      <c r="C341" s="5" t="str">
        <f t="shared" si="30"/>
        <v/>
      </c>
      <c r="D341" s="4" t="str">
        <f ca="1">IFERROR(SUM(AVERAGEIF(ReformatedData!$A$2:$A$1000,A341, amp_points),AVERAGEIF(ReformatedData!$A$2:$A$1000,A341, speaker_points))/2,"")</f>
        <v/>
      </c>
      <c r="E341" t="str">
        <f t="shared" ca="1" si="31"/>
        <v/>
      </c>
      <c r="F341" t="str">
        <f>IF(A341&lt;&gt;"",IFERROR(
AVERAGEIF(ScoutingData[teamNumber],A341,climbing_status)/(
IF(
AVERAGEIFS(climb_time,ScoutingData[teamNumber],A341)&lt;&gt;0,AVERAGEIFS(climb_time,ScoutingData[teamNumber],A341),AVERAGE(climb_time)
)
),0),"")</f>
        <v/>
      </c>
      <c r="G341" t="str">
        <f t="shared" si="32"/>
        <v/>
      </c>
      <c r="H341" t="str">
        <f>IFERROR(AVERAGEIFS(speed_rating,ScoutingInfo!teamNumber,A341)/5,"")</f>
        <v/>
      </c>
      <c r="I341" t="str">
        <f t="shared" si="33"/>
        <v/>
      </c>
      <c r="J341" t="str">
        <f>IFERROR((AVERAGEIFS(driver_skill,ScoutingInfo!teamNumber,A341)/3),"")</f>
        <v/>
      </c>
      <c r="K341" t="str">
        <f t="shared" si="34"/>
        <v/>
      </c>
      <c r="L341">
        <f>IFERROR((AVERAGEIFS(PitScoutingInfo!coolness,PitScoutingInfo!teamNumber,A341)),"")</f>
        <v>7</v>
      </c>
      <c r="M341">
        <f t="shared" si="35"/>
        <v>43</v>
      </c>
    </row>
    <row r="342" spans="1:13" x14ac:dyDescent="0.4">
      <c r="A342" s="6" t="str">
        <f>IF(ISBLANK(AllTeams!A342),"",AllTeams!A342)</f>
        <v/>
      </c>
      <c r="B342" t="str">
        <f>IFERROR(AVERAGEIFS(ScoutingInfo!defense_rating,ScoutingInfo!teamNumber,A342)/4,"")</f>
        <v/>
      </c>
      <c r="C342" s="5" t="str">
        <f t="shared" si="30"/>
        <v/>
      </c>
      <c r="D342" s="4" t="str">
        <f ca="1">IFERROR(SUM(AVERAGEIF(ReformatedData!$A$2:$A$1000,A342, amp_points),AVERAGEIF(ReformatedData!$A$2:$A$1000,A342, speaker_points))/2,"")</f>
        <v/>
      </c>
      <c r="E342" t="str">
        <f t="shared" ca="1" si="31"/>
        <v/>
      </c>
      <c r="F342" t="str">
        <f>IF(A342&lt;&gt;"",IFERROR(
AVERAGEIF(ScoutingData[teamNumber],A342,climbing_status)/(
IF(
AVERAGEIFS(climb_time,ScoutingData[teamNumber],A342)&lt;&gt;0,AVERAGEIFS(climb_time,ScoutingData[teamNumber],A342),AVERAGE(climb_time)
)
),0),"")</f>
        <v/>
      </c>
      <c r="G342" t="str">
        <f t="shared" si="32"/>
        <v/>
      </c>
      <c r="H342" t="str">
        <f>IFERROR(AVERAGEIFS(speed_rating,ScoutingInfo!teamNumber,A342)/5,"")</f>
        <v/>
      </c>
      <c r="I342" t="str">
        <f t="shared" si="33"/>
        <v/>
      </c>
      <c r="J342" t="str">
        <f>IFERROR((AVERAGEIFS(driver_skill,ScoutingInfo!teamNumber,A342)/3),"")</f>
        <v/>
      </c>
      <c r="K342" t="str">
        <f t="shared" si="34"/>
        <v/>
      </c>
      <c r="L342">
        <f>IFERROR((AVERAGEIFS(PitScoutingInfo!coolness,PitScoutingInfo!teamNumber,A342)),"")</f>
        <v>7</v>
      </c>
      <c r="M342">
        <f t="shared" si="35"/>
        <v>43</v>
      </c>
    </row>
    <row r="343" spans="1:13" x14ac:dyDescent="0.4">
      <c r="A343" s="6" t="str">
        <f>IF(ISBLANK(AllTeams!A343),"",AllTeams!A343)</f>
        <v/>
      </c>
      <c r="B343" t="str">
        <f>IFERROR(AVERAGEIFS(ScoutingInfo!defense_rating,ScoutingInfo!teamNumber,A343)/4,"")</f>
        <v/>
      </c>
      <c r="C343" s="5" t="str">
        <f t="shared" si="30"/>
        <v/>
      </c>
      <c r="D343" s="4" t="str">
        <f ca="1">IFERROR(SUM(AVERAGEIF(ReformatedData!$A$2:$A$1000,A343, amp_points),AVERAGEIF(ReformatedData!$A$2:$A$1000,A343, speaker_points))/2,"")</f>
        <v/>
      </c>
      <c r="E343" t="str">
        <f t="shared" ca="1" si="31"/>
        <v/>
      </c>
      <c r="F343" t="str">
        <f>IF(A343&lt;&gt;"",IFERROR(
AVERAGEIF(ScoutingData[teamNumber],A343,climbing_status)/(
IF(
AVERAGEIFS(climb_time,ScoutingData[teamNumber],A343)&lt;&gt;0,AVERAGEIFS(climb_time,ScoutingData[teamNumber],A343),AVERAGE(climb_time)
)
),0),"")</f>
        <v/>
      </c>
      <c r="G343" t="str">
        <f t="shared" si="32"/>
        <v/>
      </c>
      <c r="H343" t="str">
        <f>IFERROR(AVERAGEIFS(speed_rating,ScoutingInfo!teamNumber,A343)/5,"")</f>
        <v/>
      </c>
      <c r="I343" t="str">
        <f t="shared" si="33"/>
        <v/>
      </c>
      <c r="J343" t="str">
        <f>IFERROR((AVERAGEIFS(driver_skill,ScoutingInfo!teamNumber,A343)/3),"")</f>
        <v/>
      </c>
      <c r="K343" t="str">
        <f t="shared" si="34"/>
        <v/>
      </c>
      <c r="L343">
        <f>IFERROR((AVERAGEIFS(PitScoutingInfo!coolness,PitScoutingInfo!teamNumber,A343)),"")</f>
        <v>7</v>
      </c>
      <c r="M343">
        <f t="shared" si="35"/>
        <v>43</v>
      </c>
    </row>
    <row r="344" spans="1:13" x14ac:dyDescent="0.4">
      <c r="A344" s="6" t="str">
        <f>IF(ISBLANK(AllTeams!A344),"",AllTeams!A344)</f>
        <v/>
      </c>
      <c r="B344" t="str">
        <f>IFERROR(AVERAGEIFS(ScoutingInfo!defense_rating,ScoutingInfo!teamNumber,A344)/4,"")</f>
        <v/>
      </c>
      <c r="C344" s="5" t="str">
        <f t="shared" si="30"/>
        <v/>
      </c>
      <c r="D344" s="4" t="str">
        <f ca="1">IFERROR(SUM(AVERAGEIF(ReformatedData!$A$2:$A$1000,A344, amp_points),AVERAGEIF(ReformatedData!$A$2:$A$1000,A344, speaker_points))/2,"")</f>
        <v/>
      </c>
      <c r="E344" t="str">
        <f t="shared" ca="1" si="31"/>
        <v/>
      </c>
      <c r="F344" t="str">
        <f>IF(A344&lt;&gt;"",IFERROR(
AVERAGEIF(ScoutingData[teamNumber],A344,climbing_status)/(
IF(
AVERAGEIFS(climb_time,ScoutingData[teamNumber],A344)&lt;&gt;0,AVERAGEIFS(climb_time,ScoutingData[teamNumber],A344),AVERAGE(climb_time)
)
),0),"")</f>
        <v/>
      </c>
      <c r="G344" t="str">
        <f t="shared" si="32"/>
        <v/>
      </c>
      <c r="H344" t="str">
        <f>IFERROR(AVERAGEIFS(speed_rating,ScoutingInfo!teamNumber,A344)/5,"")</f>
        <v/>
      </c>
      <c r="I344" t="str">
        <f t="shared" si="33"/>
        <v/>
      </c>
      <c r="J344" t="str">
        <f>IFERROR((AVERAGEIFS(driver_skill,ScoutingInfo!teamNumber,A344)/3),"")</f>
        <v/>
      </c>
      <c r="K344" t="str">
        <f t="shared" si="34"/>
        <v/>
      </c>
      <c r="L344">
        <f>IFERROR((AVERAGEIFS(PitScoutingInfo!coolness,PitScoutingInfo!teamNumber,A344)),"")</f>
        <v>7</v>
      </c>
      <c r="M344">
        <f t="shared" si="35"/>
        <v>43</v>
      </c>
    </row>
    <row r="345" spans="1:13" x14ac:dyDescent="0.4">
      <c r="A345" s="6" t="str">
        <f>IF(ISBLANK(AllTeams!A345),"",AllTeams!A345)</f>
        <v/>
      </c>
      <c r="B345" t="str">
        <f>IFERROR(AVERAGEIFS(ScoutingInfo!defense_rating,ScoutingInfo!teamNumber,A345)/4,"")</f>
        <v/>
      </c>
      <c r="C345" s="5" t="str">
        <f t="shared" si="30"/>
        <v/>
      </c>
      <c r="D345" s="4" t="str">
        <f ca="1">IFERROR(SUM(AVERAGEIF(ReformatedData!$A$2:$A$1000,A345, amp_points),AVERAGEIF(ReformatedData!$A$2:$A$1000,A345, speaker_points))/2,"")</f>
        <v/>
      </c>
      <c r="E345" t="str">
        <f t="shared" ca="1" si="31"/>
        <v/>
      </c>
      <c r="F345" t="str">
        <f>IF(A345&lt;&gt;"",IFERROR(
AVERAGEIF(ScoutingData[teamNumber],A345,climbing_status)/(
IF(
AVERAGEIFS(climb_time,ScoutingData[teamNumber],A345)&lt;&gt;0,AVERAGEIFS(climb_time,ScoutingData[teamNumber],A345),AVERAGE(climb_time)
)
),0),"")</f>
        <v/>
      </c>
      <c r="G345" t="str">
        <f t="shared" si="32"/>
        <v/>
      </c>
      <c r="H345" t="str">
        <f>IFERROR(AVERAGEIFS(speed_rating,ScoutingInfo!teamNumber,A345)/5,"")</f>
        <v/>
      </c>
      <c r="I345" t="str">
        <f t="shared" si="33"/>
        <v/>
      </c>
      <c r="J345" t="str">
        <f>IFERROR((AVERAGEIFS(driver_skill,ScoutingInfo!teamNumber,A345)/3),"")</f>
        <v/>
      </c>
      <c r="K345" t="str">
        <f t="shared" si="34"/>
        <v/>
      </c>
      <c r="L345">
        <f>IFERROR((AVERAGEIFS(PitScoutingInfo!coolness,PitScoutingInfo!teamNumber,A345)),"")</f>
        <v>7</v>
      </c>
      <c r="M345">
        <f t="shared" si="35"/>
        <v>43</v>
      </c>
    </row>
    <row r="346" spans="1:13" x14ac:dyDescent="0.4">
      <c r="A346" s="6" t="str">
        <f>IF(ISBLANK(AllTeams!A346),"",AllTeams!A346)</f>
        <v/>
      </c>
      <c r="B346" t="str">
        <f>IFERROR(AVERAGEIFS(ScoutingInfo!defense_rating,ScoutingInfo!teamNumber,A346)/4,"")</f>
        <v/>
      </c>
      <c r="C346" s="5" t="str">
        <f t="shared" si="30"/>
        <v/>
      </c>
      <c r="D346" s="4" t="str">
        <f ca="1">IFERROR(SUM(AVERAGEIF(ReformatedData!$A$2:$A$1000,A346, amp_points),AVERAGEIF(ReformatedData!$A$2:$A$1000,A346, speaker_points))/2,"")</f>
        <v/>
      </c>
      <c r="E346" t="str">
        <f t="shared" ca="1" si="31"/>
        <v/>
      </c>
      <c r="F346" t="str">
        <f>IF(A346&lt;&gt;"",IFERROR(
AVERAGEIF(ScoutingData[teamNumber],A346,climbing_status)/(
IF(
AVERAGEIFS(climb_time,ScoutingData[teamNumber],A346)&lt;&gt;0,AVERAGEIFS(climb_time,ScoutingData[teamNumber],A346),AVERAGE(climb_time)
)
),0),"")</f>
        <v/>
      </c>
      <c r="G346" t="str">
        <f t="shared" si="32"/>
        <v/>
      </c>
      <c r="H346" t="str">
        <f>IFERROR(AVERAGEIFS(speed_rating,ScoutingInfo!teamNumber,A346)/5,"")</f>
        <v/>
      </c>
      <c r="I346" t="str">
        <f t="shared" si="33"/>
        <v/>
      </c>
      <c r="J346" t="str">
        <f>IFERROR((AVERAGEIFS(driver_skill,ScoutingInfo!teamNumber,A346)/3),"")</f>
        <v/>
      </c>
      <c r="K346" t="str">
        <f t="shared" si="34"/>
        <v/>
      </c>
      <c r="L346">
        <f>IFERROR((AVERAGEIFS(PitScoutingInfo!coolness,PitScoutingInfo!teamNumber,A346)),"")</f>
        <v>7</v>
      </c>
      <c r="M346">
        <f t="shared" si="35"/>
        <v>43</v>
      </c>
    </row>
    <row r="347" spans="1:13" x14ac:dyDescent="0.4">
      <c r="A347" s="6" t="str">
        <f>IF(ISBLANK(AllTeams!A347),"",AllTeams!A347)</f>
        <v/>
      </c>
      <c r="B347" t="str">
        <f>IFERROR(AVERAGEIFS(ScoutingInfo!defense_rating,ScoutingInfo!teamNumber,A347)/4,"")</f>
        <v/>
      </c>
      <c r="C347" s="5" t="str">
        <f t="shared" si="30"/>
        <v/>
      </c>
      <c r="D347" s="4" t="str">
        <f ca="1">IFERROR(SUM(AVERAGEIF(ReformatedData!$A$2:$A$1000,A347, amp_points),AVERAGEIF(ReformatedData!$A$2:$A$1000,A347, speaker_points))/2,"")</f>
        <v/>
      </c>
      <c r="E347" t="str">
        <f t="shared" ca="1" si="31"/>
        <v/>
      </c>
      <c r="F347" t="str">
        <f>IF(A347&lt;&gt;"",IFERROR(
AVERAGEIF(ScoutingData[teamNumber],A347,climbing_status)/(
IF(
AVERAGEIFS(climb_time,ScoutingData[teamNumber],A347)&lt;&gt;0,AVERAGEIFS(climb_time,ScoutingData[teamNumber],A347),AVERAGE(climb_time)
)
),0),"")</f>
        <v/>
      </c>
      <c r="G347" t="str">
        <f t="shared" si="32"/>
        <v/>
      </c>
      <c r="H347" t="str">
        <f>IFERROR(AVERAGEIFS(speed_rating,ScoutingInfo!teamNumber,A347)/5,"")</f>
        <v/>
      </c>
      <c r="I347" t="str">
        <f t="shared" si="33"/>
        <v/>
      </c>
      <c r="J347" t="str">
        <f>IFERROR((AVERAGEIFS(driver_skill,ScoutingInfo!teamNumber,A347)/3),"")</f>
        <v/>
      </c>
      <c r="K347" t="str">
        <f t="shared" si="34"/>
        <v/>
      </c>
      <c r="L347">
        <f>IFERROR((AVERAGEIFS(PitScoutingInfo!coolness,PitScoutingInfo!teamNumber,A347)),"")</f>
        <v>7</v>
      </c>
      <c r="M347">
        <f t="shared" si="35"/>
        <v>43</v>
      </c>
    </row>
    <row r="348" spans="1:13" x14ac:dyDescent="0.4">
      <c r="A348" s="6" t="str">
        <f>IF(ISBLANK(AllTeams!A348),"",AllTeams!A348)</f>
        <v/>
      </c>
      <c r="B348" t="str">
        <f>IFERROR(AVERAGEIFS(ScoutingInfo!defense_rating,ScoutingInfo!teamNumber,A348)/4,"")</f>
        <v/>
      </c>
      <c r="C348" s="5" t="str">
        <f t="shared" si="30"/>
        <v/>
      </c>
      <c r="D348" s="4" t="str">
        <f ca="1">IFERROR(SUM(AVERAGEIF(ReformatedData!$A$2:$A$1000,A348, amp_points),AVERAGEIF(ReformatedData!$A$2:$A$1000,A348, speaker_points))/2,"")</f>
        <v/>
      </c>
      <c r="E348" t="str">
        <f t="shared" ca="1" si="31"/>
        <v/>
      </c>
      <c r="F348" t="str">
        <f>IF(A348&lt;&gt;"",IFERROR(
AVERAGEIF(ScoutingData[teamNumber],A348,climbing_status)/(
IF(
AVERAGEIFS(climb_time,ScoutingData[teamNumber],A348)&lt;&gt;0,AVERAGEIFS(climb_time,ScoutingData[teamNumber],A348),AVERAGE(climb_time)
)
),0),"")</f>
        <v/>
      </c>
      <c r="G348" t="str">
        <f t="shared" si="32"/>
        <v/>
      </c>
      <c r="H348" t="str">
        <f>IFERROR(AVERAGEIFS(speed_rating,ScoutingInfo!teamNumber,A348)/5,"")</f>
        <v/>
      </c>
      <c r="I348" t="str">
        <f t="shared" si="33"/>
        <v/>
      </c>
      <c r="J348" t="str">
        <f>IFERROR((AVERAGEIFS(driver_skill,ScoutingInfo!teamNumber,A348)/3),"")</f>
        <v/>
      </c>
      <c r="K348" t="str">
        <f t="shared" si="34"/>
        <v/>
      </c>
      <c r="L348">
        <f>IFERROR((AVERAGEIFS(PitScoutingInfo!coolness,PitScoutingInfo!teamNumber,A348)),"")</f>
        <v>7</v>
      </c>
      <c r="M348">
        <f t="shared" si="35"/>
        <v>43</v>
      </c>
    </row>
    <row r="349" spans="1:13" x14ac:dyDescent="0.4">
      <c r="A349" s="6" t="str">
        <f>IF(ISBLANK(AllTeams!A349),"",AllTeams!A349)</f>
        <v/>
      </c>
      <c r="B349" t="str">
        <f>IFERROR(AVERAGEIFS(ScoutingInfo!defense_rating,ScoutingInfo!teamNumber,A349)/4,"")</f>
        <v/>
      </c>
      <c r="C349" s="5" t="str">
        <f t="shared" si="30"/>
        <v/>
      </c>
      <c r="D349" s="4" t="str">
        <f ca="1">IFERROR(SUM(AVERAGEIF(ReformatedData!$A$2:$A$1000,A349, amp_points),AVERAGEIF(ReformatedData!$A$2:$A$1000,A349, speaker_points))/2,"")</f>
        <v/>
      </c>
      <c r="E349" t="str">
        <f t="shared" ca="1" si="31"/>
        <v/>
      </c>
      <c r="F349" t="str">
        <f>IF(A349&lt;&gt;"",IFERROR(
AVERAGEIF(ScoutingData[teamNumber],A349,climbing_status)/(
IF(
AVERAGEIFS(climb_time,ScoutingData[teamNumber],A349)&lt;&gt;0,AVERAGEIFS(climb_time,ScoutingData[teamNumber],A349),AVERAGE(climb_time)
)
),0),"")</f>
        <v/>
      </c>
      <c r="G349" t="str">
        <f t="shared" si="32"/>
        <v/>
      </c>
      <c r="H349" t="str">
        <f>IFERROR(AVERAGEIFS(speed_rating,ScoutingInfo!teamNumber,A349)/5,"")</f>
        <v/>
      </c>
      <c r="I349" t="str">
        <f t="shared" si="33"/>
        <v/>
      </c>
      <c r="J349" t="str">
        <f>IFERROR((AVERAGEIFS(driver_skill,ScoutingInfo!teamNumber,A349)/3),"")</f>
        <v/>
      </c>
      <c r="K349" t="str">
        <f t="shared" si="34"/>
        <v/>
      </c>
      <c r="L349">
        <f>IFERROR((AVERAGEIFS(PitScoutingInfo!coolness,PitScoutingInfo!teamNumber,A349)),"")</f>
        <v>7</v>
      </c>
      <c r="M349">
        <f t="shared" si="35"/>
        <v>43</v>
      </c>
    </row>
    <row r="350" spans="1:13" x14ac:dyDescent="0.4">
      <c r="A350" s="6" t="str">
        <f>IF(ISBLANK(AllTeams!A350),"",AllTeams!A350)</f>
        <v/>
      </c>
      <c r="B350" t="str">
        <f>IFERROR(AVERAGEIFS(ScoutingInfo!defense_rating,ScoutingInfo!teamNumber,A350)/4,"")</f>
        <v/>
      </c>
      <c r="C350" s="5" t="str">
        <f t="shared" si="30"/>
        <v/>
      </c>
      <c r="D350" s="4" t="str">
        <f ca="1">IFERROR(SUM(AVERAGEIF(ReformatedData!$A$2:$A$1000,A350, amp_points),AVERAGEIF(ReformatedData!$A$2:$A$1000,A350, speaker_points))/2,"")</f>
        <v/>
      </c>
      <c r="E350" t="str">
        <f t="shared" ca="1" si="31"/>
        <v/>
      </c>
      <c r="F350" t="str">
        <f>IF(A350&lt;&gt;"",IFERROR(
AVERAGEIF(ScoutingData[teamNumber],A350,climbing_status)/(
IF(
AVERAGEIFS(climb_time,ScoutingData[teamNumber],A350)&lt;&gt;0,AVERAGEIFS(climb_time,ScoutingData[teamNumber],A350),AVERAGE(climb_time)
)
),0),"")</f>
        <v/>
      </c>
      <c r="G350" t="str">
        <f t="shared" si="32"/>
        <v/>
      </c>
      <c r="H350" t="str">
        <f>IFERROR(AVERAGEIFS(speed_rating,ScoutingInfo!teamNumber,A350)/5,"")</f>
        <v/>
      </c>
      <c r="I350" t="str">
        <f t="shared" si="33"/>
        <v/>
      </c>
      <c r="J350" t="str">
        <f>IFERROR((AVERAGEIFS(driver_skill,ScoutingInfo!teamNumber,A350)/3),"")</f>
        <v/>
      </c>
      <c r="K350" t="str">
        <f t="shared" si="34"/>
        <v/>
      </c>
      <c r="L350">
        <f>IFERROR((AVERAGEIFS(PitScoutingInfo!coolness,PitScoutingInfo!teamNumber,A350)),"")</f>
        <v>7</v>
      </c>
      <c r="M350">
        <f t="shared" si="35"/>
        <v>43</v>
      </c>
    </row>
    <row r="351" spans="1:13" x14ac:dyDescent="0.4">
      <c r="A351" s="6" t="str">
        <f>IF(ISBLANK(AllTeams!A351),"",AllTeams!A351)</f>
        <v/>
      </c>
      <c r="B351" t="str">
        <f>IFERROR(AVERAGEIFS(ScoutingInfo!defense_rating,ScoutingInfo!teamNumber,A351)/4,"")</f>
        <v/>
      </c>
      <c r="C351" s="5" t="str">
        <f t="shared" si="30"/>
        <v/>
      </c>
      <c r="D351" s="4" t="str">
        <f ca="1">IFERROR(SUM(AVERAGEIF(ReformatedData!$A$2:$A$1000,A351, amp_points),AVERAGEIF(ReformatedData!$A$2:$A$1000,A351, speaker_points))/2,"")</f>
        <v/>
      </c>
      <c r="E351" t="str">
        <f t="shared" ca="1" si="31"/>
        <v/>
      </c>
      <c r="F351" t="str">
        <f>IF(A351&lt;&gt;"",IFERROR(
AVERAGEIF(ScoutingData[teamNumber],A351,climbing_status)/(
IF(
AVERAGEIFS(climb_time,ScoutingData[teamNumber],A351)&lt;&gt;0,AVERAGEIFS(climb_time,ScoutingData[teamNumber],A351),AVERAGE(climb_time)
)
),0),"")</f>
        <v/>
      </c>
      <c r="G351" t="str">
        <f t="shared" si="32"/>
        <v/>
      </c>
      <c r="H351" t="str">
        <f>IFERROR(AVERAGEIFS(speed_rating,ScoutingInfo!teamNumber,A351)/5,"")</f>
        <v/>
      </c>
      <c r="I351" t="str">
        <f t="shared" si="33"/>
        <v/>
      </c>
      <c r="J351" t="str">
        <f>IFERROR((AVERAGEIFS(driver_skill,ScoutingInfo!teamNumber,A351)/3),"")</f>
        <v/>
      </c>
      <c r="K351" t="str">
        <f t="shared" si="34"/>
        <v/>
      </c>
      <c r="L351">
        <f>IFERROR((AVERAGEIFS(PitScoutingInfo!coolness,PitScoutingInfo!teamNumber,A351)),"")</f>
        <v>7</v>
      </c>
      <c r="M351">
        <f t="shared" si="35"/>
        <v>43</v>
      </c>
    </row>
    <row r="352" spans="1:13" x14ac:dyDescent="0.4">
      <c r="A352" s="6" t="str">
        <f>IF(ISBLANK(AllTeams!A352),"",AllTeams!A352)</f>
        <v/>
      </c>
      <c r="B352" t="str">
        <f>IFERROR(AVERAGEIFS(ScoutingInfo!defense_rating,ScoutingInfo!teamNumber,A352)/4,"")</f>
        <v/>
      </c>
      <c r="C352" s="5" t="str">
        <f t="shared" si="30"/>
        <v/>
      </c>
      <c r="D352" s="4" t="str">
        <f ca="1">IFERROR(SUM(AVERAGEIF(ReformatedData!$A$2:$A$1000,A352, amp_points),AVERAGEIF(ReformatedData!$A$2:$A$1000,A352, speaker_points))/2,"")</f>
        <v/>
      </c>
      <c r="E352" t="str">
        <f t="shared" ca="1" si="31"/>
        <v/>
      </c>
      <c r="F352" t="str">
        <f>IF(A352&lt;&gt;"",IFERROR(
AVERAGEIF(ScoutingData[teamNumber],A352,climbing_status)/(
IF(
AVERAGEIFS(climb_time,ScoutingData[teamNumber],A352)&lt;&gt;0,AVERAGEIFS(climb_time,ScoutingData[teamNumber],A352),AVERAGE(climb_time)
)
),0),"")</f>
        <v/>
      </c>
      <c r="G352" t="str">
        <f t="shared" si="32"/>
        <v/>
      </c>
      <c r="H352" t="str">
        <f>IFERROR(AVERAGEIFS(speed_rating,ScoutingInfo!teamNumber,A352)/5,"")</f>
        <v/>
      </c>
      <c r="I352" t="str">
        <f t="shared" si="33"/>
        <v/>
      </c>
      <c r="J352" t="str">
        <f>IFERROR((AVERAGEIFS(driver_skill,ScoutingInfo!teamNumber,A352)/3),"")</f>
        <v/>
      </c>
      <c r="K352" t="str">
        <f t="shared" si="34"/>
        <v/>
      </c>
      <c r="L352">
        <f>IFERROR((AVERAGEIFS(PitScoutingInfo!coolness,PitScoutingInfo!teamNumber,A352)),"")</f>
        <v>7</v>
      </c>
      <c r="M352">
        <f t="shared" si="35"/>
        <v>43</v>
      </c>
    </row>
    <row r="353" spans="1:13" x14ac:dyDescent="0.4">
      <c r="A353" s="6" t="str">
        <f>IF(ISBLANK(AllTeams!A353),"",AllTeams!A353)</f>
        <v/>
      </c>
      <c r="B353" t="str">
        <f>IFERROR(AVERAGEIFS(ScoutingInfo!defense_rating,ScoutingInfo!teamNumber,A353)/4,"")</f>
        <v/>
      </c>
      <c r="C353" s="5" t="str">
        <f t="shared" si="30"/>
        <v/>
      </c>
      <c r="D353" s="4" t="str">
        <f ca="1">IFERROR(SUM(AVERAGEIF(ReformatedData!$A$2:$A$1000,A353, amp_points),AVERAGEIF(ReformatedData!$A$2:$A$1000,A353, speaker_points))/2,"")</f>
        <v/>
      </c>
      <c r="E353" t="str">
        <f t="shared" ca="1" si="31"/>
        <v/>
      </c>
      <c r="F353" t="str">
        <f>IF(A353&lt;&gt;"",IFERROR(
AVERAGEIF(ScoutingData[teamNumber],A353,climbing_status)/(
IF(
AVERAGEIFS(climb_time,ScoutingData[teamNumber],A353)&lt;&gt;0,AVERAGEIFS(climb_time,ScoutingData[teamNumber],A353),AVERAGE(climb_time)
)
),0),"")</f>
        <v/>
      </c>
      <c r="G353" t="str">
        <f t="shared" si="32"/>
        <v/>
      </c>
      <c r="H353" t="str">
        <f>IFERROR(AVERAGEIFS(speed_rating,ScoutingInfo!teamNumber,A353)/5,"")</f>
        <v/>
      </c>
      <c r="I353" t="str">
        <f t="shared" si="33"/>
        <v/>
      </c>
      <c r="J353" t="str">
        <f>IFERROR((AVERAGEIFS(driver_skill,ScoutingInfo!teamNumber,A353)/3),"")</f>
        <v/>
      </c>
      <c r="K353" t="str">
        <f t="shared" si="34"/>
        <v/>
      </c>
      <c r="L353">
        <f>IFERROR((AVERAGEIFS(PitScoutingInfo!coolness,PitScoutingInfo!teamNumber,A353)),"")</f>
        <v>7</v>
      </c>
      <c r="M353">
        <f t="shared" si="35"/>
        <v>43</v>
      </c>
    </row>
    <row r="354" spans="1:13" x14ac:dyDescent="0.4">
      <c r="A354" s="6" t="str">
        <f>IF(ISBLANK(AllTeams!A354),"",AllTeams!A354)</f>
        <v/>
      </c>
      <c r="B354" t="str">
        <f>IFERROR(AVERAGEIFS(ScoutingInfo!defense_rating,ScoutingInfo!teamNumber,A354)/4,"")</f>
        <v/>
      </c>
      <c r="C354" s="5" t="str">
        <f t="shared" si="30"/>
        <v/>
      </c>
      <c r="D354" s="4" t="str">
        <f ca="1">IFERROR(SUM(AVERAGEIF(ReformatedData!$A$2:$A$1000,A354, amp_points),AVERAGEIF(ReformatedData!$A$2:$A$1000,A354, speaker_points))/2,"")</f>
        <v/>
      </c>
      <c r="E354" t="str">
        <f t="shared" ca="1" si="31"/>
        <v/>
      </c>
      <c r="F354" t="str">
        <f>IF(A354&lt;&gt;"",IFERROR(
AVERAGEIF(ScoutingData[teamNumber],A354,climbing_status)/(
IF(
AVERAGEIFS(climb_time,ScoutingData[teamNumber],A354)&lt;&gt;0,AVERAGEIFS(climb_time,ScoutingData[teamNumber],A354),AVERAGE(climb_time)
)
),0),"")</f>
        <v/>
      </c>
      <c r="G354" t="str">
        <f t="shared" si="32"/>
        <v/>
      </c>
      <c r="H354" t="str">
        <f>IFERROR(AVERAGEIFS(speed_rating,ScoutingInfo!teamNumber,A354)/5,"")</f>
        <v/>
      </c>
      <c r="I354" t="str">
        <f t="shared" si="33"/>
        <v/>
      </c>
      <c r="J354" t="str">
        <f>IFERROR((AVERAGEIFS(driver_skill,ScoutingInfo!teamNumber,A354)/3),"")</f>
        <v/>
      </c>
      <c r="K354" t="str">
        <f t="shared" si="34"/>
        <v/>
      </c>
      <c r="L354">
        <f>IFERROR((AVERAGEIFS(PitScoutingInfo!coolness,PitScoutingInfo!teamNumber,A354)),"")</f>
        <v>7</v>
      </c>
      <c r="M354">
        <f t="shared" si="35"/>
        <v>43</v>
      </c>
    </row>
    <row r="355" spans="1:13" x14ac:dyDescent="0.4">
      <c r="A355" s="6" t="str">
        <f>IF(ISBLANK(AllTeams!A355),"",AllTeams!A355)</f>
        <v/>
      </c>
      <c r="B355" t="str">
        <f>IFERROR(AVERAGEIFS(ScoutingInfo!defense_rating,ScoutingInfo!teamNumber,A355)/4,"")</f>
        <v/>
      </c>
      <c r="C355" s="5" t="str">
        <f t="shared" si="30"/>
        <v/>
      </c>
      <c r="D355" s="4" t="str">
        <f ca="1">IFERROR(SUM(AVERAGEIF(ReformatedData!$A$2:$A$1000,A355, amp_points),AVERAGEIF(ReformatedData!$A$2:$A$1000,A355, speaker_points))/2,"")</f>
        <v/>
      </c>
      <c r="E355" t="str">
        <f t="shared" ca="1" si="31"/>
        <v/>
      </c>
      <c r="F355" t="str">
        <f>IF(A355&lt;&gt;"",IFERROR(
AVERAGEIF(ScoutingData[teamNumber],A355,climbing_status)/(
IF(
AVERAGEIFS(climb_time,ScoutingData[teamNumber],A355)&lt;&gt;0,AVERAGEIFS(climb_time,ScoutingData[teamNumber],A355),AVERAGE(climb_time)
)
),0),"")</f>
        <v/>
      </c>
      <c r="G355" t="str">
        <f t="shared" si="32"/>
        <v/>
      </c>
      <c r="H355" t="str">
        <f>IFERROR(AVERAGEIFS(speed_rating,ScoutingInfo!teamNumber,A355)/5,"")</f>
        <v/>
      </c>
      <c r="I355" t="str">
        <f t="shared" si="33"/>
        <v/>
      </c>
      <c r="J355" t="str">
        <f>IFERROR((AVERAGEIFS(driver_skill,ScoutingInfo!teamNumber,A355)/3),"")</f>
        <v/>
      </c>
      <c r="K355" t="str">
        <f t="shared" si="34"/>
        <v/>
      </c>
      <c r="L355">
        <f>IFERROR((AVERAGEIFS(PitScoutingInfo!coolness,PitScoutingInfo!teamNumber,A355)),"")</f>
        <v>7</v>
      </c>
      <c r="M355">
        <f t="shared" si="35"/>
        <v>43</v>
      </c>
    </row>
    <row r="356" spans="1:13" x14ac:dyDescent="0.4">
      <c r="A356" s="6" t="str">
        <f>IF(ISBLANK(AllTeams!A356),"",AllTeams!A356)</f>
        <v/>
      </c>
      <c r="B356" t="str">
        <f>IFERROR(AVERAGEIFS(ScoutingInfo!defense_rating,ScoutingInfo!teamNumber,A356)/4,"")</f>
        <v/>
      </c>
      <c r="C356" s="5" t="str">
        <f t="shared" si="30"/>
        <v/>
      </c>
      <c r="D356" s="4" t="str">
        <f ca="1">IFERROR(SUM(AVERAGEIF(ReformatedData!$A$2:$A$1000,A356, amp_points),AVERAGEIF(ReformatedData!$A$2:$A$1000,A356, speaker_points))/2,"")</f>
        <v/>
      </c>
      <c r="E356" t="str">
        <f t="shared" ca="1" si="31"/>
        <v/>
      </c>
      <c r="F356" t="str">
        <f>IF(A356&lt;&gt;"",IFERROR(
AVERAGEIF(ScoutingData[teamNumber],A356,climbing_status)/(
IF(
AVERAGEIFS(climb_time,ScoutingData[teamNumber],A356)&lt;&gt;0,AVERAGEIFS(climb_time,ScoutingData[teamNumber],A356),AVERAGE(climb_time)
)
),0),"")</f>
        <v/>
      </c>
      <c r="G356" t="str">
        <f t="shared" si="32"/>
        <v/>
      </c>
      <c r="H356" t="str">
        <f>IFERROR(AVERAGEIFS(speed_rating,ScoutingInfo!teamNumber,A356)/5,"")</f>
        <v/>
      </c>
      <c r="I356" t="str">
        <f t="shared" si="33"/>
        <v/>
      </c>
      <c r="J356" t="str">
        <f>IFERROR((AVERAGEIFS(driver_skill,ScoutingInfo!teamNumber,A356)/3),"")</f>
        <v/>
      </c>
      <c r="K356" t="str">
        <f t="shared" si="34"/>
        <v/>
      </c>
      <c r="L356">
        <f>IFERROR((AVERAGEIFS(PitScoutingInfo!coolness,PitScoutingInfo!teamNumber,A356)),"")</f>
        <v>7</v>
      </c>
      <c r="M356">
        <f t="shared" si="35"/>
        <v>43</v>
      </c>
    </row>
    <row r="357" spans="1:13" x14ac:dyDescent="0.4">
      <c r="A357" s="6" t="str">
        <f>IF(ISBLANK(AllTeams!A357),"",AllTeams!A357)</f>
        <v/>
      </c>
      <c r="B357" t="str">
        <f>IFERROR(AVERAGEIFS(ScoutingInfo!defense_rating,ScoutingInfo!teamNumber,A357)/4,"")</f>
        <v/>
      </c>
      <c r="C357" s="5" t="str">
        <f t="shared" si="30"/>
        <v/>
      </c>
      <c r="D357" s="4" t="str">
        <f ca="1">IFERROR(SUM(AVERAGEIF(ReformatedData!$A$2:$A$1000,A357, amp_points),AVERAGEIF(ReformatedData!$A$2:$A$1000,A357, speaker_points))/2,"")</f>
        <v/>
      </c>
      <c r="E357" t="str">
        <f t="shared" ca="1" si="31"/>
        <v/>
      </c>
      <c r="F357" t="str">
        <f>IF(A357&lt;&gt;"",IFERROR(
AVERAGEIF(ScoutingData[teamNumber],A357,climbing_status)/(
IF(
AVERAGEIFS(climb_time,ScoutingData[teamNumber],A357)&lt;&gt;0,AVERAGEIFS(climb_time,ScoutingData[teamNumber],A357),AVERAGE(climb_time)
)
),0),"")</f>
        <v/>
      </c>
      <c r="G357" t="str">
        <f t="shared" si="32"/>
        <v/>
      </c>
      <c r="H357" t="str">
        <f>IFERROR(AVERAGEIFS(speed_rating,ScoutingInfo!teamNumber,A357)/5,"")</f>
        <v/>
      </c>
      <c r="I357" t="str">
        <f t="shared" si="33"/>
        <v/>
      </c>
      <c r="J357" t="str">
        <f>IFERROR((AVERAGEIFS(driver_skill,ScoutingInfo!teamNumber,A357)/3),"")</f>
        <v/>
      </c>
      <c r="K357" t="str">
        <f t="shared" si="34"/>
        <v/>
      </c>
      <c r="L357">
        <f>IFERROR((AVERAGEIFS(PitScoutingInfo!coolness,PitScoutingInfo!teamNumber,A357)),"")</f>
        <v>7</v>
      </c>
      <c r="M357">
        <f t="shared" si="35"/>
        <v>43</v>
      </c>
    </row>
    <row r="358" spans="1:13" x14ac:dyDescent="0.4">
      <c r="A358" s="6" t="str">
        <f>IF(ISBLANK(AllTeams!A358),"",AllTeams!A358)</f>
        <v/>
      </c>
      <c r="B358" t="str">
        <f>IFERROR(AVERAGEIFS(ScoutingInfo!defense_rating,ScoutingInfo!teamNumber,A358)/4,"")</f>
        <v/>
      </c>
      <c r="C358" s="5" t="str">
        <f t="shared" si="30"/>
        <v/>
      </c>
      <c r="D358" s="4" t="str">
        <f ca="1">IFERROR(SUM(AVERAGEIF(ReformatedData!$A$2:$A$1000,A358, amp_points),AVERAGEIF(ReformatedData!$A$2:$A$1000,A358, speaker_points))/2,"")</f>
        <v/>
      </c>
      <c r="E358" t="str">
        <f t="shared" ca="1" si="31"/>
        <v/>
      </c>
      <c r="F358" t="str">
        <f>IF(A358&lt;&gt;"",IFERROR(
AVERAGEIF(ScoutingData[teamNumber],A358,climbing_status)/(
IF(
AVERAGEIFS(climb_time,ScoutingData[teamNumber],A358)&lt;&gt;0,AVERAGEIFS(climb_time,ScoutingData[teamNumber],A358),AVERAGE(climb_time)
)
),0),"")</f>
        <v/>
      </c>
      <c r="G358" t="str">
        <f t="shared" si="32"/>
        <v/>
      </c>
      <c r="H358" t="str">
        <f>IFERROR(AVERAGEIFS(speed_rating,ScoutingInfo!teamNumber,A358)/5,"")</f>
        <v/>
      </c>
      <c r="I358" t="str">
        <f t="shared" si="33"/>
        <v/>
      </c>
      <c r="J358" t="str">
        <f>IFERROR((AVERAGEIFS(driver_skill,ScoutingInfo!teamNumber,A358)/3),"")</f>
        <v/>
      </c>
      <c r="K358" t="str">
        <f t="shared" si="34"/>
        <v/>
      </c>
      <c r="L358">
        <f>IFERROR((AVERAGEIFS(PitScoutingInfo!coolness,PitScoutingInfo!teamNumber,A358)),"")</f>
        <v>7</v>
      </c>
      <c r="M358">
        <f t="shared" si="35"/>
        <v>43</v>
      </c>
    </row>
    <row r="359" spans="1:13" x14ac:dyDescent="0.4">
      <c r="A359" s="6" t="str">
        <f>IF(ISBLANK(AllTeams!A359),"",AllTeams!A359)</f>
        <v/>
      </c>
      <c r="B359" t="str">
        <f>IFERROR(AVERAGEIFS(ScoutingInfo!defense_rating,ScoutingInfo!teamNumber,A359)/4,"")</f>
        <v/>
      </c>
      <c r="C359" s="5" t="str">
        <f t="shared" si="30"/>
        <v/>
      </c>
      <c r="D359" s="4" t="str">
        <f ca="1">IFERROR(SUM(AVERAGEIF(ReformatedData!$A$2:$A$1000,A359, amp_points),AVERAGEIF(ReformatedData!$A$2:$A$1000,A359, speaker_points))/2,"")</f>
        <v/>
      </c>
      <c r="E359" t="str">
        <f t="shared" ca="1" si="31"/>
        <v/>
      </c>
      <c r="F359" t="str">
        <f>IF(A359&lt;&gt;"",IFERROR(
AVERAGEIF(ScoutingData[teamNumber],A359,climbing_status)/(
IF(
AVERAGEIFS(climb_time,ScoutingData[teamNumber],A359)&lt;&gt;0,AVERAGEIFS(climb_time,ScoutingData[teamNumber],A359),AVERAGE(climb_time)
)
),0),"")</f>
        <v/>
      </c>
      <c r="G359" t="str">
        <f t="shared" si="32"/>
        <v/>
      </c>
      <c r="H359" t="str">
        <f>IFERROR(AVERAGEIFS(speed_rating,ScoutingInfo!teamNumber,A359)/5,"")</f>
        <v/>
      </c>
      <c r="I359" t="str">
        <f t="shared" si="33"/>
        <v/>
      </c>
      <c r="J359" t="str">
        <f>IFERROR((AVERAGEIFS(driver_skill,ScoutingInfo!teamNumber,A359)/3),"")</f>
        <v/>
      </c>
      <c r="K359" t="str">
        <f t="shared" si="34"/>
        <v/>
      </c>
      <c r="L359">
        <f>IFERROR((AVERAGEIFS(PitScoutingInfo!coolness,PitScoutingInfo!teamNumber,A359)),"")</f>
        <v>7</v>
      </c>
      <c r="M359">
        <f t="shared" si="35"/>
        <v>43</v>
      </c>
    </row>
    <row r="360" spans="1:13" x14ac:dyDescent="0.4">
      <c r="A360" s="6" t="str">
        <f>IF(ISBLANK(AllTeams!A360),"",AllTeams!A360)</f>
        <v/>
      </c>
      <c r="B360" t="str">
        <f>IFERROR(AVERAGEIFS(ScoutingInfo!defense_rating,ScoutingInfo!teamNumber,A360)/4,"")</f>
        <v/>
      </c>
      <c r="C360" s="5" t="str">
        <f t="shared" si="30"/>
        <v/>
      </c>
      <c r="D360" s="4" t="str">
        <f ca="1">IFERROR(SUM(AVERAGEIF(ReformatedData!$A$2:$A$1000,A360, amp_points),AVERAGEIF(ReformatedData!$A$2:$A$1000,A360, speaker_points))/2,"")</f>
        <v/>
      </c>
      <c r="E360" t="str">
        <f t="shared" ca="1" si="31"/>
        <v/>
      </c>
      <c r="F360" t="str">
        <f>IF(A360&lt;&gt;"",IFERROR(
AVERAGEIF(ScoutingData[teamNumber],A360,climbing_status)/(
IF(
AVERAGEIFS(climb_time,ScoutingData[teamNumber],A360)&lt;&gt;0,AVERAGEIFS(climb_time,ScoutingData[teamNumber],A360),AVERAGE(climb_time)
)
),0),"")</f>
        <v/>
      </c>
      <c r="G360" t="str">
        <f t="shared" si="32"/>
        <v/>
      </c>
      <c r="H360" t="str">
        <f>IFERROR(AVERAGEIFS(speed_rating,ScoutingInfo!teamNumber,A360)/5,"")</f>
        <v/>
      </c>
      <c r="I360" t="str">
        <f t="shared" si="33"/>
        <v/>
      </c>
      <c r="J360" t="str">
        <f>IFERROR((AVERAGEIFS(driver_skill,ScoutingInfo!teamNumber,A360)/3),"")</f>
        <v/>
      </c>
      <c r="K360" t="str">
        <f t="shared" si="34"/>
        <v/>
      </c>
      <c r="L360">
        <f>IFERROR((AVERAGEIFS(PitScoutingInfo!coolness,PitScoutingInfo!teamNumber,A360)),"")</f>
        <v>7</v>
      </c>
      <c r="M360">
        <f t="shared" si="35"/>
        <v>43</v>
      </c>
    </row>
    <row r="361" spans="1:13" x14ac:dyDescent="0.4">
      <c r="A361" s="6" t="str">
        <f>IF(ISBLANK(AllTeams!A361),"",AllTeams!A361)</f>
        <v/>
      </c>
      <c r="B361" t="str">
        <f>IFERROR(AVERAGEIFS(ScoutingInfo!defense_rating,ScoutingInfo!teamNumber,A361)/4,"")</f>
        <v/>
      </c>
      <c r="C361" s="5" t="str">
        <f t="shared" si="30"/>
        <v/>
      </c>
      <c r="D361" s="4" t="str">
        <f ca="1">IFERROR(SUM(AVERAGEIF(ReformatedData!$A$2:$A$1000,A361, amp_points),AVERAGEIF(ReformatedData!$A$2:$A$1000,A361, speaker_points))/2,"")</f>
        <v/>
      </c>
      <c r="E361" t="str">
        <f t="shared" ca="1" si="31"/>
        <v/>
      </c>
      <c r="F361" t="str">
        <f>IF(A361&lt;&gt;"",IFERROR(
AVERAGEIF(ScoutingData[teamNumber],A361,climbing_status)/(
IF(
AVERAGEIFS(climb_time,ScoutingData[teamNumber],A361)&lt;&gt;0,AVERAGEIFS(climb_time,ScoutingData[teamNumber],A361),AVERAGE(climb_time)
)
),0),"")</f>
        <v/>
      </c>
      <c r="G361" t="str">
        <f t="shared" si="32"/>
        <v/>
      </c>
      <c r="H361" t="str">
        <f>IFERROR(AVERAGEIFS(speed_rating,ScoutingInfo!teamNumber,A361)/5,"")</f>
        <v/>
      </c>
      <c r="I361" t="str">
        <f t="shared" si="33"/>
        <v/>
      </c>
      <c r="J361" t="str">
        <f>IFERROR((AVERAGEIFS(driver_skill,ScoutingInfo!teamNumber,A361)/3),"")</f>
        <v/>
      </c>
      <c r="K361" t="str">
        <f t="shared" si="34"/>
        <v/>
      </c>
      <c r="L361">
        <f>IFERROR((AVERAGEIFS(PitScoutingInfo!coolness,PitScoutingInfo!teamNumber,A361)),"")</f>
        <v>7</v>
      </c>
      <c r="M361">
        <f t="shared" si="35"/>
        <v>43</v>
      </c>
    </row>
    <row r="362" spans="1:13" x14ac:dyDescent="0.4">
      <c r="A362" s="6" t="str">
        <f>IF(ISBLANK(AllTeams!A362),"",AllTeams!A362)</f>
        <v/>
      </c>
      <c r="B362" t="str">
        <f>IFERROR(AVERAGEIFS(ScoutingInfo!defense_rating,ScoutingInfo!teamNumber,A362)/4,"")</f>
        <v/>
      </c>
      <c r="C362" s="5" t="str">
        <f t="shared" si="30"/>
        <v/>
      </c>
      <c r="D362" s="4" t="str">
        <f ca="1">IFERROR(SUM(AVERAGEIF(ReformatedData!$A$2:$A$1000,A362, amp_points),AVERAGEIF(ReformatedData!$A$2:$A$1000,A362, speaker_points))/2,"")</f>
        <v/>
      </c>
      <c r="E362" t="str">
        <f t="shared" ca="1" si="31"/>
        <v/>
      </c>
      <c r="F362" t="str">
        <f>IF(A362&lt;&gt;"",IFERROR(
AVERAGEIF(ScoutingData[teamNumber],A362,climbing_status)/(
IF(
AVERAGEIFS(climb_time,ScoutingData[teamNumber],A362)&lt;&gt;0,AVERAGEIFS(climb_time,ScoutingData[teamNumber],A362),AVERAGE(climb_time)
)
),0),"")</f>
        <v/>
      </c>
      <c r="G362" t="str">
        <f t="shared" si="32"/>
        <v/>
      </c>
      <c r="H362" t="str">
        <f>IFERROR(AVERAGEIFS(speed_rating,ScoutingInfo!teamNumber,A362)/5,"")</f>
        <v/>
      </c>
      <c r="I362" t="str">
        <f t="shared" si="33"/>
        <v/>
      </c>
      <c r="J362" t="str">
        <f>IFERROR((AVERAGEIFS(driver_skill,ScoutingInfo!teamNumber,A362)/3),"")</f>
        <v/>
      </c>
      <c r="K362" t="str">
        <f t="shared" si="34"/>
        <v/>
      </c>
      <c r="L362">
        <f>IFERROR((AVERAGEIFS(PitScoutingInfo!coolness,PitScoutingInfo!teamNumber,A362)),"")</f>
        <v>7</v>
      </c>
      <c r="M362">
        <f t="shared" si="35"/>
        <v>43</v>
      </c>
    </row>
    <row r="363" spans="1:13" x14ac:dyDescent="0.4">
      <c r="A363" s="6" t="str">
        <f>IF(ISBLANK(AllTeams!A363),"",AllTeams!A363)</f>
        <v/>
      </c>
      <c r="B363" t="str">
        <f>IFERROR(AVERAGEIFS(ScoutingInfo!defense_rating,ScoutingInfo!teamNumber,A363)/4,"")</f>
        <v/>
      </c>
      <c r="C363" s="5" t="str">
        <f t="shared" si="30"/>
        <v/>
      </c>
      <c r="D363" s="4" t="str">
        <f ca="1">IFERROR(SUM(AVERAGEIF(ReformatedData!$A$2:$A$1000,A363, amp_points),AVERAGEIF(ReformatedData!$A$2:$A$1000,A363, speaker_points))/2,"")</f>
        <v/>
      </c>
      <c r="E363" t="str">
        <f t="shared" ca="1" si="31"/>
        <v/>
      </c>
      <c r="F363" t="str">
        <f>IF(A363&lt;&gt;"",IFERROR(
AVERAGEIF(ScoutingData[teamNumber],A363,climbing_status)/(
IF(
AVERAGEIFS(climb_time,ScoutingData[teamNumber],A363)&lt;&gt;0,AVERAGEIFS(climb_time,ScoutingData[teamNumber],A363),AVERAGE(climb_time)
)
),0),"")</f>
        <v/>
      </c>
      <c r="G363" t="str">
        <f t="shared" si="32"/>
        <v/>
      </c>
      <c r="H363" t="str">
        <f>IFERROR(AVERAGEIFS(speed_rating,ScoutingInfo!teamNumber,A363)/5,"")</f>
        <v/>
      </c>
      <c r="I363" t="str">
        <f t="shared" si="33"/>
        <v/>
      </c>
      <c r="J363" t="str">
        <f>IFERROR((AVERAGEIFS(driver_skill,ScoutingInfo!teamNumber,A363)/3),"")</f>
        <v/>
      </c>
      <c r="K363" t="str">
        <f t="shared" si="34"/>
        <v/>
      </c>
      <c r="L363">
        <f>IFERROR((AVERAGEIFS(PitScoutingInfo!coolness,PitScoutingInfo!teamNumber,A363)),"")</f>
        <v>7</v>
      </c>
      <c r="M363">
        <f t="shared" si="35"/>
        <v>43</v>
      </c>
    </row>
    <row r="364" spans="1:13" x14ac:dyDescent="0.4">
      <c r="A364" s="6" t="str">
        <f>IF(ISBLANK(AllTeams!A364),"",AllTeams!A364)</f>
        <v/>
      </c>
      <c r="B364" t="str">
        <f>IFERROR(AVERAGEIFS(ScoutingInfo!defense_rating,ScoutingInfo!teamNumber,A364)/4,"")</f>
        <v/>
      </c>
      <c r="C364" s="5" t="str">
        <f t="shared" si="30"/>
        <v/>
      </c>
      <c r="D364" s="4" t="str">
        <f ca="1">IFERROR(SUM(AVERAGEIF(ReformatedData!$A$2:$A$1000,A364, amp_points),AVERAGEIF(ReformatedData!$A$2:$A$1000,A364, speaker_points))/2,"")</f>
        <v/>
      </c>
      <c r="E364" t="str">
        <f t="shared" ca="1" si="31"/>
        <v/>
      </c>
      <c r="F364" t="str">
        <f>IF(A364&lt;&gt;"",IFERROR(
AVERAGEIF(ScoutingData[teamNumber],A364,climbing_status)/(
IF(
AVERAGEIFS(climb_time,ScoutingData[teamNumber],A364)&lt;&gt;0,AVERAGEIFS(climb_time,ScoutingData[teamNumber],A364),AVERAGE(climb_time)
)
),0),"")</f>
        <v/>
      </c>
      <c r="G364" t="str">
        <f t="shared" si="32"/>
        <v/>
      </c>
      <c r="H364" t="str">
        <f>IFERROR(AVERAGEIFS(speed_rating,ScoutingInfo!teamNumber,A364)/5,"")</f>
        <v/>
      </c>
      <c r="I364" t="str">
        <f t="shared" si="33"/>
        <v/>
      </c>
      <c r="J364" t="str">
        <f>IFERROR((AVERAGEIFS(driver_skill,ScoutingInfo!teamNumber,A364)/3),"")</f>
        <v/>
      </c>
      <c r="K364" t="str">
        <f t="shared" si="34"/>
        <v/>
      </c>
      <c r="L364">
        <f>IFERROR((AVERAGEIFS(PitScoutingInfo!coolness,PitScoutingInfo!teamNumber,A364)),"")</f>
        <v>7</v>
      </c>
      <c r="M364">
        <f t="shared" si="35"/>
        <v>43</v>
      </c>
    </row>
    <row r="365" spans="1:13" x14ac:dyDescent="0.4">
      <c r="A365" s="6" t="str">
        <f>IF(ISBLANK(AllTeams!A365),"",AllTeams!A365)</f>
        <v/>
      </c>
      <c r="B365" t="str">
        <f>IFERROR(AVERAGEIFS(ScoutingInfo!defense_rating,ScoutingInfo!teamNumber,A365)/4,"")</f>
        <v/>
      </c>
      <c r="C365" s="5" t="str">
        <f t="shared" si="30"/>
        <v/>
      </c>
      <c r="D365" s="4" t="str">
        <f ca="1">IFERROR(SUM(AVERAGEIF(ReformatedData!$A$2:$A$1000,A365, amp_points),AVERAGEIF(ReformatedData!$A$2:$A$1000,A365, speaker_points))/2,"")</f>
        <v/>
      </c>
      <c r="E365" t="str">
        <f t="shared" ca="1" si="31"/>
        <v/>
      </c>
      <c r="F365" t="str">
        <f>IF(A365&lt;&gt;"",IFERROR(
AVERAGEIF(ScoutingData[teamNumber],A365,climbing_status)/(
IF(
AVERAGEIFS(climb_time,ScoutingData[teamNumber],A365)&lt;&gt;0,AVERAGEIFS(climb_time,ScoutingData[teamNumber],A365),AVERAGE(climb_time)
)
),0),"")</f>
        <v/>
      </c>
      <c r="G365" t="str">
        <f t="shared" si="32"/>
        <v/>
      </c>
      <c r="H365" t="str">
        <f>IFERROR(AVERAGEIFS(speed_rating,ScoutingInfo!teamNumber,A365)/5,"")</f>
        <v/>
      </c>
      <c r="I365" t="str">
        <f t="shared" si="33"/>
        <v/>
      </c>
      <c r="J365" t="str">
        <f>IFERROR((AVERAGEIFS(driver_skill,ScoutingInfo!teamNumber,A365)/3),"")</f>
        <v/>
      </c>
      <c r="K365" t="str">
        <f t="shared" si="34"/>
        <v/>
      </c>
      <c r="L365">
        <f>IFERROR((AVERAGEIFS(PitScoutingInfo!coolness,PitScoutingInfo!teamNumber,A365)),"")</f>
        <v>7</v>
      </c>
      <c r="M365">
        <f t="shared" si="35"/>
        <v>43</v>
      </c>
    </row>
    <row r="366" spans="1:13" x14ac:dyDescent="0.4">
      <c r="A366" s="6" t="str">
        <f>IF(ISBLANK(AllTeams!A366),"",AllTeams!A366)</f>
        <v/>
      </c>
      <c r="B366" t="str">
        <f>IFERROR(AVERAGEIFS(ScoutingInfo!defense_rating,ScoutingInfo!teamNumber,A366)/4,"")</f>
        <v/>
      </c>
      <c r="C366" s="5" t="str">
        <f t="shared" si="30"/>
        <v/>
      </c>
      <c r="D366" s="4" t="str">
        <f ca="1">IFERROR(SUM(AVERAGEIF(ReformatedData!$A$2:$A$1000,A366, amp_points),AVERAGEIF(ReformatedData!$A$2:$A$1000,A366, speaker_points))/2,"")</f>
        <v/>
      </c>
      <c r="E366" t="str">
        <f t="shared" ca="1" si="31"/>
        <v/>
      </c>
      <c r="F366" t="str">
        <f>IF(A366&lt;&gt;"",IFERROR(
AVERAGEIF(ScoutingData[teamNumber],A366,climbing_status)/(
IF(
AVERAGEIFS(climb_time,ScoutingData[teamNumber],A366)&lt;&gt;0,AVERAGEIFS(climb_time,ScoutingData[teamNumber],A366),AVERAGE(climb_time)
)
),0),"")</f>
        <v/>
      </c>
      <c r="G366" t="str">
        <f t="shared" si="32"/>
        <v/>
      </c>
      <c r="H366" t="str">
        <f>IFERROR(AVERAGEIFS(speed_rating,ScoutingInfo!teamNumber,A366)/5,"")</f>
        <v/>
      </c>
      <c r="I366" t="str">
        <f t="shared" si="33"/>
        <v/>
      </c>
      <c r="J366" t="str">
        <f>IFERROR((AVERAGEIFS(driver_skill,ScoutingInfo!teamNumber,A366)/3),"")</f>
        <v/>
      </c>
      <c r="K366" t="str">
        <f t="shared" si="34"/>
        <v/>
      </c>
      <c r="L366">
        <f>IFERROR((AVERAGEIFS(PitScoutingInfo!coolness,PitScoutingInfo!teamNumber,A366)),"")</f>
        <v>7</v>
      </c>
      <c r="M366">
        <f t="shared" si="35"/>
        <v>43</v>
      </c>
    </row>
    <row r="367" spans="1:13" x14ac:dyDescent="0.4">
      <c r="A367" s="6" t="str">
        <f>IF(ISBLANK(AllTeams!A367),"",AllTeams!A367)</f>
        <v/>
      </c>
      <c r="B367" t="str">
        <f>IFERROR(AVERAGEIFS(ScoutingInfo!defense_rating,ScoutingInfo!teamNumber,A367)/4,"")</f>
        <v/>
      </c>
      <c r="C367" s="5" t="str">
        <f t="shared" si="30"/>
        <v/>
      </c>
      <c r="D367" s="4" t="str">
        <f ca="1">IFERROR(SUM(AVERAGEIF(ReformatedData!$A$2:$A$1000,A367, amp_points),AVERAGEIF(ReformatedData!$A$2:$A$1000,A367, speaker_points))/2,"")</f>
        <v/>
      </c>
      <c r="E367" t="str">
        <f t="shared" ca="1" si="31"/>
        <v/>
      </c>
      <c r="F367" t="str">
        <f>IF(A367&lt;&gt;"",IFERROR(
AVERAGEIF(ScoutingData[teamNumber],A367,climbing_status)/(
IF(
AVERAGEIFS(climb_time,ScoutingData[teamNumber],A367)&lt;&gt;0,AVERAGEIFS(climb_time,ScoutingData[teamNumber],A367),AVERAGE(climb_time)
)
),0),"")</f>
        <v/>
      </c>
      <c r="G367" t="str">
        <f t="shared" si="32"/>
        <v/>
      </c>
      <c r="H367" t="str">
        <f>IFERROR(AVERAGEIFS(speed_rating,ScoutingInfo!teamNumber,A367)/5,"")</f>
        <v/>
      </c>
      <c r="I367" t="str">
        <f t="shared" si="33"/>
        <v/>
      </c>
      <c r="J367" t="str">
        <f>IFERROR((AVERAGEIFS(driver_skill,ScoutingInfo!teamNumber,A367)/3),"")</f>
        <v/>
      </c>
      <c r="K367" t="str">
        <f t="shared" si="34"/>
        <v/>
      </c>
      <c r="L367">
        <f>IFERROR((AVERAGEIFS(PitScoutingInfo!coolness,PitScoutingInfo!teamNumber,A367)),"")</f>
        <v>7</v>
      </c>
      <c r="M367">
        <f t="shared" si="35"/>
        <v>43</v>
      </c>
    </row>
    <row r="368" spans="1:13" x14ac:dyDescent="0.4">
      <c r="A368" s="6" t="str">
        <f>IF(ISBLANK(AllTeams!A368),"",AllTeams!A368)</f>
        <v/>
      </c>
      <c r="B368" t="str">
        <f>IFERROR(AVERAGEIFS(ScoutingInfo!defense_rating,ScoutingInfo!teamNumber,A368)/4,"")</f>
        <v/>
      </c>
      <c r="C368" s="5" t="str">
        <f t="shared" si="30"/>
        <v/>
      </c>
      <c r="D368" s="4" t="str">
        <f ca="1">IFERROR(SUM(AVERAGEIF(ReformatedData!$A$2:$A$1000,A368, amp_points),AVERAGEIF(ReformatedData!$A$2:$A$1000,A368, speaker_points))/2,"")</f>
        <v/>
      </c>
      <c r="E368" t="str">
        <f t="shared" ca="1" si="31"/>
        <v/>
      </c>
      <c r="F368" t="str">
        <f>IF(A368&lt;&gt;"",IFERROR(
AVERAGEIF(ScoutingData[teamNumber],A368,climbing_status)/(
IF(
AVERAGEIFS(climb_time,ScoutingData[teamNumber],A368)&lt;&gt;0,AVERAGEIFS(climb_time,ScoutingData[teamNumber],A368),AVERAGE(climb_time)
)
),0),"")</f>
        <v/>
      </c>
      <c r="G368" t="str">
        <f t="shared" si="32"/>
        <v/>
      </c>
      <c r="H368" t="str">
        <f>IFERROR(AVERAGEIFS(speed_rating,ScoutingInfo!teamNumber,A368)/5,"")</f>
        <v/>
      </c>
      <c r="I368" t="str">
        <f t="shared" si="33"/>
        <v/>
      </c>
      <c r="J368" t="str">
        <f>IFERROR((AVERAGEIFS(driver_skill,ScoutingInfo!teamNumber,A368)/3),"")</f>
        <v/>
      </c>
      <c r="K368" t="str">
        <f t="shared" si="34"/>
        <v/>
      </c>
      <c r="L368">
        <f>IFERROR((AVERAGEIFS(PitScoutingInfo!coolness,PitScoutingInfo!teamNumber,A368)),"")</f>
        <v>7</v>
      </c>
      <c r="M368">
        <f t="shared" si="35"/>
        <v>43</v>
      </c>
    </row>
    <row r="369" spans="1:13" x14ac:dyDescent="0.4">
      <c r="A369" s="6" t="str">
        <f>IF(ISBLANK(AllTeams!A369),"",AllTeams!A369)</f>
        <v/>
      </c>
      <c r="B369" t="str">
        <f>IFERROR(AVERAGEIFS(ScoutingInfo!defense_rating,ScoutingInfo!teamNumber,A369)/4,"")</f>
        <v/>
      </c>
      <c r="C369" s="5" t="str">
        <f t="shared" si="30"/>
        <v/>
      </c>
      <c r="D369" s="4" t="str">
        <f ca="1">IFERROR(SUM(AVERAGEIF(ReformatedData!$A$2:$A$1000,A369, amp_points),AVERAGEIF(ReformatedData!$A$2:$A$1000,A369, speaker_points))/2,"")</f>
        <v/>
      </c>
      <c r="E369" t="str">
        <f t="shared" ca="1" si="31"/>
        <v/>
      </c>
      <c r="F369" t="str">
        <f>IF(A369&lt;&gt;"",IFERROR(
AVERAGEIF(ScoutingData[teamNumber],A369,climbing_status)/(
IF(
AVERAGEIFS(climb_time,ScoutingData[teamNumber],A369)&lt;&gt;0,AVERAGEIFS(climb_time,ScoutingData[teamNumber],A369),AVERAGE(climb_time)
)
),0),"")</f>
        <v/>
      </c>
      <c r="G369" t="str">
        <f t="shared" si="32"/>
        <v/>
      </c>
      <c r="H369" t="str">
        <f>IFERROR(AVERAGEIFS(speed_rating,ScoutingInfo!teamNumber,A369)/5,"")</f>
        <v/>
      </c>
      <c r="I369" t="str">
        <f t="shared" si="33"/>
        <v/>
      </c>
      <c r="J369" t="str">
        <f>IFERROR((AVERAGEIFS(driver_skill,ScoutingInfo!teamNumber,A369)/3),"")</f>
        <v/>
      </c>
      <c r="K369" t="str">
        <f t="shared" si="34"/>
        <v/>
      </c>
      <c r="L369">
        <f>IFERROR((AVERAGEIFS(PitScoutingInfo!coolness,PitScoutingInfo!teamNumber,A369)),"")</f>
        <v>7</v>
      </c>
      <c r="M369">
        <f t="shared" si="35"/>
        <v>43</v>
      </c>
    </row>
    <row r="370" spans="1:13" x14ac:dyDescent="0.4">
      <c r="A370" s="6" t="str">
        <f>IF(ISBLANK(AllTeams!A370),"",AllTeams!A370)</f>
        <v/>
      </c>
      <c r="B370" t="str">
        <f>IFERROR(AVERAGEIFS(ScoutingInfo!defense_rating,ScoutingInfo!teamNumber,A370)/4,"")</f>
        <v/>
      </c>
      <c r="C370" s="5" t="str">
        <f t="shared" si="30"/>
        <v/>
      </c>
      <c r="D370" s="4" t="str">
        <f ca="1">IFERROR(SUM(AVERAGEIF(ReformatedData!$A$2:$A$1000,A370, amp_points),AVERAGEIF(ReformatedData!$A$2:$A$1000,A370, speaker_points))/2,"")</f>
        <v/>
      </c>
      <c r="E370" t="str">
        <f t="shared" ca="1" si="31"/>
        <v/>
      </c>
      <c r="F370" t="str">
        <f>IF(A370&lt;&gt;"",IFERROR(
AVERAGEIF(ScoutingData[teamNumber],A370,climbing_status)/(
IF(
AVERAGEIFS(climb_time,ScoutingData[teamNumber],A370)&lt;&gt;0,AVERAGEIFS(climb_time,ScoutingData[teamNumber],A370),AVERAGE(climb_time)
)
),0),"")</f>
        <v/>
      </c>
      <c r="G370" t="str">
        <f t="shared" si="32"/>
        <v/>
      </c>
      <c r="H370" t="str">
        <f>IFERROR(AVERAGEIFS(speed_rating,ScoutingInfo!teamNumber,A370)/5,"")</f>
        <v/>
      </c>
      <c r="I370" t="str">
        <f t="shared" si="33"/>
        <v/>
      </c>
      <c r="J370" t="str">
        <f>IFERROR((AVERAGEIFS(driver_skill,ScoutingInfo!teamNumber,A370)/3),"")</f>
        <v/>
      </c>
      <c r="K370" t="str">
        <f t="shared" si="34"/>
        <v/>
      </c>
      <c r="L370">
        <f>IFERROR((AVERAGEIFS(PitScoutingInfo!coolness,PitScoutingInfo!teamNumber,A370)),"")</f>
        <v>7</v>
      </c>
      <c r="M370">
        <f t="shared" si="35"/>
        <v>43</v>
      </c>
    </row>
    <row r="371" spans="1:13" x14ac:dyDescent="0.4">
      <c r="A371" s="6" t="str">
        <f>IF(ISBLANK(AllTeams!A371),"",AllTeams!A371)</f>
        <v/>
      </c>
      <c r="B371" t="str">
        <f>IFERROR(AVERAGEIFS(ScoutingInfo!defense_rating,ScoutingInfo!teamNumber,A371)/4,"")</f>
        <v/>
      </c>
      <c r="C371" s="5" t="str">
        <f t="shared" si="30"/>
        <v/>
      </c>
      <c r="D371" s="4" t="str">
        <f ca="1">IFERROR(SUM(AVERAGEIF(ReformatedData!$A$2:$A$1000,A371, amp_points),AVERAGEIF(ReformatedData!$A$2:$A$1000,A371, speaker_points))/2,"")</f>
        <v/>
      </c>
      <c r="E371" t="str">
        <f t="shared" ca="1" si="31"/>
        <v/>
      </c>
      <c r="F371" t="str">
        <f>IF(A371&lt;&gt;"",IFERROR(
AVERAGEIF(ScoutingData[teamNumber],A371,climbing_status)/(
IF(
AVERAGEIFS(climb_time,ScoutingData[teamNumber],A371)&lt;&gt;0,AVERAGEIFS(climb_time,ScoutingData[teamNumber],A371),AVERAGE(climb_time)
)
),0),"")</f>
        <v/>
      </c>
      <c r="G371" t="str">
        <f t="shared" si="32"/>
        <v/>
      </c>
      <c r="H371" t="str">
        <f>IFERROR(AVERAGEIFS(speed_rating,ScoutingInfo!teamNumber,A371)/5,"")</f>
        <v/>
      </c>
      <c r="I371" t="str">
        <f t="shared" si="33"/>
        <v/>
      </c>
      <c r="J371" t="str">
        <f>IFERROR((AVERAGEIFS(driver_skill,ScoutingInfo!teamNumber,A371)/3),"")</f>
        <v/>
      </c>
      <c r="K371" t="str">
        <f t="shared" si="34"/>
        <v/>
      </c>
      <c r="L371">
        <f>IFERROR((AVERAGEIFS(PitScoutingInfo!coolness,PitScoutingInfo!teamNumber,A371)),"")</f>
        <v>7</v>
      </c>
      <c r="M371">
        <f t="shared" si="35"/>
        <v>43</v>
      </c>
    </row>
    <row r="372" spans="1:13" x14ac:dyDescent="0.4">
      <c r="A372" s="6" t="str">
        <f>IF(ISBLANK(AllTeams!A372),"",AllTeams!A372)</f>
        <v/>
      </c>
      <c r="B372" t="str">
        <f>IFERROR(AVERAGEIFS(ScoutingInfo!defense_rating,ScoutingInfo!teamNumber,A372)/4,"")</f>
        <v/>
      </c>
      <c r="C372" s="5" t="str">
        <f t="shared" si="30"/>
        <v/>
      </c>
      <c r="D372" s="4" t="str">
        <f ca="1">IFERROR(SUM(AVERAGEIF(ReformatedData!$A$2:$A$1000,A372, amp_points),AVERAGEIF(ReformatedData!$A$2:$A$1000,A372, speaker_points))/2,"")</f>
        <v/>
      </c>
      <c r="E372" t="str">
        <f t="shared" ca="1" si="31"/>
        <v/>
      </c>
      <c r="F372" t="str">
        <f>IF(A372&lt;&gt;"",IFERROR(
AVERAGEIF(ScoutingData[teamNumber],A372,climbing_status)/(
IF(
AVERAGEIFS(climb_time,ScoutingData[teamNumber],A372)&lt;&gt;0,AVERAGEIFS(climb_time,ScoutingData[teamNumber],A372),AVERAGE(climb_time)
)
),0),"")</f>
        <v/>
      </c>
      <c r="G372" t="str">
        <f t="shared" si="32"/>
        <v/>
      </c>
      <c r="H372" t="str">
        <f>IFERROR(AVERAGEIFS(speed_rating,ScoutingInfo!teamNumber,A372)/5,"")</f>
        <v/>
      </c>
      <c r="I372" t="str">
        <f t="shared" si="33"/>
        <v/>
      </c>
      <c r="J372" t="str">
        <f>IFERROR((AVERAGEIFS(driver_skill,ScoutingInfo!teamNumber,A372)/3),"")</f>
        <v/>
      </c>
      <c r="K372" t="str">
        <f t="shared" si="34"/>
        <v/>
      </c>
      <c r="L372">
        <f>IFERROR((AVERAGEIFS(PitScoutingInfo!coolness,PitScoutingInfo!teamNumber,A372)),"")</f>
        <v>7</v>
      </c>
      <c r="M372">
        <f t="shared" si="35"/>
        <v>43</v>
      </c>
    </row>
    <row r="373" spans="1:13" x14ac:dyDescent="0.4">
      <c r="A373" s="6" t="str">
        <f>IF(ISBLANK(AllTeams!A373),"",AllTeams!A373)</f>
        <v/>
      </c>
      <c r="B373" t="str">
        <f>IFERROR(AVERAGEIFS(ScoutingInfo!defense_rating,ScoutingInfo!teamNumber,A373)/4,"")</f>
        <v/>
      </c>
      <c r="C373" s="5" t="str">
        <f t="shared" si="30"/>
        <v/>
      </c>
      <c r="D373" s="4" t="str">
        <f ca="1">IFERROR(SUM(AVERAGEIF(ReformatedData!$A$2:$A$1000,A373, amp_points),AVERAGEIF(ReformatedData!$A$2:$A$1000,A373, speaker_points))/2,"")</f>
        <v/>
      </c>
      <c r="E373" t="str">
        <f t="shared" ca="1" si="31"/>
        <v/>
      </c>
      <c r="F373" t="str">
        <f>IF(A373&lt;&gt;"",IFERROR(
AVERAGEIF(ScoutingData[teamNumber],A373,climbing_status)/(
IF(
AVERAGEIFS(climb_time,ScoutingData[teamNumber],A373)&lt;&gt;0,AVERAGEIFS(climb_time,ScoutingData[teamNumber],A373),AVERAGE(climb_time)
)
),0),"")</f>
        <v/>
      </c>
      <c r="G373" t="str">
        <f t="shared" si="32"/>
        <v/>
      </c>
      <c r="H373" t="str">
        <f>IFERROR(AVERAGEIFS(speed_rating,ScoutingInfo!teamNumber,A373)/5,"")</f>
        <v/>
      </c>
      <c r="I373" t="str">
        <f t="shared" si="33"/>
        <v/>
      </c>
      <c r="J373" t="str">
        <f>IFERROR((AVERAGEIFS(driver_skill,ScoutingInfo!teamNumber,A373)/3),"")</f>
        <v/>
      </c>
      <c r="K373" t="str">
        <f t="shared" si="34"/>
        <v/>
      </c>
      <c r="L373">
        <f>IFERROR((AVERAGEIFS(PitScoutingInfo!coolness,PitScoutingInfo!teamNumber,A373)),"")</f>
        <v>7</v>
      </c>
      <c r="M373">
        <f t="shared" si="35"/>
        <v>43</v>
      </c>
    </row>
    <row r="374" spans="1:13" x14ac:dyDescent="0.4">
      <c r="A374" s="6" t="str">
        <f>IF(ISBLANK(AllTeams!A374),"",AllTeams!A374)</f>
        <v/>
      </c>
      <c r="B374" t="str">
        <f>IFERROR(AVERAGEIFS(ScoutingInfo!defense_rating,ScoutingInfo!teamNumber,A374)/4,"")</f>
        <v/>
      </c>
      <c r="C374" s="5" t="str">
        <f t="shared" si="30"/>
        <v/>
      </c>
      <c r="D374" s="4" t="str">
        <f ca="1">IFERROR(SUM(AVERAGEIF(ReformatedData!$A$2:$A$1000,A374, amp_points),AVERAGEIF(ReformatedData!$A$2:$A$1000,A374, speaker_points))/2,"")</f>
        <v/>
      </c>
      <c r="E374" t="str">
        <f t="shared" ca="1" si="31"/>
        <v/>
      </c>
      <c r="F374" t="str">
        <f>IF(A374&lt;&gt;"",IFERROR(
AVERAGEIF(ScoutingData[teamNumber],A374,climbing_status)/(
IF(
AVERAGEIFS(climb_time,ScoutingData[teamNumber],A374)&lt;&gt;0,AVERAGEIFS(climb_time,ScoutingData[teamNumber],A374),AVERAGE(climb_time)
)
),0),"")</f>
        <v/>
      </c>
      <c r="G374" t="str">
        <f t="shared" si="32"/>
        <v/>
      </c>
      <c r="H374" t="str">
        <f>IFERROR(AVERAGEIFS(speed_rating,ScoutingInfo!teamNumber,A374)/5,"")</f>
        <v/>
      </c>
      <c r="I374" t="str">
        <f t="shared" si="33"/>
        <v/>
      </c>
      <c r="J374" t="str">
        <f>IFERROR((AVERAGEIFS(driver_skill,ScoutingInfo!teamNumber,A374)/3),"")</f>
        <v/>
      </c>
      <c r="K374" t="str">
        <f t="shared" si="34"/>
        <v/>
      </c>
      <c r="L374">
        <f>IFERROR((AVERAGEIFS(PitScoutingInfo!coolness,PitScoutingInfo!teamNumber,A374)),"")</f>
        <v>7</v>
      </c>
      <c r="M374">
        <f t="shared" si="35"/>
        <v>43</v>
      </c>
    </row>
    <row r="375" spans="1:13" x14ac:dyDescent="0.4">
      <c r="A375" s="6" t="str">
        <f>IF(ISBLANK(AllTeams!A375),"",AllTeams!A375)</f>
        <v/>
      </c>
      <c r="B375" t="str">
        <f>IFERROR(AVERAGEIFS(ScoutingInfo!defense_rating,ScoutingInfo!teamNumber,A375)/4,"")</f>
        <v/>
      </c>
      <c r="C375" s="5" t="str">
        <f t="shared" si="30"/>
        <v/>
      </c>
      <c r="D375" s="4" t="str">
        <f ca="1">IFERROR(SUM(AVERAGEIF(ReformatedData!$A$2:$A$1000,A375, amp_points),AVERAGEIF(ReformatedData!$A$2:$A$1000,A375, speaker_points))/2,"")</f>
        <v/>
      </c>
      <c r="E375" t="str">
        <f t="shared" ca="1" si="31"/>
        <v/>
      </c>
      <c r="F375" t="str">
        <f>IF(A375&lt;&gt;"",IFERROR(
AVERAGEIF(ScoutingData[teamNumber],A375,climbing_status)/(
IF(
AVERAGEIFS(climb_time,ScoutingData[teamNumber],A375)&lt;&gt;0,AVERAGEIFS(climb_time,ScoutingData[teamNumber],A375),AVERAGE(climb_time)
)
),0),"")</f>
        <v/>
      </c>
      <c r="G375" t="str">
        <f t="shared" si="32"/>
        <v/>
      </c>
      <c r="H375" t="str">
        <f>IFERROR(AVERAGEIFS(speed_rating,ScoutingInfo!teamNumber,A375)/5,"")</f>
        <v/>
      </c>
      <c r="I375" t="str">
        <f t="shared" si="33"/>
        <v/>
      </c>
      <c r="J375" t="str">
        <f>IFERROR((AVERAGEIFS(driver_skill,ScoutingInfo!teamNumber,A375)/3),"")</f>
        <v/>
      </c>
      <c r="K375" t="str">
        <f t="shared" si="34"/>
        <v/>
      </c>
      <c r="L375">
        <f>IFERROR((AVERAGEIFS(PitScoutingInfo!coolness,PitScoutingInfo!teamNumber,A375)),"")</f>
        <v>7</v>
      </c>
      <c r="M375">
        <f t="shared" si="35"/>
        <v>43</v>
      </c>
    </row>
    <row r="376" spans="1:13" x14ac:dyDescent="0.4">
      <c r="A376" s="6" t="str">
        <f>IF(ISBLANK(AllTeams!A376),"",AllTeams!A376)</f>
        <v/>
      </c>
      <c r="B376" t="str">
        <f>IFERROR(AVERAGEIFS(ScoutingInfo!defense_rating,ScoutingInfo!teamNumber,A376)/4,"")</f>
        <v/>
      </c>
      <c r="C376" s="5" t="str">
        <f t="shared" si="30"/>
        <v/>
      </c>
      <c r="D376" s="4" t="str">
        <f ca="1">IFERROR(SUM(AVERAGEIF(ReformatedData!$A$2:$A$1000,A376, amp_points),AVERAGEIF(ReformatedData!$A$2:$A$1000,A376, speaker_points))/2,"")</f>
        <v/>
      </c>
      <c r="E376" t="str">
        <f t="shared" ca="1" si="31"/>
        <v/>
      </c>
      <c r="F376" t="str">
        <f>IF(A376&lt;&gt;"",IFERROR(
AVERAGEIF(ScoutingData[teamNumber],A376,climbing_status)/(
IF(
AVERAGEIFS(climb_time,ScoutingData[teamNumber],A376)&lt;&gt;0,AVERAGEIFS(climb_time,ScoutingData[teamNumber],A376),AVERAGE(climb_time)
)
),0),"")</f>
        <v/>
      </c>
      <c r="G376" t="str">
        <f t="shared" si="32"/>
        <v/>
      </c>
      <c r="H376" t="str">
        <f>IFERROR(AVERAGEIFS(speed_rating,ScoutingInfo!teamNumber,A376)/5,"")</f>
        <v/>
      </c>
      <c r="I376" t="str">
        <f t="shared" si="33"/>
        <v/>
      </c>
      <c r="J376" t="str">
        <f>IFERROR((AVERAGEIFS(driver_skill,ScoutingInfo!teamNumber,A376)/3),"")</f>
        <v/>
      </c>
      <c r="K376" t="str">
        <f t="shared" si="34"/>
        <v/>
      </c>
      <c r="L376">
        <f>IFERROR((AVERAGEIFS(PitScoutingInfo!coolness,PitScoutingInfo!teamNumber,A376)),"")</f>
        <v>7</v>
      </c>
      <c r="M376">
        <f t="shared" si="35"/>
        <v>43</v>
      </c>
    </row>
    <row r="377" spans="1:13" x14ac:dyDescent="0.4">
      <c r="A377" s="6" t="str">
        <f>IF(ISBLANK(AllTeams!A377),"",AllTeams!A377)</f>
        <v/>
      </c>
      <c r="B377" t="str">
        <f>IFERROR(AVERAGEIFS(ScoutingInfo!defense_rating,ScoutingInfo!teamNumber,A377)/4,"")</f>
        <v/>
      </c>
      <c r="C377" s="5" t="str">
        <f t="shared" si="30"/>
        <v/>
      </c>
      <c r="D377" s="4" t="str">
        <f ca="1">IFERROR(SUM(AVERAGEIF(ReformatedData!$A$2:$A$1000,A377, amp_points),AVERAGEIF(ReformatedData!$A$2:$A$1000,A377, speaker_points))/2,"")</f>
        <v/>
      </c>
      <c r="E377" t="str">
        <f t="shared" ca="1" si="31"/>
        <v/>
      </c>
      <c r="F377" t="str">
        <f>IF(A377&lt;&gt;"",IFERROR(
AVERAGEIF(ScoutingData[teamNumber],A377,climbing_status)/(
IF(
AVERAGEIFS(climb_time,ScoutingData[teamNumber],A377)&lt;&gt;0,AVERAGEIFS(climb_time,ScoutingData[teamNumber],A377),AVERAGE(climb_time)
)
),0),"")</f>
        <v/>
      </c>
      <c r="G377" t="str">
        <f t="shared" si="32"/>
        <v/>
      </c>
      <c r="H377" t="str">
        <f>IFERROR(AVERAGEIFS(speed_rating,ScoutingInfo!teamNumber,A377)/5,"")</f>
        <v/>
      </c>
      <c r="I377" t="str">
        <f t="shared" si="33"/>
        <v/>
      </c>
      <c r="J377" t="str">
        <f>IFERROR((AVERAGEIFS(driver_skill,ScoutingInfo!teamNumber,A377)/3),"")</f>
        <v/>
      </c>
      <c r="K377" t="str">
        <f t="shared" si="34"/>
        <v/>
      </c>
      <c r="L377">
        <f>IFERROR((AVERAGEIFS(PitScoutingInfo!coolness,PitScoutingInfo!teamNumber,A377)),"")</f>
        <v>7</v>
      </c>
      <c r="M377">
        <f t="shared" si="35"/>
        <v>43</v>
      </c>
    </row>
    <row r="378" spans="1:13" x14ac:dyDescent="0.4">
      <c r="A378" s="6" t="str">
        <f>IF(ISBLANK(AllTeams!A378),"",AllTeams!A378)</f>
        <v/>
      </c>
      <c r="B378" t="str">
        <f>IFERROR(AVERAGEIFS(ScoutingInfo!defense_rating,ScoutingInfo!teamNumber,A378)/4,"")</f>
        <v/>
      </c>
      <c r="C378" s="5" t="str">
        <f t="shared" si="30"/>
        <v/>
      </c>
      <c r="D378" s="4" t="str">
        <f ca="1">IFERROR(SUM(AVERAGEIF(ReformatedData!$A$2:$A$1000,A378, amp_points),AVERAGEIF(ReformatedData!$A$2:$A$1000,A378, speaker_points))/2,"")</f>
        <v/>
      </c>
      <c r="E378" t="str">
        <f t="shared" ca="1" si="31"/>
        <v/>
      </c>
      <c r="F378" t="str">
        <f>IF(A378&lt;&gt;"",IFERROR(
AVERAGEIF(ScoutingData[teamNumber],A378,climbing_status)/(
IF(
AVERAGEIFS(climb_time,ScoutingData[teamNumber],A378)&lt;&gt;0,AVERAGEIFS(climb_time,ScoutingData[teamNumber],A378),AVERAGE(climb_time)
)
),0),"")</f>
        <v/>
      </c>
      <c r="G378" t="str">
        <f t="shared" si="32"/>
        <v/>
      </c>
      <c r="H378" t="str">
        <f>IFERROR(AVERAGEIFS(speed_rating,ScoutingInfo!teamNumber,A378)/5,"")</f>
        <v/>
      </c>
      <c r="I378" t="str">
        <f t="shared" si="33"/>
        <v/>
      </c>
      <c r="J378" t="str">
        <f>IFERROR((AVERAGEIFS(driver_skill,ScoutingInfo!teamNumber,A378)/3),"")</f>
        <v/>
      </c>
      <c r="K378" t="str">
        <f t="shared" si="34"/>
        <v/>
      </c>
      <c r="L378">
        <f>IFERROR((AVERAGEIFS(PitScoutingInfo!coolness,PitScoutingInfo!teamNumber,A378)),"")</f>
        <v>7</v>
      </c>
      <c r="M378">
        <f t="shared" si="35"/>
        <v>43</v>
      </c>
    </row>
    <row r="379" spans="1:13" x14ac:dyDescent="0.4">
      <c r="A379" s="6" t="str">
        <f>IF(ISBLANK(AllTeams!A379),"",AllTeams!A379)</f>
        <v/>
      </c>
      <c r="B379" t="str">
        <f>IFERROR(AVERAGEIFS(ScoutingInfo!defense_rating,ScoutingInfo!teamNumber,A379)/4,"")</f>
        <v/>
      </c>
      <c r="C379" s="5" t="str">
        <f t="shared" si="30"/>
        <v/>
      </c>
      <c r="D379" s="4" t="str">
        <f ca="1">IFERROR(SUM(AVERAGEIF(ReformatedData!$A$2:$A$1000,A379, amp_points),AVERAGEIF(ReformatedData!$A$2:$A$1000,A379, speaker_points))/2,"")</f>
        <v/>
      </c>
      <c r="E379" t="str">
        <f t="shared" ca="1" si="31"/>
        <v/>
      </c>
      <c r="F379" t="str">
        <f>IF(A379&lt;&gt;"",IFERROR(
AVERAGEIF(ScoutingData[teamNumber],A379,climbing_status)/(
IF(
AVERAGEIFS(climb_time,ScoutingData[teamNumber],A379)&lt;&gt;0,AVERAGEIFS(climb_time,ScoutingData[teamNumber],A379),AVERAGE(climb_time)
)
),0),"")</f>
        <v/>
      </c>
      <c r="G379" t="str">
        <f t="shared" si="32"/>
        <v/>
      </c>
      <c r="H379" t="str">
        <f>IFERROR(AVERAGEIFS(speed_rating,ScoutingInfo!teamNumber,A379)/5,"")</f>
        <v/>
      </c>
      <c r="I379" t="str">
        <f t="shared" si="33"/>
        <v/>
      </c>
      <c r="J379" t="str">
        <f>IFERROR((AVERAGEIFS(driver_skill,ScoutingInfo!teamNumber,A379)/3),"")</f>
        <v/>
      </c>
      <c r="K379" t="str">
        <f t="shared" si="34"/>
        <v/>
      </c>
      <c r="L379">
        <f>IFERROR((AVERAGEIFS(PitScoutingInfo!coolness,PitScoutingInfo!teamNumber,A379)),"")</f>
        <v>7</v>
      </c>
      <c r="M379">
        <f t="shared" si="35"/>
        <v>43</v>
      </c>
    </row>
    <row r="380" spans="1:13" x14ac:dyDescent="0.4">
      <c r="A380" s="6" t="str">
        <f>IF(ISBLANK(AllTeams!A380),"",AllTeams!A380)</f>
        <v/>
      </c>
      <c r="B380" t="str">
        <f>IFERROR(AVERAGEIFS(ScoutingInfo!defense_rating,ScoutingInfo!teamNumber,A380)/4,"")</f>
        <v/>
      </c>
      <c r="C380" s="5" t="str">
        <f t="shared" si="30"/>
        <v/>
      </c>
      <c r="D380" s="4" t="str">
        <f ca="1">IFERROR(SUM(AVERAGEIF(ReformatedData!$A$2:$A$1000,A380, amp_points),AVERAGEIF(ReformatedData!$A$2:$A$1000,A380, speaker_points))/2,"")</f>
        <v/>
      </c>
      <c r="E380" t="str">
        <f t="shared" ca="1" si="31"/>
        <v/>
      </c>
      <c r="F380" t="str">
        <f>IF(A380&lt;&gt;"",IFERROR(
AVERAGEIF(ScoutingData[teamNumber],A380,climbing_status)/(
IF(
AVERAGEIFS(climb_time,ScoutingData[teamNumber],A380)&lt;&gt;0,AVERAGEIFS(climb_time,ScoutingData[teamNumber],A380),AVERAGE(climb_time)
)
),0),"")</f>
        <v/>
      </c>
      <c r="G380" t="str">
        <f t="shared" si="32"/>
        <v/>
      </c>
      <c r="H380" t="str">
        <f>IFERROR(AVERAGEIFS(speed_rating,ScoutingInfo!teamNumber,A380)/5,"")</f>
        <v/>
      </c>
      <c r="I380" t="str">
        <f t="shared" si="33"/>
        <v/>
      </c>
      <c r="J380" t="str">
        <f>IFERROR((AVERAGEIFS(driver_skill,ScoutingInfo!teamNumber,A380)/3),"")</f>
        <v/>
      </c>
      <c r="K380" t="str">
        <f t="shared" si="34"/>
        <v/>
      </c>
      <c r="L380">
        <f>IFERROR((AVERAGEIFS(PitScoutingInfo!coolness,PitScoutingInfo!teamNumber,A380)),"")</f>
        <v>7</v>
      </c>
      <c r="M380">
        <f t="shared" si="35"/>
        <v>43</v>
      </c>
    </row>
    <row r="381" spans="1:13" x14ac:dyDescent="0.4">
      <c r="A381" s="6" t="str">
        <f>IF(ISBLANK(AllTeams!A381),"",AllTeams!A381)</f>
        <v/>
      </c>
      <c r="B381" t="str">
        <f>IFERROR(AVERAGEIFS(ScoutingInfo!defense_rating,ScoutingInfo!teamNumber,A381)/4,"")</f>
        <v/>
      </c>
      <c r="C381" s="5" t="str">
        <f t="shared" si="30"/>
        <v/>
      </c>
      <c r="D381" s="4" t="str">
        <f ca="1">IFERROR(SUM(AVERAGEIF(ReformatedData!$A$2:$A$1000,A381, amp_points),AVERAGEIF(ReformatedData!$A$2:$A$1000,A381, speaker_points))/2,"")</f>
        <v/>
      </c>
      <c r="E381" t="str">
        <f t="shared" ca="1" si="31"/>
        <v/>
      </c>
      <c r="F381" t="str">
        <f>IF(A381&lt;&gt;"",IFERROR(
AVERAGEIF(ScoutingData[teamNumber],A381,climbing_status)/(
IF(
AVERAGEIFS(climb_time,ScoutingData[teamNumber],A381)&lt;&gt;0,AVERAGEIFS(climb_time,ScoutingData[teamNumber],A381),AVERAGE(climb_time)
)
),0),"")</f>
        <v/>
      </c>
      <c r="G381" t="str">
        <f t="shared" si="32"/>
        <v/>
      </c>
      <c r="H381" t="str">
        <f>IFERROR(AVERAGEIFS(speed_rating,ScoutingInfo!teamNumber,A381)/5,"")</f>
        <v/>
      </c>
      <c r="I381" t="str">
        <f t="shared" si="33"/>
        <v/>
      </c>
      <c r="J381" t="str">
        <f>IFERROR((AVERAGEIFS(driver_skill,ScoutingInfo!teamNumber,A381)/3),"")</f>
        <v/>
      </c>
      <c r="K381" t="str">
        <f t="shared" si="34"/>
        <v/>
      </c>
      <c r="L381">
        <f>IFERROR((AVERAGEIFS(PitScoutingInfo!coolness,PitScoutingInfo!teamNumber,A381)),"")</f>
        <v>7</v>
      </c>
      <c r="M381">
        <f t="shared" si="35"/>
        <v>43</v>
      </c>
    </row>
    <row r="382" spans="1:13" x14ac:dyDescent="0.4">
      <c r="A382" s="6" t="str">
        <f>IF(ISBLANK(AllTeams!A382),"",AllTeams!A382)</f>
        <v/>
      </c>
      <c r="B382" t="str">
        <f>IFERROR(AVERAGEIFS(ScoutingInfo!defense_rating,ScoutingInfo!teamNumber,A382)/4,"")</f>
        <v/>
      </c>
      <c r="C382" s="5" t="str">
        <f t="shared" si="30"/>
        <v/>
      </c>
      <c r="D382" s="4" t="str">
        <f ca="1">IFERROR(SUM(AVERAGEIF(ReformatedData!$A$2:$A$1000,A382, amp_points),AVERAGEIF(ReformatedData!$A$2:$A$1000,A382, speaker_points))/2,"")</f>
        <v/>
      </c>
      <c r="E382" t="str">
        <f t="shared" ca="1" si="31"/>
        <v/>
      </c>
      <c r="F382" t="str">
        <f>IF(A382&lt;&gt;"",IFERROR(
AVERAGEIF(ScoutingData[teamNumber],A382,climbing_status)/(
IF(
AVERAGEIFS(climb_time,ScoutingData[teamNumber],A382)&lt;&gt;0,AVERAGEIFS(climb_time,ScoutingData[teamNumber],A382),AVERAGE(climb_time)
)
),0),"")</f>
        <v/>
      </c>
      <c r="G382" t="str">
        <f t="shared" si="32"/>
        <v/>
      </c>
      <c r="H382" t="str">
        <f>IFERROR(AVERAGEIFS(speed_rating,ScoutingInfo!teamNumber,A382)/5,"")</f>
        <v/>
      </c>
      <c r="I382" t="str">
        <f t="shared" si="33"/>
        <v/>
      </c>
      <c r="J382" t="str">
        <f>IFERROR((AVERAGEIFS(driver_skill,ScoutingInfo!teamNumber,A382)/3),"")</f>
        <v/>
      </c>
      <c r="K382" t="str">
        <f t="shared" si="34"/>
        <v/>
      </c>
      <c r="L382">
        <f>IFERROR((AVERAGEIFS(PitScoutingInfo!coolness,PitScoutingInfo!teamNumber,A382)),"")</f>
        <v>7</v>
      </c>
      <c r="M382">
        <f t="shared" si="35"/>
        <v>43</v>
      </c>
    </row>
    <row r="383" spans="1:13" x14ac:dyDescent="0.4">
      <c r="A383" s="6" t="str">
        <f>IF(ISBLANK(AllTeams!A383),"",AllTeams!A383)</f>
        <v/>
      </c>
      <c r="B383" t="str">
        <f>IFERROR(AVERAGEIFS(ScoutingInfo!defense_rating,ScoutingInfo!teamNumber,A383)/4,"")</f>
        <v/>
      </c>
      <c r="C383" s="5" t="str">
        <f t="shared" si="30"/>
        <v/>
      </c>
      <c r="D383" s="4" t="str">
        <f ca="1">IFERROR(SUM(AVERAGEIF(ReformatedData!$A$2:$A$1000,A383, amp_points),AVERAGEIF(ReformatedData!$A$2:$A$1000,A383, speaker_points))/2,"")</f>
        <v/>
      </c>
      <c r="E383" t="str">
        <f t="shared" ca="1" si="31"/>
        <v/>
      </c>
      <c r="F383" t="str">
        <f>IF(A383&lt;&gt;"",IFERROR(
AVERAGEIF(ScoutingData[teamNumber],A383,climbing_status)/(
IF(
AVERAGEIFS(climb_time,ScoutingData[teamNumber],A383)&lt;&gt;0,AVERAGEIFS(climb_time,ScoutingData[teamNumber],A383),AVERAGE(climb_time)
)
),0),"")</f>
        <v/>
      </c>
      <c r="G383" t="str">
        <f t="shared" si="32"/>
        <v/>
      </c>
      <c r="H383" t="str">
        <f>IFERROR(AVERAGEIFS(speed_rating,ScoutingInfo!teamNumber,A383)/5,"")</f>
        <v/>
      </c>
      <c r="I383" t="str">
        <f t="shared" si="33"/>
        <v/>
      </c>
      <c r="J383" t="str">
        <f>IFERROR((AVERAGEIFS(driver_skill,ScoutingInfo!teamNumber,A383)/3),"")</f>
        <v/>
      </c>
      <c r="K383" t="str">
        <f t="shared" si="34"/>
        <v/>
      </c>
      <c r="L383">
        <f>IFERROR((AVERAGEIFS(PitScoutingInfo!coolness,PitScoutingInfo!teamNumber,A383)),"")</f>
        <v>7</v>
      </c>
      <c r="M383">
        <f t="shared" si="35"/>
        <v>43</v>
      </c>
    </row>
    <row r="384" spans="1:13" x14ac:dyDescent="0.4">
      <c r="A384" s="6" t="str">
        <f>IF(ISBLANK(AllTeams!A384),"",AllTeams!A384)</f>
        <v/>
      </c>
      <c r="B384" t="str">
        <f>IFERROR(AVERAGEIFS(ScoutingInfo!defense_rating,ScoutingInfo!teamNumber,A384)/4,"")</f>
        <v/>
      </c>
      <c r="C384" s="5" t="str">
        <f t="shared" si="30"/>
        <v/>
      </c>
      <c r="D384" s="4" t="str">
        <f ca="1">IFERROR(SUM(AVERAGEIF(ReformatedData!$A$2:$A$1000,A384, amp_points),AVERAGEIF(ReformatedData!$A$2:$A$1000,A384, speaker_points))/2,"")</f>
        <v/>
      </c>
      <c r="E384" t="str">
        <f t="shared" ca="1" si="31"/>
        <v/>
      </c>
      <c r="F384" t="str">
        <f>IF(A384&lt;&gt;"",IFERROR(
AVERAGEIF(ScoutingData[teamNumber],A384,climbing_status)/(
IF(
AVERAGEIFS(climb_time,ScoutingData[teamNumber],A384)&lt;&gt;0,AVERAGEIFS(climb_time,ScoutingData[teamNumber],A384),AVERAGE(climb_time)
)
),0),"")</f>
        <v/>
      </c>
      <c r="G384" t="str">
        <f t="shared" si="32"/>
        <v/>
      </c>
      <c r="H384" t="str">
        <f>IFERROR(AVERAGEIFS(speed_rating,ScoutingInfo!teamNumber,A384)/5,"")</f>
        <v/>
      </c>
      <c r="I384" t="str">
        <f t="shared" si="33"/>
        <v/>
      </c>
      <c r="J384" t="str">
        <f>IFERROR((AVERAGEIFS(driver_skill,ScoutingInfo!teamNumber,A384)/3),"")</f>
        <v/>
      </c>
      <c r="K384" t="str">
        <f t="shared" si="34"/>
        <v/>
      </c>
      <c r="L384">
        <f>IFERROR((AVERAGEIFS(PitScoutingInfo!coolness,PitScoutingInfo!teamNumber,A384)),"")</f>
        <v>7</v>
      </c>
      <c r="M384">
        <f t="shared" si="35"/>
        <v>43</v>
      </c>
    </row>
    <row r="385" spans="1:13" x14ac:dyDescent="0.4">
      <c r="A385" s="6" t="str">
        <f>IF(ISBLANK(AllTeams!A385),"",AllTeams!A385)</f>
        <v/>
      </c>
      <c r="B385" t="str">
        <f>IFERROR(AVERAGEIFS(ScoutingInfo!defense_rating,ScoutingInfo!teamNumber,A385)/4,"")</f>
        <v/>
      </c>
      <c r="C385" s="5" t="str">
        <f t="shared" si="30"/>
        <v/>
      </c>
      <c r="D385" s="4" t="str">
        <f ca="1">IFERROR(SUM(AVERAGEIF(ReformatedData!$A$2:$A$1000,A385, amp_points),AVERAGEIF(ReformatedData!$A$2:$A$1000,A385, speaker_points))/2,"")</f>
        <v/>
      </c>
      <c r="E385" t="str">
        <f t="shared" ca="1" si="31"/>
        <v/>
      </c>
      <c r="F385" t="str">
        <f>IF(A385&lt;&gt;"",IFERROR(
AVERAGEIF(ScoutingData[teamNumber],A385,climbing_status)/(
IF(
AVERAGEIFS(climb_time,ScoutingData[teamNumber],A385)&lt;&gt;0,AVERAGEIFS(climb_time,ScoutingData[teamNumber],A385),AVERAGE(climb_time)
)
),0),"")</f>
        <v/>
      </c>
      <c r="G385" t="str">
        <f t="shared" si="32"/>
        <v/>
      </c>
      <c r="H385" t="str">
        <f>IFERROR(AVERAGEIFS(speed_rating,ScoutingInfo!teamNumber,A385)/5,"")</f>
        <v/>
      </c>
      <c r="I385" t="str">
        <f t="shared" si="33"/>
        <v/>
      </c>
      <c r="J385" t="str">
        <f>IFERROR((AVERAGEIFS(driver_skill,ScoutingInfo!teamNumber,A385)/3),"")</f>
        <v/>
      </c>
      <c r="K385" t="str">
        <f t="shared" si="34"/>
        <v/>
      </c>
      <c r="L385">
        <f>IFERROR((AVERAGEIFS(PitScoutingInfo!coolness,PitScoutingInfo!teamNumber,A385)),"")</f>
        <v>7</v>
      </c>
      <c r="M385">
        <f t="shared" si="35"/>
        <v>43</v>
      </c>
    </row>
    <row r="386" spans="1:13" x14ac:dyDescent="0.4">
      <c r="A386" s="6" t="str">
        <f>IF(ISBLANK(AllTeams!A386),"",AllTeams!A386)</f>
        <v/>
      </c>
      <c r="B386" t="str">
        <f>IFERROR(AVERAGEIFS(ScoutingInfo!defense_rating,ScoutingInfo!teamNumber,A386)/4,"")</f>
        <v/>
      </c>
      <c r="C386" s="5" t="str">
        <f t="shared" ref="C386:C449" si="36">IFERROR(_xlfn.RANK.EQ(B386,$B$2:$B$500,4),"")</f>
        <v/>
      </c>
      <c r="D386" s="4" t="str">
        <f ca="1">IFERROR(SUM(AVERAGEIF(ReformatedData!$A$2:$A$1000,A386, amp_points),AVERAGEIF(ReformatedData!$A$2:$A$1000,A386, speaker_points))/2,"")</f>
        <v/>
      </c>
      <c r="E386" t="str">
        <f t="shared" ref="E386:E449" ca="1" si="37">IFERROR(_xlfn.RANK.EQ(D386,$D$2:$D$500,4),"")</f>
        <v/>
      </c>
      <c r="F386" t="str">
        <f>IF(A386&lt;&gt;"",IFERROR(
AVERAGEIF(ScoutingData[teamNumber],A386,climbing_status)/(
IF(
AVERAGEIFS(climb_time,ScoutingData[teamNumber],A386)&lt;&gt;0,AVERAGEIFS(climb_time,ScoutingData[teamNumber],A386),AVERAGE(climb_time)
)
),0),"")</f>
        <v/>
      </c>
      <c r="G386" t="str">
        <f t="shared" ref="G386:G449" si="38">IFERROR(_xlfn.RANK.EQ(F386,$F$2:$F$500,4),"")</f>
        <v/>
      </c>
      <c r="H386" t="str">
        <f>IFERROR(AVERAGEIFS(speed_rating,ScoutingInfo!teamNumber,A386)/5,"")</f>
        <v/>
      </c>
      <c r="I386" t="str">
        <f t="shared" ref="I386:I449" si="39">IFERROR(_xlfn.RANK.EQ(H386,$H$2:$H$500,4),"")</f>
        <v/>
      </c>
      <c r="J386" t="str">
        <f>IFERROR((AVERAGEIFS(driver_skill,ScoutingInfo!teamNumber,A386)/3),"")</f>
        <v/>
      </c>
      <c r="K386" t="str">
        <f t="shared" ref="K386:K449" si="40">IFERROR(_xlfn.RANK.EQ(J386,$J$2:$J$500,4),"")</f>
        <v/>
      </c>
      <c r="L386">
        <f>IFERROR((AVERAGEIFS(PitScoutingInfo!coolness,PitScoutingInfo!teamNumber,A386)),"")</f>
        <v>7</v>
      </c>
      <c r="M386">
        <f t="shared" ref="M386:M449" si="41">IFERROR(_xlfn.RANK.EQ(L386,$L$2:$L$500,4),"")</f>
        <v>43</v>
      </c>
    </row>
    <row r="387" spans="1:13" x14ac:dyDescent="0.4">
      <c r="A387" s="6" t="str">
        <f>IF(ISBLANK(AllTeams!A387),"",AllTeams!A387)</f>
        <v/>
      </c>
      <c r="B387" t="str">
        <f>IFERROR(AVERAGEIFS(ScoutingInfo!defense_rating,ScoutingInfo!teamNumber,A387)/4,"")</f>
        <v/>
      </c>
      <c r="C387" s="5" t="str">
        <f t="shared" si="36"/>
        <v/>
      </c>
      <c r="D387" s="4" t="str">
        <f ca="1">IFERROR(SUM(AVERAGEIF(ReformatedData!$A$2:$A$1000,A387, amp_points),AVERAGEIF(ReformatedData!$A$2:$A$1000,A387, speaker_points))/2,"")</f>
        <v/>
      </c>
      <c r="E387" t="str">
        <f t="shared" ca="1" si="37"/>
        <v/>
      </c>
      <c r="F387" t="str">
        <f>IF(A387&lt;&gt;"",IFERROR(
AVERAGEIF(ScoutingData[teamNumber],A387,climbing_status)/(
IF(
AVERAGEIFS(climb_time,ScoutingData[teamNumber],A387)&lt;&gt;0,AVERAGEIFS(climb_time,ScoutingData[teamNumber],A387),AVERAGE(climb_time)
)
),0),"")</f>
        <v/>
      </c>
      <c r="G387" t="str">
        <f t="shared" si="38"/>
        <v/>
      </c>
      <c r="H387" t="str">
        <f>IFERROR(AVERAGEIFS(speed_rating,ScoutingInfo!teamNumber,A387)/5,"")</f>
        <v/>
      </c>
      <c r="I387" t="str">
        <f t="shared" si="39"/>
        <v/>
      </c>
      <c r="J387" t="str">
        <f>IFERROR((AVERAGEIFS(driver_skill,ScoutingInfo!teamNumber,A387)/3),"")</f>
        <v/>
      </c>
      <c r="K387" t="str">
        <f t="shared" si="40"/>
        <v/>
      </c>
      <c r="L387">
        <f>IFERROR((AVERAGEIFS(PitScoutingInfo!coolness,PitScoutingInfo!teamNumber,A387)),"")</f>
        <v>7</v>
      </c>
      <c r="M387">
        <f t="shared" si="41"/>
        <v>43</v>
      </c>
    </row>
    <row r="388" spans="1:13" x14ac:dyDescent="0.4">
      <c r="A388" s="6" t="str">
        <f>IF(ISBLANK(AllTeams!A388),"",AllTeams!A388)</f>
        <v/>
      </c>
      <c r="B388" t="str">
        <f>IFERROR(AVERAGEIFS(ScoutingInfo!defense_rating,ScoutingInfo!teamNumber,A388)/4,"")</f>
        <v/>
      </c>
      <c r="C388" s="5" t="str">
        <f t="shared" si="36"/>
        <v/>
      </c>
      <c r="D388" s="4" t="str">
        <f ca="1">IFERROR(SUM(AVERAGEIF(ReformatedData!$A$2:$A$1000,A388, amp_points),AVERAGEIF(ReformatedData!$A$2:$A$1000,A388, speaker_points))/2,"")</f>
        <v/>
      </c>
      <c r="E388" t="str">
        <f t="shared" ca="1" si="37"/>
        <v/>
      </c>
      <c r="F388" t="str">
        <f>IF(A388&lt;&gt;"",IFERROR(
AVERAGEIF(ScoutingData[teamNumber],A388,climbing_status)/(
IF(
AVERAGEIFS(climb_time,ScoutingData[teamNumber],A388)&lt;&gt;0,AVERAGEIFS(climb_time,ScoutingData[teamNumber],A388),AVERAGE(climb_time)
)
),0),"")</f>
        <v/>
      </c>
      <c r="G388" t="str">
        <f t="shared" si="38"/>
        <v/>
      </c>
      <c r="H388" t="str">
        <f>IFERROR(AVERAGEIFS(speed_rating,ScoutingInfo!teamNumber,A388)/5,"")</f>
        <v/>
      </c>
      <c r="I388" t="str">
        <f t="shared" si="39"/>
        <v/>
      </c>
      <c r="J388" t="str">
        <f>IFERROR((AVERAGEIFS(driver_skill,ScoutingInfo!teamNumber,A388)/3),"")</f>
        <v/>
      </c>
      <c r="K388" t="str">
        <f t="shared" si="40"/>
        <v/>
      </c>
      <c r="L388">
        <f>IFERROR((AVERAGEIFS(PitScoutingInfo!coolness,PitScoutingInfo!teamNumber,A388)),"")</f>
        <v>7</v>
      </c>
      <c r="M388">
        <f t="shared" si="41"/>
        <v>43</v>
      </c>
    </row>
    <row r="389" spans="1:13" x14ac:dyDescent="0.4">
      <c r="A389" s="6" t="str">
        <f>IF(ISBLANK(AllTeams!A389),"",AllTeams!A389)</f>
        <v/>
      </c>
      <c r="B389" t="str">
        <f>IFERROR(AVERAGEIFS(ScoutingInfo!defense_rating,ScoutingInfo!teamNumber,A389)/4,"")</f>
        <v/>
      </c>
      <c r="C389" s="5" t="str">
        <f t="shared" si="36"/>
        <v/>
      </c>
      <c r="D389" s="4" t="str">
        <f ca="1">IFERROR(SUM(AVERAGEIF(ReformatedData!$A$2:$A$1000,A389, amp_points),AVERAGEIF(ReformatedData!$A$2:$A$1000,A389, speaker_points))/2,"")</f>
        <v/>
      </c>
      <c r="E389" t="str">
        <f t="shared" ca="1" si="37"/>
        <v/>
      </c>
      <c r="F389" t="str">
        <f>IF(A389&lt;&gt;"",IFERROR(
AVERAGEIF(ScoutingData[teamNumber],A389,climbing_status)/(
IF(
AVERAGEIFS(climb_time,ScoutingData[teamNumber],A389)&lt;&gt;0,AVERAGEIFS(climb_time,ScoutingData[teamNumber],A389),AVERAGE(climb_time)
)
),0),"")</f>
        <v/>
      </c>
      <c r="G389" t="str">
        <f t="shared" si="38"/>
        <v/>
      </c>
      <c r="H389" t="str">
        <f>IFERROR(AVERAGEIFS(speed_rating,ScoutingInfo!teamNumber,A389)/5,"")</f>
        <v/>
      </c>
      <c r="I389" t="str">
        <f t="shared" si="39"/>
        <v/>
      </c>
      <c r="J389" t="str">
        <f>IFERROR((AVERAGEIFS(driver_skill,ScoutingInfo!teamNumber,A389)/3),"")</f>
        <v/>
      </c>
      <c r="K389" t="str">
        <f t="shared" si="40"/>
        <v/>
      </c>
      <c r="L389">
        <f>IFERROR((AVERAGEIFS(PitScoutingInfo!coolness,PitScoutingInfo!teamNumber,A389)),"")</f>
        <v>7</v>
      </c>
      <c r="M389">
        <f t="shared" si="41"/>
        <v>43</v>
      </c>
    </row>
    <row r="390" spans="1:13" x14ac:dyDescent="0.4">
      <c r="A390" s="6" t="str">
        <f>IF(ISBLANK(AllTeams!A390),"",AllTeams!A390)</f>
        <v/>
      </c>
      <c r="B390" t="str">
        <f>IFERROR(AVERAGEIFS(ScoutingInfo!defense_rating,ScoutingInfo!teamNumber,A390)/4,"")</f>
        <v/>
      </c>
      <c r="C390" s="5" t="str">
        <f t="shared" si="36"/>
        <v/>
      </c>
      <c r="D390" s="4" t="str">
        <f ca="1">IFERROR(SUM(AVERAGEIF(ReformatedData!$A$2:$A$1000,A390, amp_points),AVERAGEIF(ReformatedData!$A$2:$A$1000,A390, speaker_points))/2,"")</f>
        <v/>
      </c>
      <c r="E390" t="str">
        <f t="shared" ca="1" si="37"/>
        <v/>
      </c>
      <c r="F390" t="str">
        <f>IF(A390&lt;&gt;"",IFERROR(
AVERAGEIF(ScoutingData[teamNumber],A390,climbing_status)/(
IF(
AVERAGEIFS(climb_time,ScoutingData[teamNumber],A390)&lt;&gt;0,AVERAGEIFS(climb_time,ScoutingData[teamNumber],A390),AVERAGE(climb_time)
)
),0),"")</f>
        <v/>
      </c>
      <c r="G390" t="str">
        <f t="shared" si="38"/>
        <v/>
      </c>
      <c r="H390" t="str">
        <f>IFERROR(AVERAGEIFS(speed_rating,ScoutingInfo!teamNumber,A390)/5,"")</f>
        <v/>
      </c>
      <c r="I390" t="str">
        <f t="shared" si="39"/>
        <v/>
      </c>
      <c r="J390" t="str">
        <f>IFERROR((AVERAGEIFS(driver_skill,ScoutingInfo!teamNumber,A390)/3),"")</f>
        <v/>
      </c>
      <c r="K390" t="str">
        <f t="shared" si="40"/>
        <v/>
      </c>
      <c r="L390">
        <f>IFERROR((AVERAGEIFS(PitScoutingInfo!coolness,PitScoutingInfo!teamNumber,A390)),"")</f>
        <v>7</v>
      </c>
      <c r="M390">
        <f t="shared" si="41"/>
        <v>43</v>
      </c>
    </row>
    <row r="391" spans="1:13" x14ac:dyDescent="0.4">
      <c r="A391" s="6" t="str">
        <f>IF(ISBLANK(AllTeams!A391),"",AllTeams!A391)</f>
        <v/>
      </c>
      <c r="B391" t="str">
        <f>IFERROR(AVERAGEIFS(ScoutingInfo!defense_rating,ScoutingInfo!teamNumber,A391)/4,"")</f>
        <v/>
      </c>
      <c r="C391" s="5" t="str">
        <f t="shared" si="36"/>
        <v/>
      </c>
      <c r="D391" s="4" t="str">
        <f ca="1">IFERROR(SUM(AVERAGEIF(ReformatedData!$A$2:$A$1000,A391, amp_points),AVERAGEIF(ReformatedData!$A$2:$A$1000,A391, speaker_points))/2,"")</f>
        <v/>
      </c>
      <c r="E391" t="str">
        <f t="shared" ca="1" si="37"/>
        <v/>
      </c>
      <c r="F391" t="str">
        <f>IF(A391&lt;&gt;"",IFERROR(
AVERAGEIF(ScoutingData[teamNumber],A391,climbing_status)/(
IF(
AVERAGEIFS(climb_time,ScoutingData[teamNumber],A391)&lt;&gt;0,AVERAGEIFS(climb_time,ScoutingData[teamNumber],A391),AVERAGE(climb_time)
)
),0),"")</f>
        <v/>
      </c>
      <c r="G391" t="str">
        <f t="shared" si="38"/>
        <v/>
      </c>
      <c r="H391" t="str">
        <f>IFERROR(AVERAGEIFS(speed_rating,ScoutingInfo!teamNumber,A391)/5,"")</f>
        <v/>
      </c>
      <c r="I391" t="str">
        <f t="shared" si="39"/>
        <v/>
      </c>
      <c r="J391" t="str">
        <f>IFERROR((AVERAGEIFS(driver_skill,ScoutingInfo!teamNumber,A391)/3),"")</f>
        <v/>
      </c>
      <c r="K391" t="str">
        <f t="shared" si="40"/>
        <v/>
      </c>
      <c r="L391">
        <f>IFERROR((AVERAGEIFS(PitScoutingInfo!coolness,PitScoutingInfo!teamNumber,A391)),"")</f>
        <v>7</v>
      </c>
      <c r="M391">
        <f t="shared" si="41"/>
        <v>43</v>
      </c>
    </row>
    <row r="392" spans="1:13" x14ac:dyDescent="0.4">
      <c r="A392" s="6" t="str">
        <f>IF(ISBLANK(AllTeams!A392),"",AllTeams!A392)</f>
        <v/>
      </c>
      <c r="B392" t="str">
        <f>IFERROR(AVERAGEIFS(ScoutingInfo!defense_rating,ScoutingInfo!teamNumber,A392)/4,"")</f>
        <v/>
      </c>
      <c r="C392" s="5" t="str">
        <f t="shared" si="36"/>
        <v/>
      </c>
      <c r="D392" s="4" t="str">
        <f ca="1">IFERROR(SUM(AVERAGEIF(ReformatedData!$A$2:$A$1000,A392, amp_points),AVERAGEIF(ReformatedData!$A$2:$A$1000,A392, speaker_points))/2,"")</f>
        <v/>
      </c>
      <c r="E392" t="str">
        <f t="shared" ca="1" si="37"/>
        <v/>
      </c>
      <c r="F392" t="str">
        <f>IF(A392&lt;&gt;"",IFERROR(
AVERAGEIF(ScoutingData[teamNumber],A392,climbing_status)/(
IF(
AVERAGEIFS(climb_time,ScoutingData[teamNumber],A392)&lt;&gt;0,AVERAGEIFS(climb_time,ScoutingData[teamNumber],A392),AVERAGE(climb_time)
)
),0),"")</f>
        <v/>
      </c>
      <c r="G392" t="str">
        <f t="shared" si="38"/>
        <v/>
      </c>
      <c r="H392" t="str">
        <f>IFERROR(AVERAGEIFS(speed_rating,ScoutingInfo!teamNumber,A392)/5,"")</f>
        <v/>
      </c>
      <c r="I392" t="str">
        <f t="shared" si="39"/>
        <v/>
      </c>
      <c r="J392" t="str">
        <f>IFERROR((AVERAGEIFS(driver_skill,ScoutingInfo!teamNumber,A392)/3),"")</f>
        <v/>
      </c>
      <c r="K392" t="str">
        <f t="shared" si="40"/>
        <v/>
      </c>
      <c r="L392">
        <f>IFERROR((AVERAGEIFS(PitScoutingInfo!coolness,PitScoutingInfo!teamNumber,A392)),"")</f>
        <v>7</v>
      </c>
      <c r="M392">
        <f t="shared" si="41"/>
        <v>43</v>
      </c>
    </row>
    <row r="393" spans="1:13" x14ac:dyDescent="0.4">
      <c r="A393" s="6" t="str">
        <f>IF(ISBLANK(AllTeams!A393),"",AllTeams!A393)</f>
        <v/>
      </c>
      <c r="B393" t="str">
        <f>IFERROR(AVERAGEIFS(ScoutingInfo!defense_rating,ScoutingInfo!teamNumber,A393)/4,"")</f>
        <v/>
      </c>
      <c r="C393" s="5" t="str">
        <f t="shared" si="36"/>
        <v/>
      </c>
      <c r="D393" s="4" t="str">
        <f ca="1">IFERROR(SUM(AVERAGEIF(ReformatedData!$A$2:$A$1000,A393, amp_points),AVERAGEIF(ReformatedData!$A$2:$A$1000,A393, speaker_points))/2,"")</f>
        <v/>
      </c>
      <c r="E393" t="str">
        <f t="shared" ca="1" si="37"/>
        <v/>
      </c>
      <c r="F393" t="str">
        <f>IF(A393&lt;&gt;"",IFERROR(
AVERAGEIF(ScoutingData[teamNumber],A393,climbing_status)/(
IF(
AVERAGEIFS(climb_time,ScoutingData[teamNumber],A393)&lt;&gt;0,AVERAGEIFS(climb_time,ScoutingData[teamNumber],A393),AVERAGE(climb_time)
)
),0),"")</f>
        <v/>
      </c>
      <c r="G393" t="str">
        <f t="shared" si="38"/>
        <v/>
      </c>
      <c r="H393" t="str">
        <f>IFERROR(AVERAGEIFS(speed_rating,ScoutingInfo!teamNumber,A393)/5,"")</f>
        <v/>
      </c>
      <c r="I393" t="str">
        <f t="shared" si="39"/>
        <v/>
      </c>
      <c r="J393" t="str">
        <f>IFERROR((AVERAGEIFS(driver_skill,ScoutingInfo!teamNumber,A393)/3),"")</f>
        <v/>
      </c>
      <c r="K393" t="str">
        <f t="shared" si="40"/>
        <v/>
      </c>
      <c r="L393">
        <f>IFERROR((AVERAGEIFS(PitScoutingInfo!coolness,PitScoutingInfo!teamNumber,A393)),"")</f>
        <v>7</v>
      </c>
      <c r="M393">
        <f t="shared" si="41"/>
        <v>43</v>
      </c>
    </row>
    <row r="394" spans="1:13" x14ac:dyDescent="0.4">
      <c r="A394" s="6" t="str">
        <f>IF(ISBLANK(AllTeams!A394),"",AllTeams!A394)</f>
        <v/>
      </c>
      <c r="B394" t="str">
        <f>IFERROR(AVERAGEIFS(ScoutingInfo!defense_rating,ScoutingInfo!teamNumber,A394)/4,"")</f>
        <v/>
      </c>
      <c r="C394" s="5" t="str">
        <f t="shared" si="36"/>
        <v/>
      </c>
      <c r="D394" s="4" t="str">
        <f ca="1">IFERROR(SUM(AVERAGEIF(ReformatedData!$A$2:$A$1000,A394, amp_points),AVERAGEIF(ReformatedData!$A$2:$A$1000,A394, speaker_points))/2,"")</f>
        <v/>
      </c>
      <c r="E394" t="str">
        <f t="shared" ca="1" si="37"/>
        <v/>
      </c>
      <c r="F394" t="str">
        <f>IF(A394&lt;&gt;"",IFERROR(
AVERAGEIF(ScoutingData[teamNumber],A394,climbing_status)/(
IF(
AVERAGEIFS(climb_time,ScoutingData[teamNumber],A394)&lt;&gt;0,AVERAGEIFS(climb_time,ScoutingData[teamNumber],A394),AVERAGE(climb_time)
)
),0),"")</f>
        <v/>
      </c>
      <c r="G394" t="str">
        <f t="shared" si="38"/>
        <v/>
      </c>
      <c r="H394" t="str">
        <f>IFERROR(AVERAGEIFS(speed_rating,ScoutingInfo!teamNumber,A394)/5,"")</f>
        <v/>
      </c>
      <c r="I394" t="str">
        <f t="shared" si="39"/>
        <v/>
      </c>
      <c r="J394" t="str">
        <f>IFERROR((AVERAGEIFS(driver_skill,ScoutingInfo!teamNumber,A394)/3),"")</f>
        <v/>
      </c>
      <c r="K394" t="str">
        <f t="shared" si="40"/>
        <v/>
      </c>
      <c r="L394">
        <f>IFERROR((AVERAGEIFS(PitScoutingInfo!coolness,PitScoutingInfo!teamNumber,A394)),"")</f>
        <v>7</v>
      </c>
      <c r="M394">
        <f t="shared" si="41"/>
        <v>43</v>
      </c>
    </row>
    <row r="395" spans="1:13" x14ac:dyDescent="0.4">
      <c r="A395" s="6" t="str">
        <f>IF(ISBLANK(AllTeams!A395),"",AllTeams!A395)</f>
        <v/>
      </c>
      <c r="B395" t="str">
        <f>IFERROR(AVERAGEIFS(ScoutingInfo!defense_rating,ScoutingInfo!teamNumber,A395)/4,"")</f>
        <v/>
      </c>
      <c r="C395" s="5" t="str">
        <f t="shared" si="36"/>
        <v/>
      </c>
      <c r="D395" s="4" t="str">
        <f ca="1">IFERROR(SUM(AVERAGEIF(ReformatedData!$A$2:$A$1000,A395, amp_points),AVERAGEIF(ReformatedData!$A$2:$A$1000,A395, speaker_points))/2,"")</f>
        <v/>
      </c>
      <c r="E395" t="str">
        <f t="shared" ca="1" si="37"/>
        <v/>
      </c>
      <c r="F395" t="str">
        <f>IF(A395&lt;&gt;"",IFERROR(
AVERAGEIF(ScoutingData[teamNumber],A395,climbing_status)/(
IF(
AVERAGEIFS(climb_time,ScoutingData[teamNumber],A395)&lt;&gt;0,AVERAGEIFS(climb_time,ScoutingData[teamNumber],A395),AVERAGE(climb_time)
)
),0),"")</f>
        <v/>
      </c>
      <c r="G395" t="str">
        <f t="shared" si="38"/>
        <v/>
      </c>
      <c r="H395" t="str">
        <f>IFERROR(AVERAGEIFS(speed_rating,ScoutingInfo!teamNumber,A395)/5,"")</f>
        <v/>
      </c>
      <c r="I395" t="str">
        <f t="shared" si="39"/>
        <v/>
      </c>
      <c r="J395" t="str">
        <f>IFERROR((AVERAGEIFS(driver_skill,ScoutingInfo!teamNumber,A395)/3),"")</f>
        <v/>
      </c>
      <c r="K395" t="str">
        <f t="shared" si="40"/>
        <v/>
      </c>
      <c r="L395">
        <f>IFERROR((AVERAGEIFS(PitScoutingInfo!coolness,PitScoutingInfo!teamNumber,A395)),"")</f>
        <v>7</v>
      </c>
      <c r="M395">
        <f t="shared" si="41"/>
        <v>43</v>
      </c>
    </row>
    <row r="396" spans="1:13" x14ac:dyDescent="0.4">
      <c r="A396" s="6" t="str">
        <f>IF(ISBLANK(AllTeams!A396),"",AllTeams!A396)</f>
        <v/>
      </c>
      <c r="B396" t="str">
        <f>IFERROR(AVERAGEIFS(ScoutingInfo!defense_rating,ScoutingInfo!teamNumber,A396)/4,"")</f>
        <v/>
      </c>
      <c r="C396" s="5" t="str">
        <f t="shared" si="36"/>
        <v/>
      </c>
      <c r="D396" s="4" t="str">
        <f ca="1">IFERROR(SUM(AVERAGEIF(ReformatedData!$A$2:$A$1000,A396, amp_points),AVERAGEIF(ReformatedData!$A$2:$A$1000,A396, speaker_points))/2,"")</f>
        <v/>
      </c>
      <c r="E396" t="str">
        <f t="shared" ca="1" si="37"/>
        <v/>
      </c>
      <c r="F396" t="str">
        <f>IF(A396&lt;&gt;"",IFERROR(
AVERAGEIF(ScoutingData[teamNumber],A396,climbing_status)/(
IF(
AVERAGEIFS(climb_time,ScoutingData[teamNumber],A396)&lt;&gt;0,AVERAGEIFS(climb_time,ScoutingData[teamNumber],A396),AVERAGE(climb_time)
)
),0),"")</f>
        <v/>
      </c>
      <c r="G396" t="str">
        <f t="shared" si="38"/>
        <v/>
      </c>
      <c r="H396" t="str">
        <f>IFERROR(AVERAGEIFS(speed_rating,ScoutingInfo!teamNumber,A396)/5,"")</f>
        <v/>
      </c>
      <c r="I396" t="str">
        <f t="shared" si="39"/>
        <v/>
      </c>
      <c r="J396" t="str">
        <f>IFERROR((AVERAGEIFS(driver_skill,ScoutingInfo!teamNumber,A396)/3),"")</f>
        <v/>
      </c>
      <c r="K396" t="str">
        <f t="shared" si="40"/>
        <v/>
      </c>
      <c r="L396">
        <f>IFERROR((AVERAGEIFS(PitScoutingInfo!coolness,PitScoutingInfo!teamNumber,A396)),"")</f>
        <v>7</v>
      </c>
      <c r="M396">
        <f t="shared" si="41"/>
        <v>43</v>
      </c>
    </row>
    <row r="397" spans="1:13" x14ac:dyDescent="0.4">
      <c r="A397" s="6" t="str">
        <f>IF(ISBLANK(AllTeams!A397),"",AllTeams!A397)</f>
        <v/>
      </c>
      <c r="B397" t="str">
        <f>IFERROR(AVERAGEIFS(ScoutingInfo!defense_rating,ScoutingInfo!teamNumber,A397)/4,"")</f>
        <v/>
      </c>
      <c r="C397" s="5" t="str">
        <f t="shared" si="36"/>
        <v/>
      </c>
      <c r="D397" s="4" t="str">
        <f ca="1">IFERROR(SUM(AVERAGEIF(ReformatedData!$A$2:$A$1000,A397, amp_points),AVERAGEIF(ReformatedData!$A$2:$A$1000,A397, speaker_points))/2,"")</f>
        <v/>
      </c>
      <c r="E397" t="str">
        <f t="shared" ca="1" si="37"/>
        <v/>
      </c>
      <c r="F397" t="str">
        <f>IF(A397&lt;&gt;"",IFERROR(
AVERAGEIF(ScoutingData[teamNumber],A397,climbing_status)/(
IF(
AVERAGEIFS(climb_time,ScoutingData[teamNumber],A397)&lt;&gt;0,AVERAGEIFS(climb_time,ScoutingData[teamNumber],A397),AVERAGE(climb_time)
)
),0),"")</f>
        <v/>
      </c>
      <c r="G397" t="str">
        <f t="shared" si="38"/>
        <v/>
      </c>
      <c r="H397" t="str">
        <f>IFERROR(AVERAGEIFS(speed_rating,ScoutingInfo!teamNumber,A397)/5,"")</f>
        <v/>
      </c>
      <c r="I397" t="str">
        <f t="shared" si="39"/>
        <v/>
      </c>
      <c r="J397" t="str">
        <f>IFERROR((AVERAGEIFS(driver_skill,ScoutingInfo!teamNumber,A397)/3),"")</f>
        <v/>
      </c>
      <c r="K397" t="str">
        <f t="shared" si="40"/>
        <v/>
      </c>
      <c r="L397">
        <f>IFERROR((AVERAGEIFS(PitScoutingInfo!coolness,PitScoutingInfo!teamNumber,A397)),"")</f>
        <v>7</v>
      </c>
      <c r="M397">
        <f t="shared" si="41"/>
        <v>43</v>
      </c>
    </row>
    <row r="398" spans="1:13" x14ac:dyDescent="0.4">
      <c r="A398" s="6" t="str">
        <f>IF(ISBLANK(AllTeams!A398),"",AllTeams!A398)</f>
        <v/>
      </c>
      <c r="B398" t="str">
        <f>IFERROR(AVERAGEIFS(ScoutingInfo!defense_rating,ScoutingInfo!teamNumber,A398)/4,"")</f>
        <v/>
      </c>
      <c r="C398" s="5" t="str">
        <f t="shared" si="36"/>
        <v/>
      </c>
      <c r="D398" s="4" t="str">
        <f ca="1">IFERROR(SUM(AVERAGEIF(ReformatedData!$A$2:$A$1000,A398, amp_points),AVERAGEIF(ReformatedData!$A$2:$A$1000,A398, speaker_points))/2,"")</f>
        <v/>
      </c>
      <c r="E398" t="str">
        <f t="shared" ca="1" si="37"/>
        <v/>
      </c>
      <c r="F398" t="str">
        <f>IF(A398&lt;&gt;"",IFERROR(
AVERAGEIF(ScoutingData[teamNumber],A398,climbing_status)/(
IF(
AVERAGEIFS(climb_time,ScoutingData[teamNumber],A398)&lt;&gt;0,AVERAGEIFS(climb_time,ScoutingData[teamNumber],A398),AVERAGE(climb_time)
)
),0),"")</f>
        <v/>
      </c>
      <c r="G398" t="str">
        <f t="shared" si="38"/>
        <v/>
      </c>
      <c r="H398" t="str">
        <f>IFERROR(AVERAGEIFS(speed_rating,ScoutingInfo!teamNumber,A398)/5,"")</f>
        <v/>
      </c>
      <c r="I398" t="str">
        <f t="shared" si="39"/>
        <v/>
      </c>
      <c r="J398" t="str">
        <f>IFERROR((AVERAGEIFS(driver_skill,ScoutingInfo!teamNumber,A398)/3),"")</f>
        <v/>
      </c>
      <c r="K398" t="str">
        <f t="shared" si="40"/>
        <v/>
      </c>
      <c r="L398">
        <f>IFERROR((AVERAGEIFS(PitScoutingInfo!coolness,PitScoutingInfo!teamNumber,A398)),"")</f>
        <v>7</v>
      </c>
      <c r="M398">
        <f t="shared" si="41"/>
        <v>43</v>
      </c>
    </row>
    <row r="399" spans="1:13" x14ac:dyDescent="0.4">
      <c r="A399" s="6" t="str">
        <f>IF(ISBLANK(AllTeams!A399),"",AllTeams!A399)</f>
        <v/>
      </c>
      <c r="B399" t="str">
        <f>IFERROR(AVERAGEIFS(ScoutingInfo!defense_rating,ScoutingInfo!teamNumber,A399)/4,"")</f>
        <v/>
      </c>
      <c r="C399" s="5" t="str">
        <f t="shared" si="36"/>
        <v/>
      </c>
      <c r="D399" s="4" t="str">
        <f ca="1">IFERROR(SUM(AVERAGEIF(ReformatedData!$A$2:$A$1000,A399, amp_points),AVERAGEIF(ReformatedData!$A$2:$A$1000,A399, speaker_points))/2,"")</f>
        <v/>
      </c>
      <c r="E399" t="str">
        <f t="shared" ca="1" si="37"/>
        <v/>
      </c>
      <c r="F399" t="str">
        <f>IF(A399&lt;&gt;"",IFERROR(
AVERAGEIF(ScoutingData[teamNumber],A399,climbing_status)/(
IF(
AVERAGEIFS(climb_time,ScoutingData[teamNumber],A399)&lt;&gt;0,AVERAGEIFS(climb_time,ScoutingData[teamNumber],A399),AVERAGE(climb_time)
)
),0),"")</f>
        <v/>
      </c>
      <c r="G399" t="str">
        <f t="shared" si="38"/>
        <v/>
      </c>
      <c r="H399" t="str">
        <f>IFERROR(AVERAGEIFS(speed_rating,ScoutingInfo!teamNumber,A399)/5,"")</f>
        <v/>
      </c>
      <c r="I399" t="str">
        <f t="shared" si="39"/>
        <v/>
      </c>
      <c r="J399" t="str">
        <f>IFERROR((AVERAGEIFS(driver_skill,ScoutingInfo!teamNumber,A399)/3),"")</f>
        <v/>
      </c>
      <c r="K399" t="str">
        <f t="shared" si="40"/>
        <v/>
      </c>
      <c r="L399">
        <f>IFERROR((AVERAGEIFS(PitScoutingInfo!coolness,PitScoutingInfo!teamNumber,A399)),"")</f>
        <v>7</v>
      </c>
      <c r="M399">
        <f t="shared" si="41"/>
        <v>43</v>
      </c>
    </row>
    <row r="400" spans="1:13" x14ac:dyDescent="0.4">
      <c r="A400" s="6" t="str">
        <f>IF(ISBLANK(AllTeams!A400),"",AllTeams!A400)</f>
        <v/>
      </c>
      <c r="B400" t="str">
        <f>IFERROR(AVERAGEIFS(ScoutingInfo!defense_rating,ScoutingInfo!teamNumber,A400)/4,"")</f>
        <v/>
      </c>
      <c r="C400" s="5" t="str">
        <f t="shared" si="36"/>
        <v/>
      </c>
      <c r="D400" s="4" t="str">
        <f ca="1">IFERROR(SUM(AVERAGEIF(ReformatedData!$A$2:$A$1000,A400, amp_points),AVERAGEIF(ReformatedData!$A$2:$A$1000,A400, speaker_points))/2,"")</f>
        <v/>
      </c>
      <c r="E400" t="str">
        <f t="shared" ca="1" si="37"/>
        <v/>
      </c>
      <c r="F400" t="str">
        <f>IF(A400&lt;&gt;"",IFERROR(
AVERAGEIF(ScoutingData[teamNumber],A400,climbing_status)/(
IF(
AVERAGEIFS(climb_time,ScoutingData[teamNumber],A400)&lt;&gt;0,AVERAGEIFS(climb_time,ScoutingData[teamNumber],A400),AVERAGE(climb_time)
)
),0),"")</f>
        <v/>
      </c>
      <c r="G400" t="str">
        <f t="shared" si="38"/>
        <v/>
      </c>
      <c r="H400" t="str">
        <f>IFERROR(AVERAGEIFS(speed_rating,ScoutingInfo!teamNumber,A400)/5,"")</f>
        <v/>
      </c>
      <c r="I400" t="str">
        <f t="shared" si="39"/>
        <v/>
      </c>
      <c r="J400" t="str">
        <f>IFERROR((AVERAGEIFS(driver_skill,ScoutingInfo!teamNumber,A400)/3),"")</f>
        <v/>
      </c>
      <c r="K400" t="str">
        <f t="shared" si="40"/>
        <v/>
      </c>
      <c r="L400">
        <f>IFERROR((AVERAGEIFS(PitScoutingInfo!coolness,PitScoutingInfo!teamNumber,A400)),"")</f>
        <v>7</v>
      </c>
      <c r="M400">
        <f t="shared" si="41"/>
        <v>43</v>
      </c>
    </row>
    <row r="401" spans="1:13" x14ac:dyDescent="0.4">
      <c r="A401" s="6" t="str">
        <f>IF(ISBLANK(AllTeams!A401),"",AllTeams!A401)</f>
        <v/>
      </c>
      <c r="B401" t="str">
        <f>IFERROR(AVERAGEIFS(ScoutingInfo!defense_rating,ScoutingInfo!teamNumber,A401)/4,"")</f>
        <v/>
      </c>
      <c r="C401" s="5" t="str">
        <f t="shared" si="36"/>
        <v/>
      </c>
      <c r="D401" s="4" t="str">
        <f ca="1">IFERROR(SUM(AVERAGEIF(ReformatedData!$A$2:$A$1000,A401, amp_points),AVERAGEIF(ReformatedData!$A$2:$A$1000,A401, speaker_points))/2,"")</f>
        <v/>
      </c>
      <c r="E401" t="str">
        <f t="shared" ca="1" si="37"/>
        <v/>
      </c>
      <c r="F401" t="str">
        <f>IF(A401&lt;&gt;"",IFERROR(
AVERAGEIF(ScoutingData[teamNumber],A401,climbing_status)/(
IF(
AVERAGEIFS(climb_time,ScoutingData[teamNumber],A401)&lt;&gt;0,AVERAGEIFS(climb_time,ScoutingData[teamNumber],A401),AVERAGE(climb_time)
)
),0),"")</f>
        <v/>
      </c>
      <c r="G401" t="str">
        <f t="shared" si="38"/>
        <v/>
      </c>
      <c r="H401" t="str">
        <f>IFERROR(AVERAGEIFS(speed_rating,ScoutingInfo!teamNumber,A401)/5,"")</f>
        <v/>
      </c>
      <c r="I401" t="str">
        <f t="shared" si="39"/>
        <v/>
      </c>
      <c r="J401" t="str">
        <f>IFERROR((AVERAGEIFS(driver_skill,ScoutingInfo!teamNumber,A401)/3),"")</f>
        <v/>
      </c>
      <c r="K401" t="str">
        <f t="shared" si="40"/>
        <v/>
      </c>
      <c r="L401">
        <f>IFERROR((AVERAGEIFS(PitScoutingInfo!coolness,PitScoutingInfo!teamNumber,A401)),"")</f>
        <v>7</v>
      </c>
      <c r="M401">
        <f t="shared" si="41"/>
        <v>43</v>
      </c>
    </row>
    <row r="402" spans="1:13" x14ac:dyDescent="0.4">
      <c r="A402" s="6" t="str">
        <f>IF(ISBLANK(AllTeams!A402),"",AllTeams!A402)</f>
        <v/>
      </c>
      <c r="B402" t="str">
        <f>IFERROR(AVERAGEIFS(ScoutingInfo!defense_rating,ScoutingInfo!teamNumber,A402)/4,"")</f>
        <v/>
      </c>
      <c r="C402" s="5" t="str">
        <f t="shared" si="36"/>
        <v/>
      </c>
      <c r="D402" s="4" t="str">
        <f ca="1">IFERROR(SUM(AVERAGEIF(ReformatedData!$A$2:$A$1000,A402, amp_points),AVERAGEIF(ReformatedData!$A$2:$A$1000,A402, speaker_points))/2,"")</f>
        <v/>
      </c>
      <c r="E402" t="str">
        <f t="shared" ca="1" si="37"/>
        <v/>
      </c>
      <c r="F402" t="str">
        <f>IF(A402&lt;&gt;"",IFERROR(
AVERAGEIF(ScoutingData[teamNumber],A402,climbing_status)/(
IF(
AVERAGEIFS(climb_time,ScoutingData[teamNumber],A402)&lt;&gt;0,AVERAGEIFS(climb_time,ScoutingData[teamNumber],A402),AVERAGE(climb_time)
)
),0),"")</f>
        <v/>
      </c>
      <c r="G402" t="str">
        <f t="shared" si="38"/>
        <v/>
      </c>
      <c r="H402" t="str">
        <f>IFERROR(AVERAGEIFS(speed_rating,ScoutingInfo!teamNumber,A402)/5,"")</f>
        <v/>
      </c>
      <c r="I402" t="str">
        <f t="shared" si="39"/>
        <v/>
      </c>
      <c r="J402" t="str">
        <f>IFERROR((AVERAGEIFS(driver_skill,ScoutingInfo!teamNumber,A402)/3),"")</f>
        <v/>
      </c>
      <c r="K402" t="str">
        <f t="shared" si="40"/>
        <v/>
      </c>
      <c r="L402">
        <f>IFERROR((AVERAGEIFS(PitScoutingInfo!coolness,PitScoutingInfo!teamNumber,A402)),"")</f>
        <v>7</v>
      </c>
      <c r="M402">
        <f t="shared" si="41"/>
        <v>43</v>
      </c>
    </row>
    <row r="403" spans="1:13" x14ac:dyDescent="0.4">
      <c r="A403" s="6" t="str">
        <f>IF(ISBLANK(AllTeams!A403),"",AllTeams!A403)</f>
        <v/>
      </c>
      <c r="B403" t="str">
        <f>IFERROR(AVERAGEIFS(ScoutingInfo!defense_rating,ScoutingInfo!teamNumber,A403)/4,"")</f>
        <v/>
      </c>
      <c r="C403" s="5" t="str">
        <f t="shared" si="36"/>
        <v/>
      </c>
      <c r="D403" s="4" t="str">
        <f ca="1">IFERROR(SUM(AVERAGEIF(ReformatedData!$A$2:$A$1000,A403, amp_points),AVERAGEIF(ReformatedData!$A$2:$A$1000,A403, speaker_points))/2,"")</f>
        <v/>
      </c>
      <c r="E403" t="str">
        <f t="shared" ca="1" si="37"/>
        <v/>
      </c>
      <c r="F403" t="str">
        <f>IF(A403&lt;&gt;"",IFERROR(
AVERAGEIF(ScoutingData[teamNumber],A403,climbing_status)/(
IF(
AVERAGEIFS(climb_time,ScoutingData[teamNumber],A403)&lt;&gt;0,AVERAGEIFS(climb_time,ScoutingData[teamNumber],A403),AVERAGE(climb_time)
)
),0),"")</f>
        <v/>
      </c>
      <c r="G403" t="str">
        <f t="shared" si="38"/>
        <v/>
      </c>
      <c r="H403" t="str">
        <f>IFERROR(AVERAGEIFS(speed_rating,ScoutingInfo!teamNumber,A403)/5,"")</f>
        <v/>
      </c>
      <c r="I403" t="str">
        <f t="shared" si="39"/>
        <v/>
      </c>
      <c r="J403" t="str">
        <f>IFERROR((AVERAGEIFS(driver_skill,ScoutingInfo!teamNumber,A403)/3),"")</f>
        <v/>
      </c>
      <c r="K403" t="str">
        <f t="shared" si="40"/>
        <v/>
      </c>
      <c r="L403">
        <f>IFERROR((AVERAGEIFS(PitScoutingInfo!coolness,PitScoutingInfo!teamNumber,A403)),"")</f>
        <v>7</v>
      </c>
      <c r="M403">
        <f t="shared" si="41"/>
        <v>43</v>
      </c>
    </row>
    <row r="404" spans="1:13" x14ac:dyDescent="0.4">
      <c r="A404" s="6" t="str">
        <f>IF(ISBLANK(AllTeams!A404),"",AllTeams!A404)</f>
        <v/>
      </c>
      <c r="B404" t="str">
        <f>IFERROR(AVERAGEIFS(ScoutingInfo!defense_rating,ScoutingInfo!teamNumber,A404)/4,"")</f>
        <v/>
      </c>
      <c r="C404" s="5" t="str">
        <f t="shared" si="36"/>
        <v/>
      </c>
      <c r="D404" s="4" t="str">
        <f ca="1">IFERROR(SUM(AVERAGEIF(ReformatedData!$A$2:$A$1000,A404, amp_points),AVERAGEIF(ReformatedData!$A$2:$A$1000,A404, speaker_points))/2,"")</f>
        <v/>
      </c>
      <c r="E404" t="str">
        <f t="shared" ca="1" si="37"/>
        <v/>
      </c>
      <c r="F404" t="str">
        <f>IF(A404&lt;&gt;"",IFERROR(
AVERAGEIF(ScoutingData[teamNumber],A404,climbing_status)/(
IF(
AVERAGEIFS(climb_time,ScoutingData[teamNumber],A404)&lt;&gt;0,AVERAGEIFS(climb_time,ScoutingData[teamNumber],A404),AVERAGE(climb_time)
)
),0),"")</f>
        <v/>
      </c>
      <c r="G404" t="str">
        <f t="shared" si="38"/>
        <v/>
      </c>
      <c r="H404" t="str">
        <f>IFERROR(AVERAGEIFS(speed_rating,ScoutingInfo!teamNumber,A404)/5,"")</f>
        <v/>
      </c>
      <c r="I404" t="str">
        <f t="shared" si="39"/>
        <v/>
      </c>
      <c r="J404" t="str">
        <f>IFERROR((AVERAGEIFS(driver_skill,ScoutingInfo!teamNumber,A404)/3),"")</f>
        <v/>
      </c>
      <c r="K404" t="str">
        <f t="shared" si="40"/>
        <v/>
      </c>
      <c r="L404">
        <f>IFERROR((AVERAGEIFS(PitScoutingInfo!coolness,PitScoutingInfo!teamNumber,A404)),"")</f>
        <v>7</v>
      </c>
      <c r="M404">
        <f t="shared" si="41"/>
        <v>43</v>
      </c>
    </row>
    <row r="405" spans="1:13" x14ac:dyDescent="0.4">
      <c r="A405" s="6" t="str">
        <f>IF(ISBLANK(AllTeams!A405),"",AllTeams!A405)</f>
        <v/>
      </c>
      <c r="B405" t="str">
        <f>IFERROR(AVERAGEIFS(ScoutingInfo!defense_rating,ScoutingInfo!teamNumber,A405)/4,"")</f>
        <v/>
      </c>
      <c r="C405" s="5" t="str">
        <f t="shared" si="36"/>
        <v/>
      </c>
      <c r="D405" s="4" t="str">
        <f ca="1">IFERROR(SUM(AVERAGEIF(ReformatedData!$A$2:$A$1000,A405, amp_points),AVERAGEIF(ReformatedData!$A$2:$A$1000,A405, speaker_points))/2,"")</f>
        <v/>
      </c>
      <c r="E405" t="str">
        <f t="shared" ca="1" si="37"/>
        <v/>
      </c>
      <c r="F405" t="str">
        <f>IF(A405&lt;&gt;"",IFERROR(
AVERAGEIF(ScoutingData[teamNumber],A405,climbing_status)/(
IF(
AVERAGEIFS(climb_time,ScoutingData[teamNumber],A405)&lt;&gt;0,AVERAGEIFS(climb_time,ScoutingData[teamNumber],A405),AVERAGE(climb_time)
)
),0),"")</f>
        <v/>
      </c>
      <c r="G405" t="str">
        <f t="shared" si="38"/>
        <v/>
      </c>
      <c r="H405" t="str">
        <f>IFERROR(AVERAGEIFS(speed_rating,ScoutingInfo!teamNumber,A405)/5,"")</f>
        <v/>
      </c>
      <c r="I405" t="str">
        <f t="shared" si="39"/>
        <v/>
      </c>
      <c r="J405" t="str">
        <f>IFERROR((AVERAGEIFS(driver_skill,ScoutingInfo!teamNumber,A405)/3),"")</f>
        <v/>
      </c>
      <c r="K405" t="str">
        <f t="shared" si="40"/>
        <v/>
      </c>
      <c r="L405">
        <f>IFERROR((AVERAGEIFS(PitScoutingInfo!coolness,PitScoutingInfo!teamNumber,A405)),"")</f>
        <v>7</v>
      </c>
      <c r="M405">
        <f t="shared" si="41"/>
        <v>43</v>
      </c>
    </row>
    <row r="406" spans="1:13" x14ac:dyDescent="0.4">
      <c r="A406" s="6" t="str">
        <f>IF(ISBLANK(AllTeams!A406),"",AllTeams!A406)</f>
        <v/>
      </c>
      <c r="B406" t="str">
        <f>IFERROR(AVERAGEIFS(ScoutingInfo!defense_rating,ScoutingInfo!teamNumber,A406)/4,"")</f>
        <v/>
      </c>
      <c r="C406" s="5" t="str">
        <f t="shared" si="36"/>
        <v/>
      </c>
      <c r="D406" s="4" t="str">
        <f ca="1">IFERROR(SUM(AVERAGEIF(ReformatedData!$A$2:$A$1000,A406, amp_points),AVERAGEIF(ReformatedData!$A$2:$A$1000,A406, speaker_points))/2,"")</f>
        <v/>
      </c>
      <c r="E406" t="str">
        <f t="shared" ca="1" si="37"/>
        <v/>
      </c>
      <c r="F406" t="str">
        <f>IF(A406&lt;&gt;"",IFERROR(
AVERAGEIF(ScoutingData[teamNumber],A406,climbing_status)/(
IF(
AVERAGEIFS(climb_time,ScoutingData[teamNumber],A406)&lt;&gt;0,AVERAGEIFS(climb_time,ScoutingData[teamNumber],A406),AVERAGE(climb_time)
)
),0),"")</f>
        <v/>
      </c>
      <c r="G406" t="str">
        <f t="shared" si="38"/>
        <v/>
      </c>
      <c r="H406" t="str">
        <f>IFERROR(AVERAGEIFS(speed_rating,ScoutingInfo!teamNumber,A406)/5,"")</f>
        <v/>
      </c>
      <c r="I406" t="str">
        <f t="shared" si="39"/>
        <v/>
      </c>
      <c r="J406" t="str">
        <f>IFERROR((AVERAGEIFS(driver_skill,ScoutingInfo!teamNumber,A406)/3),"")</f>
        <v/>
      </c>
      <c r="K406" t="str">
        <f t="shared" si="40"/>
        <v/>
      </c>
      <c r="L406">
        <f>IFERROR((AVERAGEIFS(PitScoutingInfo!coolness,PitScoutingInfo!teamNumber,A406)),"")</f>
        <v>7</v>
      </c>
      <c r="M406">
        <f t="shared" si="41"/>
        <v>43</v>
      </c>
    </row>
    <row r="407" spans="1:13" x14ac:dyDescent="0.4">
      <c r="A407" s="6" t="str">
        <f>IF(ISBLANK(AllTeams!A407),"",AllTeams!A407)</f>
        <v/>
      </c>
      <c r="B407" t="str">
        <f>IFERROR(AVERAGEIFS(ScoutingInfo!defense_rating,ScoutingInfo!teamNumber,A407)/4,"")</f>
        <v/>
      </c>
      <c r="C407" s="5" t="str">
        <f t="shared" si="36"/>
        <v/>
      </c>
      <c r="D407" s="4" t="str">
        <f ca="1">IFERROR(SUM(AVERAGEIF(ReformatedData!$A$2:$A$1000,A407, amp_points),AVERAGEIF(ReformatedData!$A$2:$A$1000,A407, speaker_points))/2,"")</f>
        <v/>
      </c>
      <c r="E407" t="str">
        <f t="shared" ca="1" si="37"/>
        <v/>
      </c>
      <c r="F407" t="str">
        <f>IF(A407&lt;&gt;"",IFERROR(
AVERAGEIF(ScoutingData[teamNumber],A407,climbing_status)/(
IF(
AVERAGEIFS(climb_time,ScoutingData[teamNumber],A407)&lt;&gt;0,AVERAGEIFS(climb_time,ScoutingData[teamNumber],A407),AVERAGE(climb_time)
)
),0),"")</f>
        <v/>
      </c>
      <c r="G407" t="str">
        <f t="shared" si="38"/>
        <v/>
      </c>
      <c r="H407" t="str">
        <f>IFERROR(AVERAGEIFS(speed_rating,ScoutingInfo!teamNumber,A407)/5,"")</f>
        <v/>
      </c>
      <c r="I407" t="str">
        <f t="shared" si="39"/>
        <v/>
      </c>
      <c r="J407" t="str">
        <f>IFERROR((AVERAGEIFS(driver_skill,ScoutingInfo!teamNumber,A407)/3),"")</f>
        <v/>
      </c>
      <c r="K407" t="str">
        <f t="shared" si="40"/>
        <v/>
      </c>
      <c r="L407">
        <f>IFERROR((AVERAGEIFS(PitScoutingInfo!coolness,PitScoutingInfo!teamNumber,A407)),"")</f>
        <v>7</v>
      </c>
      <c r="M407">
        <f t="shared" si="41"/>
        <v>43</v>
      </c>
    </row>
    <row r="408" spans="1:13" x14ac:dyDescent="0.4">
      <c r="A408" s="6" t="str">
        <f>IF(ISBLANK(AllTeams!A408),"",AllTeams!A408)</f>
        <v/>
      </c>
      <c r="B408" t="str">
        <f>IFERROR(AVERAGEIFS(ScoutingInfo!defense_rating,ScoutingInfo!teamNumber,A408)/4,"")</f>
        <v/>
      </c>
      <c r="C408" s="5" t="str">
        <f t="shared" si="36"/>
        <v/>
      </c>
      <c r="D408" s="4" t="str">
        <f ca="1">IFERROR(SUM(AVERAGEIF(ReformatedData!$A$2:$A$1000,A408, amp_points),AVERAGEIF(ReformatedData!$A$2:$A$1000,A408, speaker_points))/2,"")</f>
        <v/>
      </c>
      <c r="E408" t="str">
        <f t="shared" ca="1" si="37"/>
        <v/>
      </c>
      <c r="F408" t="str">
        <f>IF(A408&lt;&gt;"",IFERROR(
AVERAGEIF(ScoutingData[teamNumber],A408,climbing_status)/(
IF(
AVERAGEIFS(climb_time,ScoutingData[teamNumber],A408)&lt;&gt;0,AVERAGEIFS(climb_time,ScoutingData[teamNumber],A408),AVERAGE(climb_time)
)
),0),"")</f>
        <v/>
      </c>
      <c r="G408" t="str">
        <f t="shared" si="38"/>
        <v/>
      </c>
      <c r="H408" t="str">
        <f>IFERROR(AVERAGEIFS(speed_rating,ScoutingInfo!teamNumber,A408)/5,"")</f>
        <v/>
      </c>
      <c r="I408" t="str">
        <f t="shared" si="39"/>
        <v/>
      </c>
      <c r="J408" t="str">
        <f>IFERROR((AVERAGEIFS(driver_skill,ScoutingInfo!teamNumber,A408)/3),"")</f>
        <v/>
      </c>
      <c r="K408" t="str">
        <f t="shared" si="40"/>
        <v/>
      </c>
      <c r="L408">
        <f>IFERROR((AVERAGEIFS(PitScoutingInfo!coolness,PitScoutingInfo!teamNumber,A408)),"")</f>
        <v>7</v>
      </c>
      <c r="M408">
        <f t="shared" si="41"/>
        <v>43</v>
      </c>
    </row>
    <row r="409" spans="1:13" x14ac:dyDescent="0.4">
      <c r="A409" s="6" t="str">
        <f>IF(ISBLANK(AllTeams!A409),"",AllTeams!A409)</f>
        <v/>
      </c>
      <c r="B409" t="str">
        <f>IFERROR(AVERAGEIFS(ScoutingInfo!defense_rating,ScoutingInfo!teamNumber,A409)/4,"")</f>
        <v/>
      </c>
      <c r="C409" s="5" t="str">
        <f t="shared" si="36"/>
        <v/>
      </c>
      <c r="D409" s="4" t="str">
        <f ca="1">IFERROR(SUM(AVERAGEIF(ReformatedData!$A$2:$A$1000,A409, amp_points),AVERAGEIF(ReformatedData!$A$2:$A$1000,A409, speaker_points))/2,"")</f>
        <v/>
      </c>
      <c r="E409" t="str">
        <f t="shared" ca="1" si="37"/>
        <v/>
      </c>
      <c r="F409" t="str">
        <f>IF(A409&lt;&gt;"",IFERROR(
AVERAGEIF(ScoutingData[teamNumber],A409,climbing_status)/(
IF(
AVERAGEIFS(climb_time,ScoutingData[teamNumber],A409)&lt;&gt;0,AVERAGEIFS(climb_time,ScoutingData[teamNumber],A409),AVERAGE(climb_time)
)
),0),"")</f>
        <v/>
      </c>
      <c r="G409" t="str">
        <f t="shared" si="38"/>
        <v/>
      </c>
      <c r="H409" t="str">
        <f>IFERROR(AVERAGEIFS(speed_rating,ScoutingInfo!teamNumber,A409)/5,"")</f>
        <v/>
      </c>
      <c r="I409" t="str">
        <f t="shared" si="39"/>
        <v/>
      </c>
      <c r="J409" t="str">
        <f>IFERROR((AVERAGEIFS(driver_skill,ScoutingInfo!teamNumber,A409)/3),"")</f>
        <v/>
      </c>
      <c r="K409" t="str">
        <f t="shared" si="40"/>
        <v/>
      </c>
      <c r="L409">
        <f>IFERROR((AVERAGEIFS(PitScoutingInfo!coolness,PitScoutingInfo!teamNumber,A409)),"")</f>
        <v>7</v>
      </c>
      <c r="M409">
        <f t="shared" si="41"/>
        <v>43</v>
      </c>
    </row>
    <row r="410" spans="1:13" x14ac:dyDescent="0.4">
      <c r="A410" s="6" t="str">
        <f>IF(ISBLANK(AllTeams!A410),"",AllTeams!A410)</f>
        <v/>
      </c>
      <c r="B410" t="str">
        <f>IFERROR(AVERAGEIFS(ScoutingInfo!defense_rating,ScoutingInfo!teamNumber,A410)/4,"")</f>
        <v/>
      </c>
      <c r="C410" s="5" t="str">
        <f t="shared" si="36"/>
        <v/>
      </c>
      <c r="D410" s="4" t="str">
        <f ca="1">IFERROR(SUM(AVERAGEIF(ReformatedData!$A$2:$A$1000,A410, amp_points),AVERAGEIF(ReformatedData!$A$2:$A$1000,A410, speaker_points))/2,"")</f>
        <v/>
      </c>
      <c r="E410" t="str">
        <f t="shared" ca="1" si="37"/>
        <v/>
      </c>
      <c r="F410" t="str">
        <f>IF(A410&lt;&gt;"",IFERROR(
AVERAGEIF(ScoutingData[teamNumber],A410,climbing_status)/(
IF(
AVERAGEIFS(climb_time,ScoutingData[teamNumber],A410)&lt;&gt;0,AVERAGEIFS(climb_time,ScoutingData[teamNumber],A410),AVERAGE(climb_time)
)
),0),"")</f>
        <v/>
      </c>
      <c r="G410" t="str">
        <f t="shared" si="38"/>
        <v/>
      </c>
      <c r="H410" t="str">
        <f>IFERROR(AVERAGEIFS(speed_rating,ScoutingInfo!teamNumber,A410)/5,"")</f>
        <v/>
      </c>
      <c r="I410" t="str">
        <f t="shared" si="39"/>
        <v/>
      </c>
      <c r="J410" t="str">
        <f>IFERROR((AVERAGEIFS(driver_skill,ScoutingInfo!teamNumber,A410)/3),"")</f>
        <v/>
      </c>
      <c r="K410" t="str">
        <f t="shared" si="40"/>
        <v/>
      </c>
      <c r="L410">
        <f>IFERROR((AVERAGEIFS(PitScoutingInfo!coolness,PitScoutingInfo!teamNumber,A410)),"")</f>
        <v>7</v>
      </c>
      <c r="M410">
        <f t="shared" si="41"/>
        <v>43</v>
      </c>
    </row>
    <row r="411" spans="1:13" x14ac:dyDescent="0.4">
      <c r="A411" s="6" t="str">
        <f>IF(ISBLANK(AllTeams!A411),"",AllTeams!A411)</f>
        <v/>
      </c>
      <c r="B411" t="str">
        <f>IFERROR(AVERAGEIFS(ScoutingInfo!defense_rating,ScoutingInfo!teamNumber,A411)/4,"")</f>
        <v/>
      </c>
      <c r="C411" s="5" t="str">
        <f t="shared" si="36"/>
        <v/>
      </c>
      <c r="D411" s="4" t="str">
        <f ca="1">IFERROR(SUM(AVERAGEIF(ReformatedData!$A$2:$A$1000,A411, amp_points),AVERAGEIF(ReformatedData!$A$2:$A$1000,A411, speaker_points))/2,"")</f>
        <v/>
      </c>
      <c r="E411" t="str">
        <f t="shared" ca="1" si="37"/>
        <v/>
      </c>
      <c r="F411" t="str">
        <f>IF(A411&lt;&gt;"",IFERROR(
AVERAGEIF(ScoutingData[teamNumber],A411,climbing_status)/(
IF(
AVERAGEIFS(climb_time,ScoutingData[teamNumber],A411)&lt;&gt;0,AVERAGEIFS(climb_time,ScoutingData[teamNumber],A411),AVERAGE(climb_time)
)
),0),"")</f>
        <v/>
      </c>
      <c r="G411" t="str">
        <f t="shared" si="38"/>
        <v/>
      </c>
      <c r="H411" t="str">
        <f>IFERROR(AVERAGEIFS(speed_rating,ScoutingInfo!teamNumber,A411)/5,"")</f>
        <v/>
      </c>
      <c r="I411" t="str">
        <f t="shared" si="39"/>
        <v/>
      </c>
      <c r="J411" t="str">
        <f>IFERROR((AVERAGEIFS(driver_skill,ScoutingInfo!teamNumber,A411)/3),"")</f>
        <v/>
      </c>
      <c r="K411" t="str">
        <f t="shared" si="40"/>
        <v/>
      </c>
      <c r="L411">
        <f>IFERROR((AVERAGEIFS(PitScoutingInfo!coolness,PitScoutingInfo!teamNumber,A411)),"")</f>
        <v>7</v>
      </c>
      <c r="M411">
        <f t="shared" si="41"/>
        <v>43</v>
      </c>
    </row>
    <row r="412" spans="1:13" x14ac:dyDescent="0.4">
      <c r="A412" s="6" t="str">
        <f>IF(ISBLANK(AllTeams!A412),"",AllTeams!A412)</f>
        <v/>
      </c>
      <c r="B412" t="str">
        <f>IFERROR(AVERAGEIFS(ScoutingInfo!defense_rating,ScoutingInfo!teamNumber,A412)/4,"")</f>
        <v/>
      </c>
      <c r="C412" s="5" t="str">
        <f t="shared" si="36"/>
        <v/>
      </c>
      <c r="D412" s="4" t="str">
        <f ca="1">IFERROR(SUM(AVERAGEIF(ReformatedData!$A$2:$A$1000,A412, amp_points),AVERAGEIF(ReformatedData!$A$2:$A$1000,A412, speaker_points))/2,"")</f>
        <v/>
      </c>
      <c r="E412" t="str">
        <f t="shared" ca="1" si="37"/>
        <v/>
      </c>
      <c r="F412" t="str">
        <f>IF(A412&lt;&gt;"",IFERROR(
AVERAGEIF(ScoutingData[teamNumber],A412,climbing_status)/(
IF(
AVERAGEIFS(climb_time,ScoutingData[teamNumber],A412)&lt;&gt;0,AVERAGEIFS(climb_time,ScoutingData[teamNumber],A412),AVERAGE(climb_time)
)
),0),"")</f>
        <v/>
      </c>
      <c r="G412" t="str">
        <f t="shared" si="38"/>
        <v/>
      </c>
      <c r="H412" t="str">
        <f>IFERROR(AVERAGEIFS(speed_rating,ScoutingInfo!teamNumber,A412)/5,"")</f>
        <v/>
      </c>
      <c r="I412" t="str">
        <f t="shared" si="39"/>
        <v/>
      </c>
      <c r="J412" t="str">
        <f>IFERROR((AVERAGEIFS(driver_skill,ScoutingInfo!teamNumber,A412)/3),"")</f>
        <v/>
      </c>
      <c r="K412" t="str">
        <f t="shared" si="40"/>
        <v/>
      </c>
      <c r="L412">
        <f>IFERROR((AVERAGEIFS(PitScoutingInfo!coolness,PitScoutingInfo!teamNumber,A412)),"")</f>
        <v>7</v>
      </c>
      <c r="M412">
        <f t="shared" si="41"/>
        <v>43</v>
      </c>
    </row>
    <row r="413" spans="1:13" x14ac:dyDescent="0.4">
      <c r="A413" s="6" t="str">
        <f>IF(ISBLANK(AllTeams!A413),"",AllTeams!A413)</f>
        <v/>
      </c>
      <c r="B413" t="str">
        <f>IFERROR(AVERAGEIFS(ScoutingInfo!defense_rating,ScoutingInfo!teamNumber,A413)/4,"")</f>
        <v/>
      </c>
      <c r="C413" s="5" t="str">
        <f t="shared" si="36"/>
        <v/>
      </c>
      <c r="D413" s="4" t="str">
        <f ca="1">IFERROR(SUM(AVERAGEIF(ReformatedData!$A$2:$A$1000,A413, amp_points),AVERAGEIF(ReformatedData!$A$2:$A$1000,A413, speaker_points))/2,"")</f>
        <v/>
      </c>
      <c r="E413" t="str">
        <f t="shared" ca="1" si="37"/>
        <v/>
      </c>
      <c r="F413" t="str">
        <f>IF(A413&lt;&gt;"",IFERROR(
AVERAGEIF(ScoutingData[teamNumber],A413,climbing_status)/(
IF(
AVERAGEIFS(climb_time,ScoutingData[teamNumber],A413)&lt;&gt;0,AVERAGEIFS(climb_time,ScoutingData[teamNumber],A413),AVERAGE(climb_time)
)
),0),"")</f>
        <v/>
      </c>
      <c r="G413" t="str">
        <f t="shared" si="38"/>
        <v/>
      </c>
      <c r="H413" t="str">
        <f>IFERROR(AVERAGEIFS(speed_rating,ScoutingInfo!teamNumber,A413)/5,"")</f>
        <v/>
      </c>
      <c r="I413" t="str">
        <f t="shared" si="39"/>
        <v/>
      </c>
      <c r="J413" t="str">
        <f>IFERROR((AVERAGEIFS(driver_skill,ScoutingInfo!teamNumber,A413)/3),"")</f>
        <v/>
      </c>
      <c r="K413" t="str">
        <f t="shared" si="40"/>
        <v/>
      </c>
      <c r="L413">
        <f>IFERROR((AVERAGEIFS(PitScoutingInfo!coolness,PitScoutingInfo!teamNumber,A413)),"")</f>
        <v>7</v>
      </c>
      <c r="M413">
        <f t="shared" si="41"/>
        <v>43</v>
      </c>
    </row>
    <row r="414" spans="1:13" x14ac:dyDescent="0.4">
      <c r="A414" s="6" t="str">
        <f>IF(ISBLANK(AllTeams!A414),"",AllTeams!A414)</f>
        <v/>
      </c>
      <c r="B414" t="str">
        <f>IFERROR(AVERAGEIFS(ScoutingInfo!defense_rating,ScoutingInfo!teamNumber,A414)/4,"")</f>
        <v/>
      </c>
      <c r="C414" s="5" t="str">
        <f t="shared" si="36"/>
        <v/>
      </c>
      <c r="D414" s="4" t="str">
        <f ca="1">IFERROR(SUM(AVERAGEIF(ReformatedData!$A$2:$A$1000,A414, amp_points),AVERAGEIF(ReformatedData!$A$2:$A$1000,A414, speaker_points))/2,"")</f>
        <v/>
      </c>
      <c r="E414" t="str">
        <f t="shared" ca="1" si="37"/>
        <v/>
      </c>
      <c r="F414" t="str">
        <f>IF(A414&lt;&gt;"",IFERROR(
AVERAGEIF(ScoutingData[teamNumber],A414,climbing_status)/(
IF(
AVERAGEIFS(climb_time,ScoutingData[teamNumber],A414)&lt;&gt;0,AVERAGEIFS(climb_time,ScoutingData[teamNumber],A414),AVERAGE(climb_time)
)
),0),"")</f>
        <v/>
      </c>
      <c r="G414" t="str">
        <f t="shared" si="38"/>
        <v/>
      </c>
      <c r="H414" t="str">
        <f>IFERROR(AVERAGEIFS(speed_rating,ScoutingInfo!teamNumber,A414)/5,"")</f>
        <v/>
      </c>
      <c r="I414" t="str">
        <f t="shared" si="39"/>
        <v/>
      </c>
      <c r="J414" t="str">
        <f>IFERROR((AVERAGEIFS(driver_skill,ScoutingInfo!teamNumber,A414)/3),"")</f>
        <v/>
      </c>
      <c r="K414" t="str">
        <f t="shared" si="40"/>
        <v/>
      </c>
      <c r="L414">
        <f>IFERROR((AVERAGEIFS(PitScoutingInfo!coolness,PitScoutingInfo!teamNumber,A414)),"")</f>
        <v>7</v>
      </c>
      <c r="M414">
        <f t="shared" si="41"/>
        <v>43</v>
      </c>
    </row>
    <row r="415" spans="1:13" x14ac:dyDescent="0.4">
      <c r="A415" s="6" t="str">
        <f>IF(ISBLANK(AllTeams!A415),"",AllTeams!A415)</f>
        <v/>
      </c>
      <c r="B415" t="str">
        <f>IFERROR(AVERAGEIFS(ScoutingInfo!defense_rating,ScoutingInfo!teamNumber,A415)/4,"")</f>
        <v/>
      </c>
      <c r="C415" s="5" t="str">
        <f t="shared" si="36"/>
        <v/>
      </c>
      <c r="D415" s="4" t="str">
        <f ca="1">IFERROR(SUM(AVERAGEIF(ReformatedData!$A$2:$A$1000,A415, amp_points),AVERAGEIF(ReformatedData!$A$2:$A$1000,A415, speaker_points))/2,"")</f>
        <v/>
      </c>
      <c r="E415" t="str">
        <f t="shared" ca="1" si="37"/>
        <v/>
      </c>
      <c r="F415" t="str">
        <f>IF(A415&lt;&gt;"",IFERROR(
AVERAGEIF(ScoutingData[teamNumber],A415,climbing_status)/(
IF(
AVERAGEIFS(climb_time,ScoutingData[teamNumber],A415)&lt;&gt;0,AVERAGEIFS(climb_time,ScoutingData[teamNumber],A415),AVERAGE(climb_time)
)
),0),"")</f>
        <v/>
      </c>
      <c r="G415" t="str">
        <f t="shared" si="38"/>
        <v/>
      </c>
      <c r="H415" t="str">
        <f>IFERROR(AVERAGEIFS(speed_rating,ScoutingInfo!teamNumber,A415)/5,"")</f>
        <v/>
      </c>
      <c r="I415" t="str">
        <f t="shared" si="39"/>
        <v/>
      </c>
      <c r="J415" t="str">
        <f>IFERROR((AVERAGEIFS(driver_skill,ScoutingInfo!teamNumber,A415)/3),"")</f>
        <v/>
      </c>
      <c r="K415" t="str">
        <f t="shared" si="40"/>
        <v/>
      </c>
      <c r="L415">
        <f>IFERROR((AVERAGEIFS(PitScoutingInfo!coolness,PitScoutingInfo!teamNumber,A415)),"")</f>
        <v>7</v>
      </c>
      <c r="M415">
        <f t="shared" si="41"/>
        <v>43</v>
      </c>
    </row>
    <row r="416" spans="1:13" x14ac:dyDescent="0.4">
      <c r="A416" s="6" t="str">
        <f>IF(ISBLANK(AllTeams!A416),"",AllTeams!A416)</f>
        <v/>
      </c>
      <c r="B416" t="str">
        <f>IFERROR(AVERAGEIFS(ScoutingInfo!defense_rating,ScoutingInfo!teamNumber,A416)/4,"")</f>
        <v/>
      </c>
      <c r="C416" s="5" t="str">
        <f t="shared" si="36"/>
        <v/>
      </c>
      <c r="D416" s="4" t="str">
        <f ca="1">IFERROR(SUM(AVERAGEIF(ReformatedData!$A$2:$A$1000,A416, amp_points),AVERAGEIF(ReformatedData!$A$2:$A$1000,A416, speaker_points))/2,"")</f>
        <v/>
      </c>
      <c r="E416" t="str">
        <f t="shared" ca="1" si="37"/>
        <v/>
      </c>
      <c r="F416" t="str">
        <f>IF(A416&lt;&gt;"",IFERROR(
AVERAGEIF(ScoutingData[teamNumber],A416,climbing_status)/(
IF(
AVERAGEIFS(climb_time,ScoutingData[teamNumber],A416)&lt;&gt;0,AVERAGEIFS(climb_time,ScoutingData[teamNumber],A416),AVERAGE(climb_time)
)
),0),"")</f>
        <v/>
      </c>
      <c r="G416" t="str">
        <f t="shared" si="38"/>
        <v/>
      </c>
      <c r="H416" t="str">
        <f>IFERROR(AVERAGEIFS(speed_rating,ScoutingInfo!teamNumber,A416)/5,"")</f>
        <v/>
      </c>
      <c r="I416" t="str">
        <f t="shared" si="39"/>
        <v/>
      </c>
      <c r="J416" t="str">
        <f>IFERROR((AVERAGEIFS(driver_skill,ScoutingInfo!teamNumber,A416)/3),"")</f>
        <v/>
      </c>
      <c r="K416" t="str">
        <f t="shared" si="40"/>
        <v/>
      </c>
      <c r="L416">
        <f>IFERROR((AVERAGEIFS(PitScoutingInfo!coolness,PitScoutingInfo!teamNumber,A416)),"")</f>
        <v>7</v>
      </c>
      <c r="M416">
        <f t="shared" si="41"/>
        <v>43</v>
      </c>
    </row>
    <row r="417" spans="1:13" x14ac:dyDescent="0.4">
      <c r="A417" s="6" t="str">
        <f>IF(ISBLANK(AllTeams!A417),"",AllTeams!A417)</f>
        <v/>
      </c>
      <c r="B417" t="str">
        <f>IFERROR(AVERAGEIFS(ScoutingInfo!defense_rating,ScoutingInfo!teamNumber,A417)/4,"")</f>
        <v/>
      </c>
      <c r="C417" s="5" t="str">
        <f t="shared" si="36"/>
        <v/>
      </c>
      <c r="D417" s="4" t="str">
        <f ca="1">IFERROR(SUM(AVERAGEIF(ReformatedData!$A$2:$A$1000,A417, amp_points),AVERAGEIF(ReformatedData!$A$2:$A$1000,A417, speaker_points))/2,"")</f>
        <v/>
      </c>
      <c r="E417" t="str">
        <f t="shared" ca="1" si="37"/>
        <v/>
      </c>
      <c r="F417" t="str">
        <f>IF(A417&lt;&gt;"",IFERROR(
AVERAGEIF(ScoutingData[teamNumber],A417,climbing_status)/(
IF(
AVERAGEIFS(climb_time,ScoutingData[teamNumber],A417)&lt;&gt;0,AVERAGEIFS(climb_time,ScoutingData[teamNumber],A417),AVERAGE(climb_time)
)
),0),"")</f>
        <v/>
      </c>
      <c r="G417" t="str">
        <f t="shared" si="38"/>
        <v/>
      </c>
      <c r="H417" t="str">
        <f>IFERROR(AVERAGEIFS(speed_rating,ScoutingInfo!teamNumber,A417)/5,"")</f>
        <v/>
      </c>
      <c r="I417" t="str">
        <f t="shared" si="39"/>
        <v/>
      </c>
      <c r="J417" t="str">
        <f>IFERROR((AVERAGEIFS(driver_skill,ScoutingInfo!teamNumber,A417)/3),"")</f>
        <v/>
      </c>
      <c r="K417" t="str">
        <f t="shared" si="40"/>
        <v/>
      </c>
      <c r="L417">
        <f>IFERROR((AVERAGEIFS(PitScoutingInfo!coolness,PitScoutingInfo!teamNumber,A417)),"")</f>
        <v>7</v>
      </c>
      <c r="M417">
        <f t="shared" si="41"/>
        <v>43</v>
      </c>
    </row>
    <row r="418" spans="1:13" x14ac:dyDescent="0.4">
      <c r="A418" s="6" t="str">
        <f>IF(ISBLANK(AllTeams!A418),"",AllTeams!A418)</f>
        <v/>
      </c>
      <c r="B418" t="str">
        <f>IFERROR(AVERAGEIFS(ScoutingInfo!defense_rating,ScoutingInfo!teamNumber,A418)/4,"")</f>
        <v/>
      </c>
      <c r="C418" s="5" t="str">
        <f t="shared" si="36"/>
        <v/>
      </c>
      <c r="D418" s="4" t="str">
        <f ca="1">IFERROR(SUM(AVERAGEIF(ReformatedData!$A$2:$A$1000,A418, amp_points),AVERAGEIF(ReformatedData!$A$2:$A$1000,A418, speaker_points))/2,"")</f>
        <v/>
      </c>
      <c r="E418" t="str">
        <f t="shared" ca="1" si="37"/>
        <v/>
      </c>
      <c r="F418" t="str">
        <f>IF(A418&lt;&gt;"",IFERROR(
AVERAGEIF(ScoutingData[teamNumber],A418,climbing_status)/(
IF(
AVERAGEIFS(climb_time,ScoutingData[teamNumber],A418)&lt;&gt;0,AVERAGEIFS(climb_time,ScoutingData[teamNumber],A418),AVERAGE(climb_time)
)
),0),"")</f>
        <v/>
      </c>
      <c r="G418" t="str">
        <f t="shared" si="38"/>
        <v/>
      </c>
      <c r="H418" t="str">
        <f>IFERROR(AVERAGEIFS(speed_rating,ScoutingInfo!teamNumber,A418)/5,"")</f>
        <v/>
      </c>
      <c r="I418" t="str">
        <f t="shared" si="39"/>
        <v/>
      </c>
      <c r="J418" t="str">
        <f>IFERROR((AVERAGEIFS(driver_skill,ScoutingInfo!teamNumber,A418)/3),"")</f>
        <v/>
      </c>
      <c r="K418" t="str">
        <f t="shared" si="40"/>
        <v/>
      </c>
      <c r="L418">
        <f>IFERROR((AVERAGEIFS(PitScoutingInfo!coolness,PitScoutingInfo!teamNumber,A418)),"")</f>
        <v>7</v>
      </c>
      <c r="M418">
        <f t="shared" si="41"/>
        <v>43</v>
      </c>
    </row>
    <row r="419" spans="1:13" x14ac:dyDescent="0.4">
      <c r="A419" s="6" t="str">
        <f>IF(ISBLANK(AllTeams!A419),"",AllTeams!A419)</f>
        <v/>
      </c>
      <c r="B419" t="str">
        <f>IFERROR(AVERAGEIFS(ScoutingInfo!defense_rating,ScoutingInfo!teamNumber,A419)/4,"")</f>
        <v/>
      </c>
      <c r="C419" s="5" t="str">
        <f t="shared" si="36"/>
        <v/>
      </c>
      <c r="D419" s="4" t="str">
        <f ca="1">IFERROR(SUM(AVERAGEIF(ReformatedData!$A$2:$A$1000,A419, amp_points),AVERAGEIF(ReformatedData!$A$2:$A$1000,A419, speaker_points))/2,"")</f>
        <v/>
      </c>
      <c r="E419" t="str">
        <f t="shared" ca="1" si="37"/>
        <v/>
      </c>
      <c r="F419" t="str">
        <f>IF(A419&lt;&gt;"",IFERROR(
AVERAGEIF(ScoutingData[teamNumber],A419,climbing_status)/(
IF(
AVERAGEIFS(climb_time,ScoutingData[teamNumber],A419)&lt;&gt;0,AVERAGEIFS(climb_time,ScoutingData[teamNumber],A419),AVERAGE(climb_time)
)
),0),"")</f>
        <v/>
      </c>
      <c r="G419" t="str">
        <f t="shared" si="38"/>
        <v/>
      </c>
      <c r="H419" t="str">
        <f>IFERROR(AVERAGEIFS(speed_rating,ScoutingInfo!teamNumber,A419)/5,"")</f>
        <v/>
      </c>
      <c r="I419" t="str">
        <f t="shared" si="39"/>
        <v/>
      </c>
      <c r="J419" t="str">
        <f>IFERROR((AVERAGEIFS(driver_skill,ScoutingInfo!teamNumber,A419)/3),"")</f>
        <v/>
      </c>
      <c r="K419" t="str">
        <f t="shared" si="40"/>
        <v/>
      </c>
      <c r="L419">
        <f>IFERROR((AVERAGEIFS(PitScoutingInfo!coolness,PitScoutingInfo!teamNumber,A419)),"")</f>
        <v>7</v>
      </c>
      <c r="M419">
        <f t="shared" si="41"/>
        <v>43</v>
      </c>
    </row>
    <row r="420" spans="1:13" x14ac:dyDescent="0.4">
      <c r="A420" s="6" t="str">
        <f>IF(ISBLANK(AllTeams!A420),"",AllTeams!A420)</f>
        <v/>
      </c>
      <c r="B420" t="str">
        <f>IFERROR(AVERAGEIFS(ScoutingInfo!defense_rating,ScoutingInfo!teamNumber,A420)/4,"")</f>
        <v/>
      </c>
      <c r="C420" s="5" t="str">
        <f t="shared" si="36"/>
        <v/>
      </c>
      <c r="D420" s="4" t="str">
        <f ca="1">IFERROR(SUM(AVERAGEIF(ReformatedData!$A$2:$A$1000,A420, amp_points),AVERAGEIF(ReformatedData!$A$2:$A$1000,A420, speaker_points))/2,"")</f>
        <v/>
      </c>
      <c r="E420" t="str">
        <f t="shared" ca="1" si="37"/>
        <v/>
      </c>
      <c r="F420" t="str">
        <f>IF(A420&lt;&gt;"",IFERROR(
AVERAGEIF(ScoutingData[teamNumber],A420,climbing_status)/(
IF(
AVERAGEIFS(climb_time,ScoutingData[teamNumber],A420)&lt;&gt;0,AVERAGEIFS(climb_time,ScoutingData[teamNumber],A420),AVERAGE(climb_time)
)
),0),"")</f>
        <v/>
      </c>
      <c r="G420" t="str">
        <f t="shared" si="38"/>
        <v/>
      </c>
      <c r="H420" t="str">
        <f>IFERROR(AVERAGEIFS(speed_rating,ScoutingInfo!teamNumber,A420)/5,"")</f>
        <v/>
      </c>
      <c r="I420" t="str">
        <f t="shared" si="39"/>
        <v/>
      </c>
      <c r="J420" t="str">
        <f>IFERROR((AVERAGEIFS(driver_skill,ScoutingInfo!teamNumber,A420)/3),"")</f>
        <v/>
      </c>
      <c r="K420" t="str">
        <f t="shared" si="40"/>
        <v/>
      </c>
      <c r="L420">
        <f>IFERROR((AVERAGEIFS(PitScoutingInfo!coolness,PitScoutingInfo!teamNumber,A420)),"")</f>
        <v>7</v>
      </c>
      <c r="M420">
        <f t="shared" si="41"/>
        <v>43</v>
      </c>
    </row>
    <row r="421" spans="1:13" x14ac:dyDescent="0.4">
      <c r="A421" s="6" t="str">
        <f>IF(ISBLANK(AllTeams!A421),"",AllTeams!A421)</f>
        <v/>
      </c>
      <c r="B421" t="str">
        <f>IFERROR(AVERAGEIFS(ScoutingInfo!defense_rating,ScoutingInfo!teamNumber,A421)/4,"")</f>
        <v/>
      </c>
      <c r="C421" s="5" t="str">
        <f t="shared" si="36"/>
        <v/>
      </c>
      <c r="D421" s="4" t="str">
        <f ca="1">IFERROR(SUM(AVERAGEIF(ReformatedData!$A$2:$A$1000,A421, amp_points),AVERAGEIF(ReformatedData!$A$2:$A$1000,A421, speaker_points))/2,"")</f>
        <v/>
      </c>
      <c r="E421" t="str">
        <f t="shared" ca="1" si="37"/>
        <v/>
      </c>
      <c r="F421" t="str">
        <f>IF(A421&lt;&gt;"",IFERROR(
AVERAGEIF(ScoutingData[teamNumber],A421,climbing_status)/(
IF(
AVERAGEIFS(climb_time,ScoutingData[teamNumber],A421)&lt;&gt;0,AVERAGEIFS(climb_time,ScoutingData[teamNumber],A421),AVERAGE(climb_time)
)
),0),"")</f>
        <v/>
      </c>
      <c r="G421" t="str">
        <f t="shared" si="38"/>
        <v/>
      </c>
      <c r="H421" t="str">
        <f>IFERROR(AVERAGEIFS(speed_rating,ScoutingInfo!teamNumber,A421)/5,"")</f>
        <v/>
      </c>
      <c r="I421" t="str">
        <f t="shared" si="39"/>
        <v/>
      </c>
      <c r="J421" t="str">
        <f>IFERROR((AVERAGEIFS(driver_skill,ScoutingInfo!teamNumber,A421)/3),"")</f>
        <v/>
      </c>
      <c r="K421" t="str">
        <f t="shared" si="40"/>
        <v/>
      </c>
      <c r="L421">
        <f>IFERROR((AVERAGEIFS(PitScoutingInfo!coolness,PitScoutingInfo!teamNumber,A421)),"")</f>
        <v>7</v>
      </c>
      <c r="M421">
        <f t="shared" si="41"/>
        <v>43</v>
      </c>
    </row>
    <row r="422" spans="1:13" x14ac:dyDescent="0.4">
      <c r="A422" s="6" t="str">
        <f>IF(ISBLANK(AllTeams!A422),"",AllTeams!A422)</f>
        <v/>
      </c>
      <c r="B422" t="str">
        <f>IFERROR(AVERAGEIFS(ScoutingInfo!defense_rating,ScoutingInfo!teamNumber,A422)/4,"")</f>
        <v/>
      </c>
      <c r="C422" s="5" t="str">
        <f t="shared" si="36"/>
        <v/>
      </c>
      <c r="D422" s="4" t="str">
        <f ca="1">IFERROR(SUM(AVERAGEIF(ReformatedData!$A$2:$A$1000,A422, amp_points),AVERAGEIF(ReformatedData!$A$2:$A$1000,A422, speaker_points))/2,"")</f>
        <v/>
      </c>
      <c r="E422" t="str">
        <f t="shared" ca="1" si="37"/>
        <v/>
      </c>
      <c r="F422" t="str">
        <f>IF(A422&lt;&gt;"",IFERROR(
AVERAGEIF(ScoutingData[teamNumber],A422,climbing_status)/(
IF(
AVERAGEIFS(climb_time,ScoutingData[teamNumber],A422)&lt;&gt;0,AVERAGEIFS(climb_time,ScoutingData[teamNumber],A422),AVERAGE(climb_time)
)
),0),"")</f>
        <v/>
      </c>
      <c r="G422" t="str">
        <f t="shared" si="38"/>
        <v/>
      </c>
      <c r="H422" t="str">
        <f>IFERROR(AVERAGEIFS(speed_rating,ScoutingInfo!teamNumber,A422)/5,"")</f>
        <v/>
      </c>
      <c r="I422" t="str">
        <f t="shared" si="39"/>
        <v/>
      </c>
      <c r="J422" t="str">
        <f>IFERROR((AVERAGEIFS(driver_skill,ScoutingInfo!teamNumber,A422)/3),"")</f>
        <v/>
      </c>
      <c r="K422" t="str">
        <f t="shared" si="40"/>
        <v/>
      </c>
      <c r="L422">
        <f>IFERROR((AVERAGEIFS(PitScoutingInfo!coolness,PitScoutingInfo!teamNumber,A422)),"")</f>
        <v>7</v>
      </c>
      <c r="M422">
        <f t="shared" si="41"/>
        <v>43</v>
      </c>
    </row>
    <row r="423" spans="1:13" x14ac:dyDescent="0.4">
      <c r="A423" s="6" t="str">
        <f>IF(ISBLANK(AllTeams!A423),"",AllTeams!A423)</f>
        <v/>
      </c>
      <c r="B423" t="str">
        <f>IFERROR(AVERAGEIFS(ScoutingInfo!defense_rating,ScoutingInfo!teamNumber,A423)/4,"")</f>
        <v/>
      </c>
      <c r="C423" s="5" t="str">
        <f t="shared" si="36"/>
        <v/>
      </c>
      <c r="D423" s="4" t="str">
        <f ca="1">IFERROR(SUM(AVERAGEIF(ReformatedData!$A$2:$A$1000,A423, amp_points),AVERAGEIF(ReformatedData!$A$2:$A$1000,A423, speaker_points))/2,"")</f>
        <v/>
      </c>
      <c r="E423" t="str">
        <f t="shared" ca="1" si="37"/>
        <v/>
      </c>
      <c r="F423" t="str">
        <f>IF(A423&lt;&gt;"",IFERROR(
AVERAGEIF(ScoutingData[teamNumber],A423,climbing_status)/(
IF(
AVERAGEIFS(climb_time,ScoutingData[teamNumber],A423)&lt;&gt;0,AVERAGEIFS(climb_time,ScoutingData[teamNumber],A423),AVERAGE(climb_time)
)
),0),"")</f>
        <v/>
      </c>
      <c r="G423" t="str">
        <f t="shared" si="38"/>
        <v/>
      </c>
      <c r="H423" t="str">
        <f>IFERROR(AVERAGEIFS(speed_rating,ScoutingInfo!teamNumber,A423)/5,"")</f>
        <v/>
      </c>
      <c r="I423" t="str">
        <f t="shared" si="39"/>
        <v/>
      </c>
      <c r="J423" t="str">
        <f>IFERROR((AVERAGEIFS(driver_skill,ScoutingInfo!teamNumber,A423)/3),"")</f>
        <v/>
      </c>
      <c r="K423" t="str">
        <f t="shared" si="40"/>
        <v/>
      </c>
      <c r="L423">
        <f>IFERROR((AVERAGEIFS(PitScoutingInfo!coolness,PitScoutingInfo!teamNumber,A423)),"")</f>
        <v>7</v>
      </c>
      <c r="M423">
        <f t="shared" si="41"/>
        <v>43</v>
      </c>
    </row>
    <row r="424" spans="1:13" x14ac:dyDescent="0.4">
      <c r="A424" s="6" t="str">
        <f>IF(ISBLANK(AllTeams!A424),"",AllTeams!A424)</f>
        <v/>
      </c>
      <c r="B424" t="str">
        <f>IFERROR(AVERAGEIFS(ScoutingInfo!defense_rating,ScoutingInfo!teamNumber,A424)/4,"")</f>
        <v/>
      </c>
      <c r="C424" s="5" t="str">
        <f t="shared" si="36"/>
        <v/>
      </c>
      <c r="D424" s="4" t="str">
        <f ca="1">IFERROR(SUM(AVERAGEIF(ReformatedData!$A$2:$A$1000,A424, amp_points),AVERAGEIF(ReformatedData!$A$2:$A$1000,A424, speaker_points))/2,"")</f>
        <v/>
      </c>
      <c r="E424" t="str">
        <f t="shared" ca="1" si="37"/>
        <v/>
      </c>
      <c r="F424" t="str">
        <f>IF(A424&lt;&gt;"",IFERROR(
AVERAGEIF(ScoutingData[teamNumber],A424,climbing_status)/(
IF(
AVERAGEIFS(climb_time,ScoutingData[teamNumber],A424)&lt;&gt;0,AVERAGEIFS(climb_time,ScoutingData[teamNumber],A424),AVERAGE(climb_time)
)
),0),"")</f>
        <v/>
      </c>
      <c r="G424" t="str">
        <f t="shared" si="38"/>
        <v/>
      </c>
      <c r="H424" t="str">
        <f>IFERROR(AVERAGEIFS(speed_rating,ScoutingInfo!teamNumber,A424)/5,"")</f>
        <v/>
      </c>
      <c r="I424" t="str">
        <f t="shared" si="39"/>
        <v/>
      </c>
      <c r="J424" t="str">
        <f>IFERROR((AVERAGEIFS(driver_skill,ScoutingInfo!teamNumber,A424)/3),"")</f>
        <v/>
      </c>
      <c r="K424" t="str">
        <f t="shared" si="40"/>
        <v/>
      </c>
      <c r="L424">
        <f>IFERROR((AVERAGEIFS(PitScoutingInfo!coolness,PitScoutingInfo!teamNumber,A424)),"")</f>
        <v>7</v>
      </c>
      <c r="M424">
        <f t="shared" si="41"/>
        <v>43</v>
      </c>
    </row>
    <row r="425" spans="1:13" x14ac:dyDescent="0.4">
      <c r="A425" s="6" t="str">
        <f>IF(ISBLANK(AllTeams!A425),"",AllTeams!A425)</f>
        <v/>
      </c>
      <c r="B425" t="str">
        <f>IFERROR(AVERAGEIFS(ScoutingInfo!defense_rating,ScoutingInfo!teamNumber,A425)/4,"")</f>
        <v/>
      </c>
      <c r="C425" s="5" t="str">
        <f t="shared" si="36"/>
        <v/>
      </c>
      <c r="D425" s="4" t="str">
        <f ca="1">IFERROR(SUM(AVERAGEIF(ReformatedData!$A$2:$A$1000,A425, amp_points),AVERAGEIF(ReformatedData!$A$2:$A$1000,A425, speaker_points))/2,"")</f>
        <v/>
      </c>
      <c r="E425" t="str">
        <f t="shared" ca="1" si="37"/>
        <v/>
      </c>
      <c r="F425" t="str">
        <f>IF(A425&lt;&gt;"",IFERROR(
AVERAGEIF(ScoutingData[teamNumber],A425,climbing_status)/(
IF(
AVERAGEIFS(climb_time,ScoutingData[teamNumber],A425)&lt;&gt;0,AVERAGEIFS(climb_time,ScoutingData[teamNumber],A425),AVERAGE(climb_time)
)
),0),"")</f>
        <v/>
      </c>
      <c r="G425" t="str">
        <f t="shared" si="38"/>
        <v/>
      </c>
      <c r="H425" t="str">
        <f>IFERROR(AVERAGEIFS(speed_rating,ScoutingInfo!teamNumber,A425)/5,"")</f>
        <v/>
      </c>
      <c r="I425" t="str">
        <f t="shared" si="39"/>
        <v/>
      </c>
      <c r="J425" t="str">
        <f>IFERROR((AVERAGEIFS(driver_skill,ScoutingInfo!teamNumber,A425)/3),"")</f>
        <v/>
      </c>
      <c r="K425" t="str">
        <f t="shared" si="40"/>
        <v/>
      </c>
      <c r="L425">
        <f>IFERROR((AVERAGEIFS(PitScoutingInfo!coolness,PitScoutingInfo!teamNumber,A425)),"")</f>
        <v>7</v>
      </c>
      <c r="M425">
        <f t="shared" si="41"/>
        <v>43</v>
      </c>
    </row>
    <row r="426" spans="1:13" x14ac:dyDescent="0.4">
      <c r="A426" s="6" t="str">
        <f>IF(ISBLANK(AllTeams!A426),"",AllTeams!A426)</f>
        <v/>
      </c>
      <c r="B426" t="str">
        <f>IFERROR(AVERAGEIFS(ScoutingInfo!defense_rating,ScoutingInfo!teamNumber,A426)/4,"")</f>
        <v/>
      </c>
      <c r="C426" s="5" t="str">
        <f t="shared" si="36"/>
        <v/>
      </c>
      <c r="D426" s="4" t="str">
        <f ca="1">IFERROR(SUM(AVERAGEIF(ReformatedData!$A$2:$A$1000,A426, amp_points),AVERAGEIF(ReformatedData!$A$2:$A$1000,A426, speaker_points))/2,"")</f>
        <v/>
      </c>
      <c r="E426" t="str">
        <f t="shared" ca="1" si="37"/>
        <v/>
      </c>
      <c r="F426" t="str">
        <f>IF(A426&lt;&gt;"",IFERROR(
AVERAGEIF(ScoutingData[teamNumber],A426,climbing_status)/(
IF(
AVERAGEIFS(climb_time,ScoutingData[teamNumber],A426)&lt;&gt;0,AVERAGEIFS(climb_time,ScoutingData[teamNumber],A426),AVERAGE(climb_time)
)
),0),"")</f>
        <v/>
      </c>
      <c r="G426" t="str">
        <f t="shared" si="38"/>
        <v/>
      </c>
      <c r="H426" t="str">
        <f>IFERROR(AVERAGEIFS(speed_rating,ScoutingInfo!teamNumber,A426)/5,"")</f>
        <v/>
      </c>
      <c r="I426" t="str">
        <f t="shared" si="39"/>
        <v/>
      </c>
      <c r="J426" t="str">
        <f>IFERROR((AVERAGEIFS(driver_skill,ScoutingInfo!teamNumber,A426)/3),"")</f>
        <v/>
      </c>
      <c r="K426" t="str">
        <f t="shared" si="40"/>
        <v/>
      </c>
      <c r="L426">
        <f>IFERROR((AVERAGEIFS(PitScoutingInfo!coolness,PitScoutingInfo!teamNumber,A426)),"")</f>
        <v>7</v>
      </c>
      <c r="M426">
        <f t="shared" si="41"/>
        <v>43</v>
      </c>
    </row>
    <row r="427" spans="1:13" x14ac:dyDescent="0.4">
      <c r="A427" s="6" t="str">
        <f>IF(ISBLANK(AllTeams!A427),"",AllTeams!A427)</f>
        <v/>
      </c>
      <c r="B427" t="str">
        <f>IFERROR(AVERAGEIFS(ScoutingInfo!defense_rating,ScoutingInfo!teamNumber,A427)/4,"")</f>
        <v/>
      </c>
      <c r="C427" s="5" t="str">
        <f t="shared" si="36"/>
        <v/>
      </c>
      <c r="D427" s="4" t="str">
        <f ca="1">IFERROR(SUM(AVERAGEIF(ReformatedData!$A$2:$A$1000,A427, amp_points),AVERAGEIF(ReformatedData!$A$2:$A$1000,A427, speaker_points))/2,"")</f>
        <v/>
      </c>
      <c r="E427" t="str">
        <f t="shared" ca="1" si="37"/>
        <v/>
      </c>
      <c r="F427" t="str">
        <f>IF(A427&lt;&gt;"",IFERROR(
AVERAGEIF(ScoutingData[teamNumber],A427,climbing_status)/(
IF(
AVERAGEIFS(climb_time,ScoutingData[teamNumber],A427)&lt;&gt;0,AVERAGEIFS(climb_time,ScoutingData[teamNumber],A427),AVERAGE(climb_time)
)
),0),"")</f>
        <v/>
      </c>
      <c r="G427" t="str">
        <f t="shared" si="38"/>
        <v/>
      </c>
      <c r="H427" t="str">
        <f>IFERROR(AVERAGEIFS(speed_rating,ScoutingInfo!teamNumber,A427)/5,"")</f>
        <v/>
      </c>
      <c r="I427" t="str">
        <f t="shared" si="39"/>
        <v/>
      </c>
      <c r="J427" t="str">
        <f>IFERROR((AVERAGEIFS(driver_skill,ScoutingInfo!teamNumber,A427)/3),"")</f>
        <v/>
      </c>
      <c r="K427" t="str">
        <f t="shared" si="40"/>
        <v/>
      </c>
      <c r="L427">
        <f>IFERROR((AVERAGEIFS(PitScoutingInfo!coolness,PitScoutingInfo!teamNumber,A427)),"")</f>
        <v>7</v>
      </c>
      <c r="M427">
        <f t="shared" si="41"/>
        <v>43</v>
      </c>
    </row>
    <row r="428" spans="1:13" x14ac:dyDescent="0.4">
      <c r="A428" s="6" t="str">
        <f>IF(ISBLANK(AllTeams!A428),"",AllTeams!A428)</f>
        <v/>
      </c>
      <c r="B428" t="str">
        <f>IFERROR(AVERAGEIFS(ScoutingInfo!defense_rating,ScoutingInfo!teamNumber,A428)/4,"")</f>
        <v/>
      </c>
      <c r="C428" s="5" t="str">
        <f t="shared" si="36"/>
        <v/>
      </c>
      <c r="D428" s="4" t="str">
        <f ca="1">IFERROR(SUM(AVERAGEIF(ReformatedData!$A$2:$A$1000,A428, amp_points),AVERAGEIF(ReformatedData!$A$2:$A$1000,A428, speaker_points))/2,"")</f>
        <v/>
      </c>
      <c r="E428" t="str">
        <f t="shared" ca="1" si="37"/>
        <v/>
      </c>
      <c r="F428" t="str">
        <f>IF(A428&lt;&gt;"",IFERROR(
AVERAGEIF(ScoutingData[teamNumber],A428,climbing_status)/(
IF(
AVERAGEIFS(climb_time,ScoutingData[teamNumber],A428)&lt;&gt;0,AVERAGEIFS(climb_time,ScoutingData[teamNumber],A428),AVERAGE(climb_time)
)
),0),"")</f>
        <v/>
      </c>
      <c r="G428" t="str">
        <f t="shared" si="38"/>
        <v/>
      </c>
      <c r="H428" t="str">
        <f>IFERROR(AVERAGEIFS(speed_rating,ScoutingInfo!teamNumber,A428)/5,"")</f>
        <v/>
      </c>
      <c r="I428" t="str">
        <f t="shared" si="39"/>
        <v/>
      </c>
      <c r="J428" t="str">
        <f>IFERROR((AVERAGEIFS(driver_skill,ScoutingInfo!teamNumber,A428)/3),"")</f>
        <v/>
      </c>
      <c r="K428" t="str">
        <f t="shared" si="40"/>
        <v/>
      </c>
      <c r="L428">
        <f>IFERROR((AVERAGEIFS(PitScoutingInfo!coolness,PitScoutingInfo!teamNumber,A428)),"")</f>
        <v>7</v>
      </c>
      <c r="M428">
        <f t="shared" si="41"/>
        <v>43</v>
      </c>
    </row>
    <row r="429" spans="1:13" x14ac:dyDescent="0.4">
      <c r="A429" s="6" t="str">
        <f>IF(ISBLANK(AllTeams!A429),"",AllTeams!A429)</f>
        <v/>
      </c>
      <c r="B429" t="str">
        <f>IFERROR(AVERAGEIFS(ScoutingInfo!defense_rating,ScoutingInfo!teamNumber,A429)/4,"")</f>
        <v/>
      </c>
      <c r="C429" s="5" t="str">
        <f t="shared" si="36"/>
        <v/>
      </c>
      <c r="D429" s="4" t="str">
        <f ca="1">IFERROR(SUM(AVERAGEIF(ReformatedData!$A$2:$A$1000,A429, amp_points),AVERAGEIF(ReformatedData!$A$2:$A$1000,A429, speaker_points))/2,"")</f>
        <v/>
      </c>
      <c r="E429" t="str">
        <f t="shared" ca="1" si="37"/>
        <v/>
      </c>
      <c r="F429" t="str">
        <f>IF(A429&lt;&gt;"",IFERROR(
AVERAGEIF(ScoutingData[teamNumber],A429,climbing_status)/(
IF(
AVERAGEIFS(climb_time,ScoutingData[teamNumber],A429)&lt;&gt;0,AVERAGEIFS(climb_time,ScoutingData[teamNumber],A429),AVERAGE(climb_time)
)
),0),"")</f>
        <v/>
      </c>
      <c r="G429" t="str">
        <f t="shared" si="38"/>
        <v/>
      </c>
      <c r="H429" t="str">
        <f>IFERROR(AVERAGEIFS(speed_rating,ScoutingInfo!teamNumber,A429)/5,"")</f>
        <v/>
      </c>
      <c r="I429" t="str">
        <f t="shared" si="39"/>
        <v/>
      </c>
      <c r="J429" t="str">
        <f>IFERROR((AVERAGEIFS(driver_skill,ScoutingInfo!teamNumber,A429)/3),"")</f>
        <v/>
      </c>
      <c r="K429" t="str">
        <f t="shared" si="40"/>
        <v/>
      </c>
      <c r="L429">
        <f>IFERROR((AVERAGEIFS(PitScoutingInfo!coolness,PitScoutingInfo!teamNumber,A429)),"")</f>
        <v>7</v>
      </c>
      <c r="M429">
        <f t="shared" si="41"/>
        <v>43</v>
      </c>
    </row>
    <row r="430" spans="1:13" x14ac:dyDescent="0.4">
      <c r="A430" s="6" t="str">
        <f>IF(ISBLANK(AllTeams!A430),"",AllTeams!A430)</f>
        <v/>
      </c>
      <c r="B430" t="str">
        <f>IFERROR(AVERAGEIFS(ScoutingInfo!defense_rating,ScoutingInfo!teamNumber,A430)/4,"")</f>
        <v/>
      </c>
      <c r="C430" s="5" t="str">
        <f t="shared" si="36"/>
        <v/>
      </c>
      <c r="D430" s="4" t="str">
        <f ca="1">IFERROR(SUM(AVERAGEIF(ReformatedData!$A$2:$A$1000,A430, amp_points),AVERAGEIF(ReformatedData!$A$2:$A$1000,A430, speaker_points))/2,"")</f>
        <v/>
      </c>
      <c r="E430" t="str">
        <f t="shared" ca="1" si="37"/>
        <v/>
      </c>
      <c r="F430" t="str">
        <f>IF(A430&lt;&gt;"",IFERROR(
AVERAGEIF(ScoutingData[teamNumber],A430,climbing_status)/(
IF(
AVERAGEIFS(climb_time,ScoutingData[teamNumber],A430)&lt;&gt;0,AVERAGEIFS(climb_time,ScoutingData[teamNumber],A430),AVERAGE(climb_time)
)
),0),"")</f>
        <v/>
      </c>
      <c r="G430" t="str">
        <f t="shared" si="38"/>
        <v/>
      </c>
      <c r="H430" t="str">
        <f>IFERROR(AVERAGEIFS(speed_rating,ScoutingInfo!teamNumber,A430)/5,"")</f>
        <v/>
      </c>
      <c r="I430" t="str">
        <f t="shared" si="39"/>
        <v/>
      </c>
      <c r="J430" t="str">
        <f>IFERROR((AVERAGEIFS(driver_skill,ScoutingInfo!teamNumber,A430)/3),"")</f>
        <v/>
      </c>
      <c r="K430" t="str">
        <f t="shared" si="40"/>
        <v/>
      </c>
      <c r="L430">
        <f>IFERROR((AVERAGEIFS(PitScoutingInfo!coolness,PitScoutingInfo!teamNumber,A430)),"")</f>
        <v>7</v>
      </c>
      <c r="M430">
        <f t="shared" si="41"/>
        <v>43</v>
      </c>
    </row>
    <row r="431" spans="1:13" x14ac:dyDescent="0.4">
      <c r="A431" s="6" t="str">
        <f>IF(ISBLANK(AllTeams!A431),"",AllTeams!A431)</f>
        <v/>
      </c>
      <c r="B431" t="str">
        <f>IFERROR(AVERAGEIFS(ScoutingInfo!defense_rating,ScoutingInfo!teamNumber,A431)/4,"")</f>
        <v/>
      </c>
      <c r="C431" s="5" t="str">
        <f t="shared" si="36"/>
        <v/>
      </c>
      <c r="D431" s="4" t="str">
        <f ca="1">IFERROR(SUM(AVERAGEIF(ReformatedData!$A$2:$A$1000,A431, amp_points),AVERAGEIF(ReformatedData!$A$2:$A$1000,A431, speaker_points))/2,"")</f>
        <v/>
      </c>
      <c r="E431" t="str">
        <f t="shared" ca="1" si="37"/>
        <v/>
      </c>
      <c r="F431" t="str">
        <f>IF(A431&lt;&gt;"",IFERROR(
AVERAGEIF(ScoutingData[teamNumber],A431,climbing_status)/(
IF(
AVERAGEIFS(climb_time,ScoutingData[teamNumber],A431)&lt;&gt;0,AVERAGEIFS(climb_time,ScoutingData[teamNumber],A431),AVERAGE(climb_time)
)
),0),"")</f>
        <v/>
      </c>
      <c r="G431" t="str">
        <f t="shared" si="38"/>
        <v/>
      </c>
      <c r="H431" t="str">
        <f>IFERROR(AVERAGEIFS(speed_rating,ScoutingInfo!teamNumber,A431)/5,"")</f>
        <v/>
      </c>
      <c r="I431" t="str">
        <f t="shared" si="39"/>
        <v/>
      </c>
      <c r="J431" t="str">
        <f>IFERROR((AVERAGEIFS(driver_skill,ScoutingInfo!teamNumber,A431)/3),"")</f>
        <v/>
      </c>
      <c r="K431" t="str">
        <f t="shared" si="40"/>
        <v/>
      </c>
      <c r="L431">
        <f>IFERROR((AVERAGEIFS(PitScoutingInfo!coolness,PitScoutingInfo!teamNumber,A431)),"")</f>
        <v>7</v>
      </c>
      <c r="M431">
        <f t="shared" si="41"/>
        <v>43</v>
      </c>
    </row>
    <row r="432" spans="1:13" x14ac:dyDescent="0.4">
      <c r="A432" s="6" t="str">
        <f>IF(ISBLANK(AllTeams!A432),"",AllTeams!A432)</f>
        <v/>
      </c>
      <c r="B432" t="str">
        <f>IFERROR(AVERAGEIFS(ScoutingInfo!defense_rating,ScoutingInfo!teamNumber,A432)/4,"")</f>
        <v/>
      </c>
      <c r="C432" s="5" t="str">
        <f t="shared" si="36"/>
        <v/>
      </c>
      <c r="D432" s="4" t="str">
        <f ca="1">IFERROR(SUM(AVERAGEIF(ReformatedData!$A$2:$A$1000,A432, amp_points),AVERAGEIF(ReformatedData!$A$2:$A$1000,A432, speaker_points))/2,"")</f>
        <v/>
      </c>
      <c r="E432" t="str">
        <f t="shared" ca="1" si="37"/>
        <v/>
      </c>
      <c r="F432" t="str">
        <f>IF(A432&lt;&gt;"",IFERROR(
AVERAGEIF(ScoutingData[teamNumber],A432,climbing_status)/(
IF(
AVERAGEIFS(climb_time,ScoutingData[teamNumber],A432)&lt;&gt;0,AVERAGEIFS(climb_time,ScoutingData[teamNumber],A432),AVERAGE(climb_time)
)
),0),"")</f>
        <v/>
      </c>
      <c r="G432" t="str">
        <f t="shared" si="38"/>
        <v/>
      </c>
      <c r="H432" t="str">
        <f>IFERROR(AVERAGEIFS(speed_rating,ScoutingInfo!teamNumber,A432)/5,"")</f>
        <v/>
      </c>
      <c r="I432" t="str">
        <f t="shared" si="39"/>
        <v/>
      </c>
      <c r="J432" t="str">
        <f>IFERROR((AVERAGEIFS(driver_skill,ScoutingInfo!teamNumber,A432)/3),"")</f>
        <v/>
      </c>
      <c r="K432" t="str">
        <f t="shared" si="40"/>
        <v/>
      </c>
      <c r="L432">
        <f>IFERROR((AVERAGEIFS(PitScoutingInfo!coolness,PitScoutingInfo!teamNumber,A432)),"")</f>
        <v>7</v>
      </c>
      <c r="M432">
        <f t="shared" si="41"/>
        <v>43</v>
      </c>
    </row>
    <row r="433" spans="1:13" x14ac:dyDescent="0.4">
      <c r="A433" s="6" t="str">
        <f>IF(ISBLANK(AllTeams!A433),"",AllTeams!A433)</f>
        <v/>
      </c>
      <c r="B433" t="str">
        <f>IFERROR(AVERAGEIFS(ScoutingInfo!defense_rating,ScoutingInfo!teamNumber,A433)/4,"")</f>
        <v/>
      </c>
      <c r="C433" s="5" t="str">
        <f t="shared" si="36"/>
        <v/>
      </c>
      <c r="D433" s="4" t="str">
        <f ca="1">IFERROR(SUM(AVERAGEIF(ReformatedData!$A$2:$A$1000,A433, amp_points),AVERAGEIF(ReformatedData!$A$2:$A$1000,A433, speaker_points))/2,"")</f>
        <v/>
      </c>
      <c r="E433" t="str">
        <f t="shared" ca="1" si="37"/>
        <v/>
      </c>
      <c r="F433" t="str">
        <f>IF(A433&lt;&gt;"",IFERROR(
AVERAGEIF(ScoutingData[teamNumber],A433,climbing_status)/(
IF(
AVERAGEIFS(climb_time,ScoutingData[teamNumber],A433)&lt;&gt;0,AVERAGEIFS(climb_time,ScoutingData[teamNumber],A433),AVERAGE(climb_time)
)
),0),"")</f>
        <v/>
      </c>
      <c r="G433" t="str">
        <f t="shared" si="38"/>
        <v/>
      </c>
      <c r="H433" t="str">
        <f>IFERROR(AVERAGEIFS(speed_rating,ScoutingInfo!teamNumber,A433)/5,"")</f>
        <v/>
      </c>
      <c r="I433" t="str">
        <f t="shared" si="39"/>
        <v/>
      </c>
      <c r="J433" t="str">
        <f>IFERROR((AVERAGEIFS(driver_skill,ScoutingInfo!teamNumber,A433)/3),"")</f>
        <v/>
      </c>
      <c r="K433" t="str">
        <f t="shared" si="40"/>
        <v/>
      </c>
      <c r="L433">
        <f>IFERROR((AVERAGEIFS(PitScoutingInfo!coolness,PitScoutingInfo!teamNumber,A433)),"")</f>
        <v>7</v>
      </c>
      <c r="M433">
        <f t="shared" si="41"/>
        <v>43</v>
      </c>
    </row>
    <row r="434" spans="1:13" x14ac:dyDescent="0.4">
      <c r="A434" s="6" t="str">
        <f>IF(ISBLANK(AllTeams!A434),"",AllTeams!A434)</f>
        <v/>
      </c>
      <c r="B434" t="str">
        <f>IFERROR(AVERAGEIFS(ScoutingInfo!defense_rating,ScoutingInfo!teamNumber,A434)/4,"")</f>
        <v/>
      </c>
      <c r="C434" s="5" t="str">
        <f t="shared" si="36"/>
        <v/>
      </c>
      <c r="D434" s="4" t="str">
        <f ca="1">IFERROR(SUM(AVERAGEIF(ReformatedData!$A$2:$A$1000,A434, amp_points),AVERAGEIF(ReformatedData!$A$2:$A$1000,A434, speaker_points))/2,"")</f>
        <v/>
      </c>
      <c r="E434" t="str">
        <f t="shared" ca="1" si="37"/>
        <v/>
      </c>
      <c r="F434" t="str">
        <f>IF(A434&lt;&gt;"",IFERROR(
AVERAGEIF(ScoutingData[teamNumber],A434,climbing_status)/(
IF(
AVERAGEIFS(climb_time,ScoutingData[teamNumber],A434)&lt;&gt;0,AVERAGEIFS(climb_time,ScoutingData[teamNumber],A434),AVERAGE(climb_time)
)
),0),"")</f>
        <v/>
      </c>
      <c r="G434" t="str">
        <f t="shared" si="38"/>
        <v/>
      </c>
      <c r="H434" t="str">
        <f>IFERROR(AVERAGEIFS(speed_rating,ScoutingInfo!teamNumber,A434)/5,"")</f>
        <v/>
      </c>
      <c r="I434" t="str">
        <f t="shared" si="39"/>
        <v/>
      </c>
      <c r="J434" t="str">
        <f>IFERROR((AVERAGEIFS(driver_skill,ScoutingInfo!teamNumber,A434)/3),"")</f>
        <v/>
      </c>
      <c r="K434" t="str">
        <f t="shared" si="40"/>
        <v/>
      </c>
      <c r="L434">
        <f>IFERROR((AVERAGEIFS(PitScoutingInfo!coolness,PitScoutingInfo!teamNumber,A434)),"")</f>
        <v>7</v>
      </c>
      <c r="M434">
        <f t="shared" si="41"/>
        <v>43</v>
      </c>
    </row>
    <row r="435" spans="1:13" x14ac:dyDescent="0.4">
      <c r="A435" s="6" t="str">
        <f>IF(ISBLANK(AllTeams!A435),"",AllTeams!A435)</f>
        <v/>
      </c>
      <c r="B435" t="str">
        <f>IFERROR(AVERAGEIFS(ScoutingInfo!defense_rating,ScoutingInfo!teamNumber,A435)/4,"")</f>
        <v/>
      </c>
      <c r="C435" s="5" t="str">
        <f t="shared" si="36"/>
        <v/>
      </c>
      <c r="D435" s="4" t="str">
        <f ca="1">IFERROR(SUM(AVERAGEIF(ReformatedData!$A$2:$A$1000,A435, amp_points),AVERAGEIF(ReformatedData!$A$2:$A$1000,A435, speaker_points))/2,"")</f>
        <v/>
      </c>
      <c r="E435" t="str">
        <f t="shared" ca="1" si="37"/>
        <v/>
      </c>
      <c r="F435" t="str">
        <f>IF(A435&lt;&gt;"",IFERROR(
AVERAGEIF(ScoutingData[teamNumber],A435,climbing_status)/(
IF(
AVERAGEIFS(climb_time,ScoutingData[teamNumber],A435)&lt;&gt;0,AVERAGEIFS(climb_time,ScoutingData[teamNumber],A435),AVERAGE(climb_time)
)
),0),"")</f>
        <v/>
      </c>
      <c r="G435" t="str">
        <f t="shared" si="38"/>
        <v/>
      </c>
      <c r="H435" t="str">
        <f>IFERROR(AVERAGEIFS(speed_rating,ScoutingInfo!teamNumber,A435)/5,"")</f>
        <v/>
      </c>
      <c r="I435" t="str">
        <f t="shared" si="39"/>
        <v/>
      </c>
      <c r="J435" t="str">
        <f>IFERROR((AVERAGEIFS(driver_skill,ScoutingInfo!teamNumber,A435)/3),"")</f>
        <v/>
      </c>
      <c r="K435" t="str">
        <f t="shared" si="40"/>
        <v/>
      </c>
      <c r="L435">
        <f>IFERROR((AVERAGEIFS(PitScoutingInfo!coolness,PitScoutingInfo!teamNumber,A435)),"")</f>
        <v>7</v>
      </c>
      <c r="M435">
        <f t="shared" si="41"/>
        <v>43</v>
      </c>
    </row>
    <row r="436" spans="1:13" x14ac:dyDescent="0.4">
      <c r="A436" s="6" t="str">
        <f>IF(ISBLANK(AllTeams!A436),"",AllTeams!A436)</f>
        <v/>
      </c>
      <c r="B436" t="str">
        <f>IFERROR(AVERAGEIFS(ScoutingInfo!defense_rating,ScoutingInfo!teamNumber,A436)/4,"")</f>
        <v/>
      </c>
      <c r="C436" s="5" t="str">
        <f t="shared" si="36"/>
        <v/>
      </c>
      <c r="D436" s="4" t="str">
        <f ca="1">IFERROR(SUM(AVERAGEIF(ReformatedData!$A$2:$A$1000,A436, amp_points),AVERAGEIF(ReformatedData!$A$2:$A$1000,A436, speaker_points))/2,"")</f>
        <v/>
      </c>
      <c r="E436" t="str">
        <f t="shared" ca="1" si="37"/>
        <v/>
      </c>
      <c r="F436" t="str">
        <f>IF(A436&lt;&gt;"",IFERROR(
AVERAGEIF(ScoutingData[teamNumber],A436,climbing_status)/(
IF(
AVERAGEIFS(climb_time,ScoutingData[teamNumber],A436)&lt;&gt;0,AVERAGEIFS(climb_time,ScoutingData[teamNumber],A436),AVERAGE(climb_time)
)
),0),"")</f>
        <v/>
      </c>
      <c r="G436" t="str">
        <f t="shared" si="38"/>
        <v/>
      </c>
      <c r="H436" t="str">
        <f>IFERROR(AVERAGEIFS(speed_rating,ScoutingInfo!teamNumber,A436)/5,"")</f>
        <v/>
      </c>
      <c r="I436" t="str">
        <f t="shared" si="39"/>
        <v/>
      </c>
      <c r="J436" t="str">
        <f>IFERROR((AVERAGEIFS(driver_skill,ScoutingInfo!teamNumber,A436)/3),"")</f>
        <v/>
      </c>
      <c r="K436" t="str">
        <f t="shared" si="40"/>
        <v/>
      </c>
      <c r="L436">
        <f>IFERROR((AVERAGEIFS(PitScoutingInfo!coolness,PitScoutingInfo!teamNumber,A436)),"")</f>
        <v>7</v>
      </c>
      <c r="M436">
        <f t="shared" si="41"/>
        <v>43</v>
      </c>
    </row>
    <row r="437" spans="1:13" x14ac:dyDescent="0.4">
      <c r="A437" s="6" t="str">
        <f>IF(ISBLANK(AllTeams!A437),"",AllTeams!A437)</f>
        <v/>
      </c>
      <c r="B437" t="str">
        <f>IFERROR(AVERAGEIFS(ScoutingInfo!defense_rating,ScoutingInfo!teamNumber,A437)/4,"")</f>
        <v/>
      </c>
      <c r="C437" s="5" t="str">
        <f t="shared" si="36"/>
        <v/>
      </c>
      <c r="D437" s="4" t="str">
        <f ca="1">IFERROR(SUM(AVERAGEIF(ReformatedData!$A$2:$A$1000,A437, amp_points),AVERAGEIF(ReformatedData!$A$2:$A$1000,A437, speaker_points))/2,"")</f>
        <v/>
      </c>
      <c r="E437" t="str">
        <f t="shared" ca="1" si="37"/>
        <v/>
      </c>
      <c r="F437" t="str">
        <f>IF(A437&lt;&gt;"",IFERROR(
AVERAGEIF(ScoutingData[teamNumber],A437,climbing_status)/(
IF(
AVERAGEIFS(climb_time,ScoutingData[teamNumber],A437)&lt;&gt;0,AVERAGEIFS(climb_time,ScoutingData[teamNumber],A437),AVERAGE(climb_time)
)
),0),"")</f>
        <v/>
      </c>
      <c r="G437" t="str">
        <f t="shared" si="38"/>
        <v/>
      </c>
      <c r="H437" t="str">
        <f>IFERROR(AVERAGEIFS(speed_rating,ScoutingInfo!teamNumber,A437)/5,"")</f>
        <v/>
      </c>
      <c r="I437" t="str">
        <f t="shared" si="39"/>
        <v/>
      </c>
      <c r="J437" t="str">
        <f>IFERROR((AVERAGEIFS(driver_skill,ScoutingInfo!teamNumber,A437)/3),"")</f>
        <v/>
      </c>
      <c r="K437" t="str">
        <f t="shared" si="40"/>
        <v/>
      </c>
      <c r="L437">
        <f>IFERROR((AVERAGEIFS(PitScoutingInfo!coolness,PitScoutingInfo!teamNumber,A437)),"")</f>
        <v>7</v>
      </c>
      <c r="M437">
        <f t="shared" si="41"/>
        <v>43</v>
      </c>
    </row>
    <row r="438" spans="1:13" x14ac:dyDescent="0.4">
      <c r="A438" s="6" t="str">
        <f>IF(ISBLANK(AllTeams!A438),"",AllTeams!A438)</f>
        <v/>
      </c>
      <c r="B438" t="str">
        <f>IFERROR(AVERAGEIFS(ScoutingInfo!defense_rating,ScoutingInfo!teamNumber,A438)/4,"")</f>
        <v/>
      </c>
      <c r="C438" s="5" t="str">
        <f t="shared" si="36"/>
        <v/>
      </c>
      <c r="D438" s="4" t="str">
        <f ca="1">IFERROR(SUM(AVERAGEIF(ReformatedData!$A$2:$A$1000,A438, amp_points),AVERAGEIF(ReformatedData!$A$2:$A$1000,A438, speaker_points))/2,"")</f>
        <v/>
      </c>
      <c r="E438" t="str">
        <f t="shared" ca="1" si="37"/>
        <v/>
      </c>
      <c r="F438" t="str">
        <f>IF(A438&lt;&gt;"",IFERROR(
AVERAGEIF(ScoutingData[teamNumber],A438,climbing_status)/(
IF(
AVERAGEIFS(climb_time,ScoutingData[teamNumber],A438)&lt;&gt;0,AVERAGEIFS(climb_time,ScoutingData[teamNumber],A438),AVERAGE(climb_time)
)
),0),"")</f>
        <v/>
      </c>
      <c r="G438" t="str">
        <f t="shared" si="38"/>
        <v/>
      </c>
      <c r="H438" t="str">
        <f>IFERROR(AVERAGEIFS(speed_rating,ScoutingInfo!teamNumber,A438)/5,"")</f>
        <v/>
      </c>
      <c r="I438" t="str">
        <f t="shared" si="39"/>
        <v/>
      </c>
      <c r="J438" t="str">
        <f>IFERROR((AVERAGEIFS(driver_skill,ScoutingInfo!teamNumber,A438)/3),"")</f>
        <v/>
      </c>
      <c r="K438" t="str">
        <f t="shared" si="40"/>
        <v/>
      </c>
      <c r="L438">
        <f>IFERROR((AVERAGEIFS(PitScoutingInfo!coolness,PitScoutingInfo!teamNumber,A438)),"")</f>
        <v>7</v>
      </c>
      <c r="M438">
        <f t="shared" si="41"/>
        <v>43</v>
      </c>
    </row>
    <row r="439" spans="1:13" x14ac:dyDescent="0.4">
      <c r="A439" s="6" t="str">
        <f>IF(ISBLANK(AllTeams!A439),"",AllTeams!A439)</f>
        <v/>
      </c>
      <c r="B439" t="str">
        <f>IFERROR(AVERAGEIFS(ScoutingInfo!defense_rating,ScoutingInfo!teamNumber,A439)/4,"")</f>
        <v/>
      </c>
      <c r="C439" s="5" t="str">
        <f t="shared" si="36"/>
        <v/>
      </c>
      <c r="D439" s="4" t="str">
        <f ca="1">IFERROR(SUM(AVERAGEIF(ReformatedData!$A$2:$A$1000,A439, amp_points),AVERAGEIF(ReformatedData!$A$2:$A$1000,A439, speaker_points))/2,"")</f>
        <v/>
      </c>
      <c r="E439" t="str">
        <f t="shared" ca="1" si="37"/>
        <v/>
      </c>
      <c r="F439" t="str">
        <f>IF(A439&lt;&gt;"",IFERROR(
AVERAGEIF(ScoutingData[teamNumber],A439,climbing_status)/(
IF(
AVERAGEIFS(climb_time,ScoutingData[teamNumber],A439)&lt;&gt;0,AVERAGEIFS(climb_time,ScoutingData[teamNumber],A439),AVERAGE(climb_time)
)
),0),"")</f>
        <v/>
      </c>
      <c r="G439" t="str">
        <f t="shared" si="38"/>
        <v/>
      </c>
      <c r="H439" t="str">
        <f>IFERROR(AVERAGEIFS(speed_rating,ScoutingInfo!teamNumber,A439)/5,"")</f>
        <v/>
      </c>
      <c r="I439" t="str">
        <f t="shared" si="39"/>
        <v/>
      </c>
      <c r="J439" t="str">
        <f>IFERROR((AVERAGEIFS(driver_skill,ScoutingInfo!teamNumber,A439)/3),"")</f>
        <v/>
      </c>
      <c r="K439" t="str">
        <f t="shared" si="40"/>
        <v/>
      </c>
      <c r="L439">
        <f>IFERROR((AVERAGEIFS(PitScoutingInfo!coolness,PitScoutingInfo!teamNumber,A439)),"")</f>
        <v>7</v>
      </c>
      <c r="M439">
        <f t="shared" si="41"/>
        <v>43</v>
      </c>
    </row>
    <row r="440" spans="1:13" x14ac:dyDescent="0.4">
      <c r="A440" s="6" t="str">
        <f>IF(ISBLANK(AllTeams!A440),"",AllTeams!A440)</f>
        <v/>
      </c>
      <c r="B440" t="str">
        <f>IFERROR(AVERAGEIFS(ScoutingInfo!defense_rating,ScoutingInfo!teamNumber,A440)/4,"")</f>
        <v/>
      </c>
      <c r="C440" s="5" t="str">
        <f t="shared" si="36"/>
        <v/>
      </c>
      <c r="D440" s="4" t="str">
        <f ca="1">IFERROR(SUM(AVERAGEIF(ReformatedData!$A$2:$A$1000,A440, amp_points),AVERAGEIF(ReformatedData!$A$2:$A$1000,A440, speaker_points))/2,"")</f>
        <v/>
      </c>
      <c r="E440" t="str">
        <f t="shared" ca="1" si="37"/>
        <v/>
      </c>
      <c r="F440" t="str">
        <f>IF(A440&lt;&gt;"",IFERROR(
AVERAGEIF(ScoutingData[teamNumber],A440,climbing_status)/(
IF(
AVERAGEIFS(climb_time,ScoutingData[teamNumber],A440)&lt;&gt;0,AVERAGEIFS(climb_time,ScoutingData[teamNumber],A440),AVERAGE(climb_time)
)
),0),"")</f>
        <v/>
      </c>
      <c r="G440" t="str">
        <f t="shared" si="38"/>
        <v/>
      </c>
      <c r="H440" t="str">
        <f>IFERROR(AVERAGEIFS(speed_rating,ScoutingInfo!teamNumber,A440)/5,"")</f>
        <v/>
      </c>
      <c r="I440" t="str">
        <f t="shared" si="39"/>
        <v/>
      </c>
      <c r="J440" t="str">
        <f>IFERROR((AVERAGEIFS(driver_skill,ScoutingInfo!teamNumber,A440)/3),"")</f>
        <v/>
      </c>
      <c r="K440" t="str">
        <f t="shared" si="40"/>
        <v/>
      </c>
      <c r="L440">
        <f>IFERROR((AVERAGEIFS(PitScoutingInfo!coolness,PitScoutingInfo!teamNumber,A440)),"")</f>
        <v>7</v>
      </c>
      <c r="M440">
        <f t="shared" si="41"/>
        <v>43</v>
      </c>
    </row>
    <row r="441" spans="1:13" x14ac:dyDescent="0.4">
      <c r="A441" s="6" t="str">
        <f>IF(ISBLANK(AllTeams!A441),"",AllTeams!A441)</f>
        <v/>
      </c>
      <c r="B441" t="str">
        <f>IFERROR(AVERAGEIFS(ScoutingInfo!defense_rating,ScoutingInfo!teamNumber,A441)/4,"")</f>
        <v/>
      </c>
      <c r="C441" s="5" t="str">
        <f t="shared" si="36"/>
        <v/>
      </c>
      <c r="D441" s="4" t="str">
        <f ca="1">IFERROR(SUM(AVERAGEIF(ReformatedData!$A$2:$A$1000,A441, amp_points),AVERAGEIF(ReformatedData!$A$2:$A$1000,A441, speaker_points))/2,"")</f>
        <v/>
      </c>
      <c r="E441" t="str">
        <f t="shared" ca="1" si="37"/>
        <v/>
      </c>
      <c r="F441" t="str">
        <f>IF(A441&lt;&gt;"",IFERROR(
AVERAGEIF(ScoutingData[teamNumber],A441,climbing_status)/(
IF(
AVERAGEIFS(climb_time,ScoutingData[teamNumber],A441)&lt;&gt;0,AVERAGEIFS(climb_time,ScoutingData[teamNumber],A441),AVERAGE(climb_time)
)
),0),"")</f>
        <v/>
      </c>
      <c r="G441" t="str">
        <f t="shared" si="38"/>
        <v/>
      </c>
      <c r="H441" t="str">
        <f>IFERROR(AVERAGEIFS(speed_rating,ScoutingInfo!teamNumber,A441)/5,"")</f>
        <v/>
      </c>
      <c r="I441" t="str">
        <f t="shared" si="39"/>
        <v/>
      </c>
      <c r="J441" t="str">
        <f>IFERROR((AVERAGEIFS(driver_skill,ScoutingInfo!teamNumber,A441)/3),"")</f>
        <v/>
      </c>
      <c r="K441" t="str">
        <f t="shared" si="40"/>
        <v/>
      </c>
      <c r="L441">
        <f>IFERROR((AVERAGEIFS(PitScoutingInfo!coolness,PitScoutingInfo!teamNumber,A441)),"")</f>
        <v>7</v>
      </c>
      <c r="M441">
        <f t="shared" si="41"/>
        <v>43</v>
      </c>
    </row>
    <row r="442" spans="1:13" x14ac:dyDescent="0.4">
      <c r="A442" s="6" t="str">
        <f>IF(ISBLANK(AllTeams!A442),"",AllTeams!A442)</f>
        <v/>
      </c>
      <c r="B442" t="str">
        <f>IFERROR(AVERAGEIFS(ScoutingInfo!defense_rating,ScoutingInfo!teamNumber,A442)/4,"")</f>
        <v/>
      </c>
      <c r="C442" s="5" t="str">
        <f t="shared" si="36"/>
        <v/>
      </c>
      <c r="D442" s="4" t="str">
        <f ca="1">IFERROR(SUM(AVERAGEIF(ReformatedData!$A$2:$A$1000,A442, amp_points),AVERAGEIF(ReformatedData!$A$2:$A$1000,A442, speaker_points))/2,"")</f>
        <v/>
      </c>
      <c r="E442" t="str">
        <f t="shared" ca="1" si="37"/>
        <v/>
      </c>
      <c r="F442" t="str">
        <f>IF(A442&lt;&gt;"",IFERROR(
AVERAGEIF(ScoutingData[teamNumber],A442,climbing_status)/(
IF(
AVERAGEIFS(climb_time,ScoutingData[teamNumber],A442)&lt;&gt;0,AVERAGEIFS(climb_time,ScoutingData[teamNumber],A442),AVERAGE(climb_time)
)
),0),"")</f>
        <v/>
      </c>
      <c r="G442" t="str">
        <f t="shared" si="38"/>
        <v/>
      </c>
      <c r="H442" t="str">
        <f>IFERROR(AVERAGEIFS(speed_rating,ScoutingInfo!teamNumber,A442)/5,"")</f>
        <v/>
      </c>
      <c r="I442" t="str">
        <f t="shared" si="39"/>
        <v/>
      </c>
      <c r="J442" t="str">
        <f>IFERROR((AVERAGEIFS(driver_skill,ScoutingInfo!teamNumber,A442)/3),"")</f>
        <v/>
      </c>
      <c r="K442" t="str">
        <f t="shared" si="40"/>
        <v/>
      </c>
      <c r="L442">
        <f>IFERROR((AVERAGEIFS(PitScoutingInfo!coolness,PitScoutingInfo!teamNumber,A442)),"")</f>
        <v>7</v>
      </c>
      <c r="M442">
        <f t="shared" si="41"/>
        <v>43</v>
      </c>
    </row>
    <row r="443" spans="1:13" x14ac:dyDescent="0.4">
      <c r="A443" s="6" t="str">
        <f>IF(ISBLANK(AllTeams!A443),"",AllTeams!A443)</f>
        <v/>
      </c>
      <c r="B443" t="str">
        <f>IFERROR(AVERAGEIFS(ScoutingInfo!defense_rating,ScoutingInfo!teamNumber,A443)/4,"")</f>
        <v/>
      </c>
      <c r="C443" s="5" t="str">
        <f t="shared" si="36"/>
        <v/>
      </c>
      <c r="D443" s="4" t="str">
        <f ca="1">IFERROR(SUM(AVERAGEIF(ReformatedData!$A$2:$A$1000,A443, amp_points),AVERAGEIF(ReformatedData!$A$2:$A$1000,A443, speaker_points))/2,"")</f>
        <v/>
      </c>
      <c r="E443" t="str">
        <f t="shared" ca="1" si="37"/>
        <v/>
      </c>
      <c r="F443" t="str">
        <f>IF(A443&lt;&gt;"",IFERROR(
AVERAGEIF(ScoutingData[teamNumber],A443,climbing_status)/(
IF(
AVERAGEIFS(climb_time,ScoutingData[teamNumber],A443)&lt;&gt;0,AVERAGEIFS(climb_time,ScoutingData[teamNumber],A443),AVERAGE(climb_time)
)
),0),"")</f>
        <v/>
      </c>
      <c r="G443" t="str">
        <f t="shared" si="38"/>
        <v/>
      </c>
      <c r="H443" t="str">
        <f>IFERROR(AVERAGEIFS(speed_rating,ScoutingInfo!teamNumber,A443)/5,"")</f>
        <v/>
      </c>
      <c r="I443" t="str">
        <f t="shared" si="39"/>
        <v/>
      </c>
      <c r="J443" t="str">
        <f>IFERROR((AVERAGEIFS(driver_skill,ScoutingInfo!teamNumber,A443)/3),"")</f>
        <v/>
      </c>
      <c r="K443" t="str">
        <f t="shared" si="40"/>
        <v/>
      </c>
      <c r="L443">
        <f>IFERROR((AVERAGEIFS(PitScoutingInfo!coolness,PitScoutingInfo!teamNumber,A443)),"")</f>
        <v>7</v>
      </c>
      <c r="M443">
        <f t="shared" si="41"/>
        <v>43</v>
      </c>
    </row>
    <row r="444" spans="1:13" x14ac:dyDescent="0.4">
      <c r="A444" s="6" t="str">
        <f>IF(ISBLANK(AllTeams!A444),"",AllTeams!A444)</f>
        <v/>
      </c>
      <c r="B444" t="str">
        <f>IFERROR(AVERAGEIFS(ScoutingInfo!defense_rating,ScoutingInfo!teamNumber,A444)/4,"")</f>
        <v/>
      </c>
      <c r="C444" s="5" t="str">
        <f t="shared" si="36"/>
        <v/>
      </c>
      <c r="D444" s="4" t="str">
        <f ca="1">IFERROR(SUM(AVERAGEIF(ReformatedData!$A$2:$A$1000,A444, amp_points),AVERAGEIF(ReformatedData!$A$2:$A$1000,A444, speaker_points))/2,"")</f>
        <v/>
      </c>
      <c r="E444" t="str">
        <f t="shared" ca="1" si="37"/>
        <v/>
      </c>
      <c r="F444" t="str">
        <f>IF(A444&lt;&gt;"",IFERROR(
AVERAGEIF(ScoutingData[teamNumber],A444,climbing_status)/(
IF(
AVERAGEIFS(climb_time,ScoutingData[teamNumber],A444)&lt;&gt;0,AVERAGEIFS(climb_time,ScoutingData[teamNumber],A444),AVERAGE(climb_time)
)
),0),"")</f>
        <v/>
      </c>
      <c r="G444" t="str">
        <f t="shared" si="38"/>
        <v/>
      </c>
      <c r="H444" t="str">
        <f>IFERROR(AVERAGEIFS(speed_rating,ScoutingInfo!teamNumber,A444)/5,"")</f>
        <v/>
      </c>
      <c r="I444" t="str">
        <f t="shared" si="39"/>
        <v/>
      </c>
      <c r="J444" t="str">
        <f>IFERROR((AVERAGEIFS(driver_skill,ScoutingInfo!teamNumber,A444)/3),"")</f>
        <v/>
      </c>
      <c r="K444" t="str">
        <f t="shared" si="40"/>
        <v/>
      </c>
      <c r="L444">
        <f>IFERROR((AVERAGEIFS(PitScoutingInfo!coolness,PitScoutingInfo!teamNumber,A444)),"")</f>
        <v>7</v>
      </c>
      <c r="M444">
        <f t="shared" si="41"/>
        <v>43</v>
      </c>
    </row>
    <row r="445" spans="1:13" x14ac:dyDescent="0.4">
      <c r="A445" s="6" t="str">
        <f>IF(ISBLANK(AllTeams!A445),"",AllTeams!A445)</f>
        <v/>
      </c>
      <c r="B445" t="str">
        <f>IFERROR(AVERAGEIFS(ScoutingInfo!defense_rating,ScoutingInfo!teamNumber,A445)/4,"")</f>
        <v/>
      </c>
      <c r="C445" s="5" t="str">
        <f t="shared" si="36"/>
        <v/>
      </c>
      <c r="D445" s="4" t="str">
        <f ca="1">IFERROR(SUM(AVERAGEIF(ReformatedData!$A$2:$A$1000,A445, amp_points),AVERAGEIF(ReformatedData!$A$2:$A$1000,A445, speaker_points))/2,"")</f>
        <v/>
      </c>
      <c r="E445" t="str">
        <f t="shared" ca="1" si="37"/>
        <v/>
      </c>
      <c r="F445" t="str">
        <f>IF(A445&lt;&gt;"",IFERROR(
AVERAGEIF(ScoutingData[teamNumber],A445,climbing_status)/(
IF(
AVERAGEIFS(climb_time,ScoutingData[teamNumber],A445)&lt;&gt;0,AVERAGEIFS(climb_time,ScoutingData[teamNumber],A445),AVERAGE(climb_time)
)
),0),"")</f>
        <v/>
      </c>
      <c r="G445" t="str">
        <f t="shared" si="38"/>
        <v/>
      </c>
      <c r="H445" t="str">
        <f>IFERROR(AVERAGEIFS(speed_rating,ScoutingInfo!teamNumber,A445)/5,"")</f>
        <v/>
      </c>
      <c r="I445" t="str">
        <f t="shared" si="39"/>
        <v/>
      </c>
      <c r="J445" t="str">
        <f>IFERROR((AVERAGEIFS(driver_skill,ScoutingInfo!teamNumber,A445)/3),"")</f>
        <v/>
      </c>
      <c r="K445" t="str">
        <f t="shared" si="40"/>
        <v/>
      </c>
      <c r="L445">
        <f>IFERROR((AVERAGEIFS(PitScoutingInfo!coolness,PitScoutingInfo!teamNumber,A445)),"")</f>
        <v>7</v>
      </c>
      <c r="M445">
        <f t="shared" si="41"/>
        <v>43</v>
      </c>
    </row>
    <row r="446" spans="1:13" x14ac:dyDescent="0.4">
      <c r="A446" s="6" t="str">
        <f>IF(ISBLANK(AllTeams!A446),"",AllTeams!A446)</f>
        <v/>
      </c>
      <c r="B446" t="str">
        <f>IFERROR(AVERAGEIFS(ScoutingInfo!defense_rating,ScoutingInfo!teamNumber,A446)/4,"")</f>
        <v/>
      </c>
      <c r="C446" s="5" t="str">
        <f t="shared" si="36"/>
        <v/>
      </c>
      <c r="D446" s="4" t="str">
        <f ca="1">IFERROR(SUM(AVERAGEIF(ReformatedData!$A$2:$A$1000,A446, amp_points),AVERAGEIF(ReformatedData!$A$2:$A$1000,A446, speaker_points))/2,"")</f>
        <v/>
      </c>
      <c r="E446" t="str">
        <f t="shared" ca="1" si="37"/>
        <v/>
      </c>
      <c r="F446" t="str">
        <f>IF(A446&lt;&gt;"",IFERROR(
AVERAGEIF(ScoutingData[teamNumber],A446,climbing_status)/(
IF(
AVERAGEIFS(climb_time,ScoutingData[teamNumber],A446)&lt;&gt;0,AVERAGEIFS(climb_time,ScoutingData[teamNumber],A446),AVERAGE(climb_time)
)
),0),"")</f>
        <v/>
      </c>
      <c r="G446" t="str">
        <f t="shared" si="38"/>
        <v/>
      </c>
      <c r="H446" t="str">
        <f>IFERROR(AVERAGEIFS(speed_rating,ScoutingInfo!teamNumber,A446)/5,"")</f>
        <v/>
      </c>
      <c r="I446" t="str">
        <f t="shared" si="39"/>
        <v/>
      </c>
      <c r="J446" t="str">
        <f>IFERROR((AVERAGEIFS(driver_skill,ScoutingInfo!teamNumber,A446)/3),"")</f>
        <v/>
      </c>
      <c r="K446" t="str">
        <f t="shared" si="40"/>
        <v/>
      </c>
      <c r="L446">
        <f>IFERROR((AVERAGEIFS(PitScoutingInfo!coolness,PitScoutingInfo!teamNumber,A446)),"")</f>
        <v>7</v>
      </c>
      <c r="M446">
        <f t="shared" si="41"/>
        <v>43</v>
      </c>
    </row>
    <row r="447" spans="1:13" x14ac:dyDescent="0.4">
      <c r="A447" s="6" t="str">
        <f>IF(ISBLANK(AllTeams!A447),"",AllTeams!A447)</f>
        <v/>
      </c>
      <c r="B447" t="str">
        <f>IFERROR(AVERAGEIFS(ScoutingInfo!defense_rating,ScoutingInfo!teamNumber,A447)/4,"")</f>
        <v/>
      </c>
      <c r="C447" s="5" t="str">
        <f t="shared" si="36"/>
        <v/>
      </c>
      <c r="D447" s="4" t="str">
        <f ca="1">IFERROR(SUM(AVERAGEIF(ReformatedData!$A$2:$A$1000,A447, amp_points),AVERAGEIF(ReformatedData!$A$2:$A$1000,A447, speaker_points))/2,"")</f>
        <v/>
      </c>
      <c r="E447" t="str">
        <f t="shared" ca="1" si="37"/>
        <v/>
      </c>
      <c r="F447" t="str">
        <f>IF(A447&lt;&gt;"",IFERROR(
AVERAGEIF(ScoutingData[teamNumber],A447,climbing_status)/(
IF(
AVERAGEIFS(climb_time,ScoutingData[teamNumber],A447)&lt;&gt;0,AVERAGEIFS(climb_time,ScoutingData[teamNumber],A447),AVERAGE(climb_time)
)
),0),"")</f>
        <v/>
      </c>
      <c r="G447" t="str">
        <f t="shared" si="38"/>
        <v/>
      </c>
      <c r="H447" t="str">
        <f>IFERROR(AVERAGEIFS(speed_rating,ScoutingInfo!teamNumber,A447)/5,"")</f>
        <v/>
      </c>
      <c r="I447" t="str">
        <f t="shared" si="39"/>
        <v/>
      </c>
      <c r="J447" t="str">
        <f>IFERROR((AVERAGEIFS(driver_skill,ScoutingInfo!teamNumber,A447)/3),"")</f>
        <v/>
      </c>
      <c r="K447" t="str">
        <f t="shared" si="40"/>
        <v/>
      </c>
      <c r="L447">
        <f>IFERROR((AVERAGEIFS(PitScoutingInfo!coolness,PitScoutingInfo!teamNumber,A447)),"")</f>
        <v>7</v>
      </c>
      <c r="M447">
        <f t="shared" si="41"/>
        <v>43</v>
      </c>
    </row>
    <row r="448" spans="1:13" x14ac:dyDescent="0.4">
      <c r="A448" s="6" t="str">
        <f>IF(ISBLANK(AllTeams!A448),"",AllTeams!A448)</f>
        <v/>
      </c>
      <c r="B448" t="str">
        <f>IFERROR(AVERAGEIFS(ScoutingInfo!defense_rating,ScoutingInfo!teamNumber,A448)/4,"")</f>
        <v/>
      </c>
      <c r="C448" s="5" t="str">
        <f t="shared" si="36"/>
        <v/>
      </c>
      <c r="D448" s="4" t="str">
        <f ca="1">IFERROR(SUM(AVERAGEIF(ReformatedData!$A$2:$A$1000,A448, amp_points),AVERAGEIF(ReformatedData!$A$2:$A$1000,A448, speaker_points))/2,"")</f>
        <v/>
      </c>
      <c r="E448" t="str">
        <f t="shared" ca="1" si="37"/>
        <v/>
      </c>
      <c r="F448" t="str">
        <f>IF(A448&lt;&gt;"",IFERROR(
AVERAGEIF(ScoutingData[teamNumber],A448,climbing_status)/(
IF(
AVERAGEIFS(climb_time,ScoutingData[teamNumber],A448)&lt;&gt;0,AVERAGEIFS(climb_time,ScoutingData[teamNumber],A448),AVERAGE(climb_time)
)
),0),"")</f>
        <v/>
      </c>
      <c r="G448" t="str">
        <f t="shared" si="38"/>
        <v/>
      </c>
      <c r="H448" t="str">
        <f>IFERROR(AVERAGEIFS(speed_rating,ScoutingInfo!teamNumber,A448)/5,"")</f>
        <v/>
      </c>
      <c r="I448" t="str">
        <f t="shared" si="39"/>
        <v/>
      </c>
      <c r="J448" t="str">
        <f>IFERROR((AVERAGEIFS(driver_skill,ScoutingInfo!teamNumber,A448)/3),"")</f>
        <v/>
      </c>
      <c r="K448" t="str">
        <f t="shared" si="40"/>
        <v/>
      </c>
      <c r="L448">
        <f>IFERROR((AVERAGEIFS(PitScoutingInfo!coolness,PitScoutingInfo!teamNumber,A448)),"")</f>
        <v>7</v>
      </c>
      <c r="M448">
        <f t="shared" si="41"/>
        <v>43</v>
      </c>
    </row>
    <row r="449" spans="1:13" x14ac:dyDescent="0.4">
      <c r="A449" s="6" t="str">
        <f>IF(ISBLANK(AllTeams!A449),"",AllTeams!A449)</f>
        <v/>
      </c>
      <c r="B449" t="str">
        <f>IFERROR(AVERAGEIFS(ScoutingInfo!defense_rating,ScoutingInfo!teamNumber,A449)/4,"")</f>
        <v/>
      </c>
      <c r="C449" s="5" t="str">
        <f t="shared" si="36"/>
        <v/>
      </c>
      <c r="D449" s="4" t="str">
        <f ca="1">IFERROR(SUM(AVERAGEIF(ReformatedData!$A$2:$A$1000,A449, amp_points),AVERAGEIF(ReformatedData!$A$2:$A$1000,A449, speaker_points))/2,"")</f>
        <v/>
      </c>
      <c r="E449" t="str">
        <f t="shared" ca="1" si="37"/>
        <v/>
      </c>
      <c r="F449" t="str">
        <f>IF(A449&lt;&gt;"",IFERROR(
AVERAGEIF(ScoutingData[teamNumber],A449,climbing_status)/(
IF(
AVERAGEIFS(climb_time,ScoutingData[teamNumber],A449)&lt;&gt;0,AVERAGEIFS(climb_time,ScoutingData[teamNumber],A449),AVERAGE(climb_time)
)
),0),"")</f>
        <v/>
      </c>
      <c r="G449" t="str">
        <f t="shared" si="38"/>
        <v/>
      </c>
      <c r="H449" t="str">
        <f>IFERROR(AVERAGEIFS(speed_rating,ScoutingInfo!teamNumber,A449)/5,"")</f>
        <v/>
      </c>
      <c r="I449" t="str">
        <f t="shared" si="39"/>
        <v/>
      </c>
      <c r="J449" t="str">
        <f>IFERROR((AVERAGEIFS(driver_skill,ScoutingInfo!teamNumber,A449)/3),"")</f>
        <v/>
      </c>
      <c r="K449" t="str">
        <f t="shared" si="40"/>
        <v/>
      </c>
      <c r="L449">
        <f>IFERROR((AVERAGEIFS(PitScoutingInfo!coolness,PitScoutingInfo!teamNumber,A449)),"")</f>
        <v>7</v>
      </c>
      <c r="M449">
        <f t="shared" si="41"/>
        <v>43</v>
      </c>
    </row>
    <row r="450" spans="1:13" x14ac:dyDescent="0.4">
      <c r="A450" s="6" t="str">
        <f>IF(ISBLANK(AllTeams!A450),"",AllTeams!A450)</f>
        <v/>
      </c>
      <c r="B450" t="str">
        <f>IFERROR(AVERAGEIFS(ScoutingInfo!defense_rating,ScoutingInfo!teamNumber,A450)/4,"")</f>
        <v/>
      </c>
      <c r="C450" s="5" t="str">
        <f t="shared" ref="C450:C500" si="42">IFERROR(_xlfn.RANK.EQ(B450,$B$2:$B$500,4),"")</f>
        <v/>
      </c>
      <c r="D450" s="4" t="str">
        <f ca="1">IFERROR(SUM(AVERAGEIF(ReformatedData!$A$2:$A$1000,A450, amp_points),AVERAGEIF(ReformatedData!$A$2:$A$1000,A450, speaker_points))/2,"")</f>
        <v/>
      </c>
      <c r="E450" t="str">
        <f t="shared" ref="E450:E500" ca="1" si="43">IFERROR(_xlfn.RANK.EQ(D450,$D$2:$D$500,4),"")</f>
        <v/>
      </c>
      <c r="F450" t="str">
        <f>IF(A450&lt;&gt;"",IFERROR(
AVERAGEIF(ScoutingData[teamNumber],A450,climbing_status)/(
IF(
AVERAGEIFS(climb_time,ScoutingData[teamNumber],A450)&lt;&gt;0,AVERAGEIFS(climb_time,ScoutingData[teamNumber],A450),AVERAGE(climb_time)
)
),0),"")</f>
        <v/>
      </c>
      <c r="G450" t="str">
        <f t="shared" ref="G450:G500" si="44">IFERROR(_xlfn.RANK.EQ(F450,$F$2:$F$500,4),"")</f>
        <v/>
      </c>
      <c r="H450" t="str">
        <f>IFERROR(AVERAGEIFS(speed_rating,ScoutingInfo!teamNumber,A450)/5,"")</f>
        <v/>
      </c>
      <c r="I450" t="str">
        <f t="shared" ref="I450:I500" si="45">IFERROR(_xlfn.RANK.EQ(H450,$H$2:$H$500,4),"")</f>
        <v/>
      </c>
      <c r="J450" t="str">
        <f>IFERROR((AVERAGEIFS(driver_skill,ScoutingInfo!teamNumber,A450)/3),"")</f>
        <v/>
      </c>
      <c r="K450" t="str">
        <f t="shared" ref="K450:K500" si="46">IFERROR(_xlfn.RANK.EQ(J450,$J$2:$J$500,4),"")</f>
        <v/>
      </c>
      <c r="L450">
        <f>IFERROR((AVERAGEIFS(PitScoutingInfo!coolness,PitScoutingInfo!teamNumber,A450)),"")</f>
        <v>7</v>
      </c>
      <c r="M450">
        <f t="shared" ref="M450:M500" si="47">IFERROR(_xlfn.RANK.EQ(L450,$L$2:$L$500,4),"")</f>
        <v>43</v>
      </c>
    </row>
    <row r="451" spans="1:13" x14ac:dyDescent="0.4">
      <c r="A451" s="6" t="str">
        <f>IF(ISBLANK(AllTeams!A451),"",AllTeams!A451)</f>
        <v/>
      </c>
      <c r="B451" t="str">
        <f>IFERROR(AVERAGEIFS(ScoutingInfo!defense_rating,ScoutingInfo!teamNumber,A451)/4,"")</f>
        <v/>
      </c>
      <c r="C451" s="5" t="str">
        <f t="shared" si="42"/>
        <v/>
      </c>
      <c r="D451" s="4" t="str">
        <f ca="1">IFERROR(SUM(AVERAGEIF(ReformatedData!$A$2:$A$1000,A451, amp_points),AVERAGEIF(ReformatedData!$A$2:$A$1000,A451, speaker_points))/2,"")</f>
        <v/>
      </c>
      <c r="E451" t="str">
        <f t="shared" ca="1" si="43"/>
        <v/>
      </c>
      <c r="F451" t="str">
        <f>IF(A451&lt;&gt;"",IFERROR(
AVERAGEIF(ScoutingData[teamNumber],A451,climbing_status)/(
IF(
AVERAGEIFS(climb_time,ScoutingData[teamNumber],A451)&lt;&gt;0,AVERAGEIFS(climb_time,ScoutingData[teamNumber],A451),AVERAGE(climb_time)
)
),0),"")</f>
        <v/>
      </c>
      <c r="G451" t="str">
        <f t="shared" si="44"/>
        <v/>
      </c>
      <c r="H451" t="str">
        <f>IFERROR(AVERAGEIFS(speed_rating,ScoutingInfo!teamNumber,A451)/5,"")</f>
        <v/>
      </c>
      <c r="I451" t="str">
        <f t="shared" si="45"/>
        <v/>
      </c>
      <c r="J451" t="str">
        <f>IFERROR((AVERAGEIFS(driver_skill,ScoutingInfo!teamNumber,A451)/3),"")</f>
        <v/>
      </c>
      <c r="K451" t="str">
        <f t="shared" si="46"/>
        <v/>
      </c>
      <c r="L451">
        <f>IFERROR((AVERAGEIFS(PitScoutingInfo!coolness,PitScoutingInfo!teamNumber,A451)),"")</f>
        <v>7</v>
      </c>
      <c r="M451">
        <f t="shared" si="47"/>
        <v>43</v>
      </c>
    </row>
    <row r="452" spans="1:13" x14ac:dyDescent="0.4">
      <c r="A452" s="6" t="str">
        <f>IF(ISBLANK(AllTeams!A452),"",AllTeams!A452)</f>
        <v/>
      </c>
      <c r="B452" t="str">
        <f>IFERROR(AVERAGEIFS(ScoutingInfo!defense_rating,ScoutingInfo!teamNumber,A452)/4,"")</f>
        <v/>
      </c>
      <c r="C452" s="5" t="str">
        <f t="shared" si="42"/>
        <v/>
      </c>
      <c r="D452" s="4" t="str">
        <f ca="1">IFERROR(SUM(AVERAGEIF(ReformatedData!$A$2:$A$1000,A452, amp_points),AVERAGEIF(ReformatedData!$A$2:$A$1000,A452, speaker_points))/2,"")</f>
        <v/>
      </c>
      <c r="E452" t="str">
        <f t="shared" ca="1" si="43"/>
        <v/>
      </c>
      <c r="F452" t="str">
        <f>IF(A452&lt;&gt;"",IFERROR(
AVERAGEIF(ScoutingData[teamNumber],A452,climbing_status)/(
IF(
AVERAGEIFS(climb_time,ScoutingData[teamNumber],A452)&lt;&gt;0,AVERAGEIFS(climb_time,ScoutingData[teamNumber],A452),AVERAGE(climb_time)
)
),0),"")</f>
        <v/>
      </c>
      <c r="G452" t="str">
        <f t="shared" si="44"/>
        <v/>
      </c>
      <c r="H452" t="str">
        <f>IFERROR(AVERAGEIFS(speed_rating,ScoutingInfo!teamNumber,A452)/5,"")</f>
        <v/>
      </c>
      <c r="I452" t="str">
        <f t="shared" si="45"/>
        <v/>
      </c>
      <c r="J452" t="str">
        <f>IFERROR((AVERAGEIFS(driver_skill,ScoutingInfo!teamNumber,A452)/3),"")</f>
        <v/>
      </c>
      <c r="K452" t="str">
        <f t="shared" si="46"/>
        <v/>
      </c>
      <c r="L452">
        <f>IFERROR((AVERAGEIFS(PitScoutingInfo!coolness,PitScoutingInfo!teamNumber,A452)),"")</f>
        <v>7</v>
      </c>
      <c r="M452">
        <f t="shared" si="47"/>
        <v>43</v>
      </c>
    </row>
    <row r="453" spans="1:13" x14ac:dyDescent="0.4">
      <c r="A453" s="6" t="str">
        <f>IF(ISBLANK(AllTeams!A453),"",AllTeams!A453)</f>
        <v/>
      </c>
      <c r="B453" t="str">
        <f>IFERROR(AVERAGEIFS(ScoutingInfo!defense_rating,ScoutingInfo!teamNumber,A453)/4,"")</f>
        <v/>
      </c>
      <c r="C453" s="5" t="str">
        <f t="shared" si="42"/>
        <v/>
      </c>
      <c r="D453" s="4" t="str">
        <f ca="1">IFERROR(SUM(AVERAGEIF(ReformatedData!$A$2:$A$1000,A453, amp_points),AVERAGEIF(ReformatedData!$A$2:$A$1000,A453, speaker_points))/2,"")</f>
        <v/>
      </c>
      <c r="E453" t="str">
        <f t="shared" ca="1" si="43"/>
        <v/>
      </c>
      <c r="F453" t="str">
        <f>IF(A453&lt;&gt;"",IFERROR(
AVERAGEIF(ScoutingData[teamNumber],A453,climbing_status)/(
IF(
AVERAGEIFS(climb_time,ScoutingData[teamNumber],A453)&lt;&gt;0,AVERAGEIFS(climb_time,ScoutingData[teamNumber],A453),AVERAGE(climb_time)
)
),0),"")</f>
        <v/>
      </c>
      <c r="G453" t="str">
        <f t="shared" si="44"/>
        <v/>
      </c>
      <c r="H453" t="str">
        <f>IFERROR(AVERAGEIFS(speed_rating,ScoutingInfo!teamNumber,A453)/5,"")</f>
        <v/>
      </c>
      <c r="I453" t="str">
        <f t="shared" si="45"/>
        <v/>
      </c>
      <c r="J453" t="str">
        <f>IFERROR((AVERAGEIFS(driver_skill,ScoutingInfo!teamNumber,A453)/3),"")</f>
        <v/>
      </c>
      <c r="K453" t="str">
        <f t="shared" si="46"/>
        <v/>
      </c>
      <c r="L453">
        <f>IFERROR((AVERAGEIFS(PitScoutingInfo!coolness,PitScoutingInfo!teamNumber,A453)),"")</f>
        <v>7</v>
      </c>
      <c r="M453">
        <f t="shared" si="47"/>
        <v>43</v>
      </c>
    </row>
    <row r="454" spans="1:13" x14ac:dyDescent="0.4">
      <c r="A454" s="6" t="str">
        <f>IF(ISBLANK(AllTeams!A454),"",AllTeams!A454)</f>
        <v/>
      </c>
      <c r="B454" t="str">
        <f>IFERROR(AVERAGEIFS(ScoutingInfo!defense_rating,ScoutingInfo!teamNumber,A454)/4,"")</f>
        <v/>
      </c>
      <c r="C454" s="5" t="str">
        <f t="shared" si="42"/>
        <v/>
      </c>
      <c r="D454" s="4" t="str">
        <f ca="1">IFERROR(SUM(AVERAGEIF(ReformatedData!$A$2:$A$1000,A454, amp_points),AVERAGEIF(ReformatedData!$A$2:$A$1000,A454, speaker_points))/2,"")</f>
        <v/>
      </c>
      <c r="E454" t="str">
        <f t="shared" ca="1" si="43"/>
        <v/>
      </c>
      <c r="F454" t="str">
        <f>IF(A454&lt;&gt;"",IFERROR(
AVERAGEIF(ScoutingData[teamNumber],A454,climbing_status)/(
IF(
AVERAGEIFS(climb_time,ScoutingData[teamNumber],A454)&lt;&gt;0,AVERAGEIFS(climb_time,ScoutingData[teamNumber],A454),AVERAGE(climb_time)
)
),0),"")</f>
        <v/>
      </c>
      <c r="G454" t="str">
        <f t="shared" si="44"/>
        <v/>
      </c>
      <c r="H454" t="str">
        <f>IFERROR(AVERAGEIFS(speed_rating,ScoutingInfo!teamNumber,A454)/5,"")</f>
        <v/>
      </c>
      <c r="I454" t="str">
        <f t="shared" si="45"/>
        <v/>
      </c>
      <c r="J454" t="str">
        <f>IFERROR((AVERAGEIFS(driver_skill,ScoutingInfo!teamNumber,A454)/3),"")</f>
        <v/>
      </c>
      <c r="K454" t="str">
        <f t="shared" si="46"/>
        <v/>
      </c>
      <c r="L454">
        <f>IFERROR((AVERAGEIFS(PitScoutingInfo!coolness,PitScoutingInfo!teamNumber,A454)),"")</f>
        <v>7</v>
      </c>
      <c r="M454">
        <f t="shared" si="47"/>
        <v>43</v>
      </c>
    </row>
    <row r="455" spans="1:13" x14ac:dyDescent="0.4">
      <c r="A455" s="6" t="str">
        <f>IF(ISBLANK(AllTeams!A455),"",AllTeams!A455)</f>
        <v/>
      </c>
      <c r="B455" t="str">
        <f>IFERROR(AVERAGEIFS(ScoutingInfo!defense_rating,ScoutingInfo!teamNumber,A455)/4,"")</f>
        <v/>
      </c>
      <c r="C455" s="5" t="str">
        <f t="shared" si="42"/>
        <v/>
      </c>
      <c r="D455" s="4" t="str">
        <f ca="1">IFERROR(SUM(AVERAGEIF(ReformatedData!$A$2:$A$1000,A455, amp_points),AVERAGEIF(ReformatedData!$A$2:$A$1000,A455, speaker_points))/2,"")</f>
        <v/>
      </c>
      <c r="E455" t="str">
        <f t="shared" ca="1" si="43"/>
        <v/>
      </c>
      <c r="F455" t="str">
        <f>IF(A455&lt;&gt;"",IFERROR(
AVERAGEIF(ScoutingData[teamNumber],A455,climbing_status)/(
IF(
AVERAGEIFS(climb_time,ScoutingData[teamNumber],A455)&lt;&gt;0,AVERAGEIFS(climb_time,ScoutingData[teamNumber],A455),AVERAGE(climb_time)
)
),0),"")</f>
        <v/>
      </c>
      <c r="G455" t="str">
        <f t="shared" si="44"/>
        <v/>
      </c>
      <c r="H455" t="str">
        <f>IFERROR(AVERAGEIFS(speed_rating,ScoutingInfo!teamNumber,A455)/5,"")</f>
        <v/>
      </c>
      <c r="I455" t="str">
        <f t="shared" si="45"/>
        <v/>
      </c>
      <c r="J455" t="str">
        <f>IFERROR((AVERAGEIFS(driver_skill,ScoutingInfo!teamNumber,A455)/3),"")</f>
        <v/>
      </c>
      <c r="K455" t="str">
        <f t="shared" si="46"/>
        <v/>
      </c>
      <c r="L455">
        <f>IFERROR((AVERAGEIFS(PitScoutingInfo!coolness,PitScoutingInfo!teamNumber,A455)),"")</f>
        <v>7</v>
      </c>
      <c r="M455">
        <f t="shared" si="47"/>
        <v>43</v>
      </c>
    </row>
    <row r="456" spans="1:13" x14ac:dyDescent="0.4">
      <c r="A456" s="6" t="str">
        <f>IF(ISBLANK(AllTeams!A456),"",AllTeams!A456)</f>
        <v/>
      </c>
      <c r="B456" t="str">
        <f>IFERROR(AVERAGEIFS(ScoutingInfo!defense_rating,ScoutingInfo!teamNumber,A456)/4,"")</f>
        <v/>
      </c>
      <c r="C456" s="5" t="str">
        <f t="shared" si="42"/>
        <v/>
      </c>
      <c r="D456" s="4" t="str">
        <f ca="1">IFERROR(SUM(AVERAGEIF(ReformatedData!$A$2:$A$1000,A456, amp_points),AVERAGEIF(ReformatedData!$A$2:$A$1000,A456, speaker_points))/2,"")</f>
        <v/>
      </c>
      <c r="E456" t="str">
        <f t="shared" ca="1" si="43"/>
        <v/>
      </c>
      <c r="F456" t="str">
        <f>IF(A456&lt;&gt;"",IFERROR(
AVERAGEIF(ScoutingData[teamNumber],A456,climbing_status)/(
IF(
AVERAGEIFS(climb_time,ScoutingData[teamNumber],A456)&lt;&gt;0,AVERAGEIFS(climb_time,ScoutingData[teamNumber],A456),AVERAGE(climb_time)
)
),0),"")</f>
        <v/>
      </c>
      <c r="G456" t="str">
        <f t="shared" si="44"/>
        <v/>
      </c>
      <c r="H456" t="str">
        <f>IFERROR(AVERAGEIFS(speed_rating,ScoutingInfo!teamNumber,A456)/5,"")</f>
        <v/>
      </c>
      <c r="I456" t="str">
        <f t="shared" si="45"/>
        <v/>
      </c>
      <c r="J456" t="str">
        <f>IFERROR((AVERAGEIFS(driver_skill,ScoutingInfo!teamNumber,A456)/3),"")</f>
        <v/>
      </c>
      <c r="K456" t="str">
        <f t="shared" si="46"/>
        <v/>
      </c>
      <c r="L456">
        <f>IFERROR((AVERAGEIFS(PitScoutingInfo!coolness,PitScoutingInfo!teamNumber,A456)),"")</f>
        <v>7</v>
      </c>
      <c r="M456">
        <f t="shared" si="47"/>
        <v>43</v>
      </c>
    </row>
    <row r="457" spans="1:13" x14ac:dyDescent="0.4">
      <c r="A457" s="6" t="str">
        <f>IF(ISBLANK(AllTeams!A457),"",AllTeams!A457)</f>
        <v/>
      </c>
      <c r="B457" t="str">
        <f>IFERROR(AVERAGEIFS(ScoutingInfo!defense_rating,ScoutingInfo!teamNumber,A457)/4,"")</f>
        <v/>
      </c>
      <c r="C457" s="5" t="str">
        <f t="shared" si="42"/>
        <v/>
      </c>
      <c r="D457" s="4" t="str">
        <f ca="1">IFERROR(SUM(AVERAGEIF(ReformatedData!$A$2:$A$1000,A457, amp_points),AVERAGEIF(ReformatedData!$A$2:$A$1000,A457, speaker_points))/2,"")</f>
        <v/>
      </c>
      <c r="E457" t="str">
        <f t="shared" ca="1" si="43"/>
        <v/>
      </c>
      <c r="F457" t="str">
        <f>IF(A457&lt;&gt;"",IFERROR(
AVERAGEIF(ScoutingData[teamNumber],A457,climbing_status)/(
IF(
AVERAGEIFS(climb_time,ScoutingData[teamNumber],A457)&lt;&gt;0,AVERAGEIFS(climb_time,ScoutingData[teamNumber],A457),AVERAGE(climb_time)
)
),0),"")</f>
        <v/>
      </c>
      <c r="G457" t="str">
        <f t="shared" si="44"/>
        <v/>
      </c>
      <c r="H457" t="str">
        <f>IFERROR(AVERAGEIFS(speed_rating,ScoutingInfo!teamNumber,A457)/5,"")</f>
        <v/>
      </c>
      <c r="I457" t="str">
        <f t="shared" si="45"/>
        <v/>
      </c>
      <c r="J457" t="str">
        <f>IFERROR((AVERAGEIFS(driver_skill,ScoutingInfo!teamNumber,A457)/3),"")</f>
        <v/>
      </c>
      <c r="K457" t="str">
        <f t="shared" si="46"/>
        <v/>
      </c>
      <c r="L457">
        <f>IFERROR((AVERAGEIFS(PitScoutingInfo!coolness,PitScoutingInfo!teamNumber,A457)),"")</f>
        <v>7</v>
      </c>
      <c r="M457">
        <f t="shared" si="47"/>
        <v>43</v>
      </c>
    </row>
    <row r="458" spans="1:13" x14ac:dyDescent="0.4">
      <c r="A458" s="6" t="str">
        <f>IF(ISBLANK(AllTeams!A458),"",AllTeams!A458)</f>
        <v/>
      </c>
      <c r="B458" t="str">
        <f>IFERROR(AVERAGEIFS(ScoutingInfo!defense_rating,ScoutingInfo!teamNumber,A458)/4,"")</f>
        <v/>
      </c>
      <c r="C458" s="5" t="str">
        <f t="shared" si="42"/>
        <v/>
      </c>
      <c r="D458" s="4" t="str">
        <f ca="1">IFERROR(SUM(AVERAGEIF(ReformatedData!$A$2:$A$1000,A458, amp_points),AVERAGEIF(ReformatedData!$A$2:$A$1000,A458, speaker_points))/2,"")</f>
        <v/>
      </c>
      <c r="E458" t="str">
        <f t="shared" ca="1" si="43"/>
        <v/>
      </c>
      <c r="F458" t="str">
        <f>IF(A458&lt;&gt;"",IFERROR(
AVERAGEIF(ScoutingData[teamNumber],A458,climbing_status)/(
IF(
AVERAGEIFS(climb_time,ScoutingData[teamNumber],A458)&lt;&gt;0,AVERAGEIFS(climb_time,ScoutingData[teamNumber],A458),AVERAGE(climb_time)
)
),0),"")</f>
        <v/>
      </c>
      <c r="G458" t="str">
        <f t="shared" si="44"/>
        <v/>
      </c>
      <c r="H458" t="str">
        <f>IFERROR(AVERAGEIFS(speed_rating,ScoutingInfo!teamNumber,A458)/5,"")</f>
        <v/>
      </c>
      <c r="I458" t="str">
        <f t="shared" si="45"/>
        <v/>
      </c>
      <c r="J458" t="str">
        <f>IFERROR((AVERAGEIFS(driver_skill,ScoutingInfo!teamNumber,A458)/3),"")</f>
        <v/>
      </c>
      <c r="K458" t="str">
        <f t="shared" si="46"/>
        <v/>
      </c>
      <c r="L458">
        <f>IFERROR((AVERAGEIFS(PitScoutingInfo!coolness,PitScoutingInfo!teamNumber,A458)),"")</f>
        <v>7</v>
      </c>
      <c r="M458">
        <f t="shared" si="47"/>
        <v>43</v>
      </c>
    </row>
    <row r="459" spans="1:13" x14ac:dyDescent="0.4">
      <c r="A459" s="6" t="str">
        <f>IF(ISBLANK(AllTeams!A459),"",AllTeams!A459)</f>
        <v/>
      </c>
      <c r="B459" t="str">
        <f>IFERROR(AVERAGEIFS(ScoutingInfo!defense_rating,ScoutingInfo!teamNumber,A459)/4,"")</f>
        <v/>
      </c>
      <c r="C459" s="5" t="str">
        <f t="shared" si="42"/>
        <v/>
      </c>
      <c r="D459" s="4" t="str">
        <f ca="1">IFERROR(SUM(AVERAGEIF(ReformatedData!$A$2:$A$1000,A459, amp_points),AVERAGEIF(ReformatedData!$A$2:$A$1000,A459, speaker_points))/2,"")</f>
        <v/>
      </c>
      <c r="E459" t="str">
        <f t="shared" ca="1" si="43"/>
        <v/>
      </c>
      <c r="F459" t="str">
        <f>IF(A459&lt;&gt;"",IFERROR(
AVERAGEIF(ScoutingData[teamNumber],A459,climbing_status)/(
IF(
AVERAGEIFS(climb_time,ScoutingData[teamNumber],A459)&lt;&gt;0,AVERAGEIFS(climb_time,ScoutingData[teamNumber],A459),AVERAGE(climb_time)
)
),0),"")</f>
        <v/>
      </c>
      <c r="G459" t="str">
        <f t="shared" si="44"/>
        <v/>
      </c>
      <c r="H459" t="str">
        <f>IFERROR(AVERAGEIFS(speed_rating,ScoutingInfo!teamNumber,A459)/5,"")</f>
        <v/>
      </c>
      <c r="I459" t="str">
        <f t="shared" si="45"/>
        <v/>
      </c>
      <c r="J459" t="str">
        <f>IFERROR((AVERAGEIFS(driver_skill,ScoutingInfo!teamNumber,A459)/3),"")</f>
        <v/>
      </c>
      <c r="K459" t="str">
        <f t="shared" si="46"/>
        <v/>
      </c>
      <c r="L459">
        <f>IFERROR((AVERAGEIFS(PitScoutingInfo!coolness,PitScoutingInfo!teamNumber,A459)),"")</f>
        <v>7</v>
      </c>
      <c r="M459">
        <f t="shared" si="47"/>
        <v>43</v>
      </c>
    </row>
    <row r="460" spans="1:13" x14ac:dyDescent="0.4">
      <c r="A460" s="6" t="str">
        <f>IF(ISBLANK(AllTeams!A460),"",AllTeams!A460)</f>
        <v/>
      </c>
      <c r="B460" t="str">
        <f>IFERROR(AVERAGEIFS(ScoutingInfo!defense_rating,ScoutingInfo!teamNumber,A460)/4,"")</f>
        <v/>
      </c>
      <c r="C460" s="5" t="str">
        <f t="shared" si="42"/>
        <v/>
      </c>
      <c r="D460" s="4" t="str">
        <f ca="1">IFERROR(SUM(AVERAGEIF(ReformatedData!$A$2:$A$1000,A460, amp_points),AVERAGEIF(ReformatedData!$A$2:$A$1000,A460, speaker_points))/2,"")</f>
        <v/>
      </c>
      <c r="E460" t="str">
        <f t="shared" ca="1" si="43"/>
        <v/>
      </c>
      <c r="F460" t="str">
        <f>IF(A460&lt;&gt;"",IFERROR(
AVERAGEIF(ScoutingData[teamNumber],A460,climbing_status)/(
IF(
AVERAGEIFS(climb_time,ScoutingData[teamNumber],A460)&lt;&gt;0,AVERAGEIFS(climb_time,ScoutingData[teamNumber],A460),AVERAGE(climb_time)
)
),0),"")</f>
        <v/>
      </c>
      <c r="G460" t="str">
        <f t="shared" si="44"/>
        <v/>
      </c>
      <c r="H460" t="str">
        <f>IFERROR(AVERAGEIFS(speed_rating,ScoutingInfo!teamNumber,A460)/5,"")</f>
        <v/>
      </c>
      <c r="I460" t="str">
        <f t="shared" si="45"/>
        <v/>
      </c>
      <c r="J460" t="str">
        <f>IFERROR((AVERAGEIFS(driver_skill,ScoutingInfo!teamNumber,A460)/3),"")</f>
        <v/>
      </c>
      <c r="K460" t="str">
        <f t="shared" si="46"/>
        <v/>
      </c>
      <c r="L460">
        <f>IFERROR((AVERAGEIFS(PitScoutingInfo!coolness,PitScoutingInfo!teamNumber,A460)),"")</f>
        <v>7</v>
      </c>
      <c r="M460">
        <f t="shared" si="47"/>
        <v>43</v>
      </c>
    </row>
    <row r="461" spans="1:13" x14ac:dyDescent="0.4">
      <c r="A461" s="6" t="str">
        <f>IF(ISBLANK(AllTeams!A461),"",AllTeams!A461)</f>
        <v/>
      </c>
      <c r="B461" t="str">
        <f>IFERROR(AVERAGEIFS(ScoutingInfo!defense_rating,ScoutingInfo!teamNumber,A461)/4,"")</f>
        <v/>
      </c>
      <c r="C461" s="5" t="str">
        <f t="shared" si="42"/>
        <v/>
      </c>
      <c r="D461" s="4" t="str">
        <f ca="1">IFERROR(SUM(AVERAGEIF(ReformatedData!$A$2:$A$1000,A461, amp_points),AVERAGEIF(ReformatedData!$A$2:$A$1000,A461, speaker_points))/2,"")</f>
        <v/>
      </c>
      <c r="E461" t="str">
        <f t="shared" ca="1" si="43"/>
        <v/>
      </c>
      <c r="F461" t="str">
        <f>IF(A461&lt;&gt;"",IFERROR(
AVERAGEIF(ScoutingData[teamNumber],A461,climbing_status)/(
IF(
AVERAGEIFS(climb_time,ScoutingData[teamNumber],A461)&lt;&gt;0,AVERAGEIFS(climb_time,ScoutingData[teamNumber],A461),AVERAGE(climb_time)
)
),0),"")</f>
        <v/>
      </c>
      <c r="G461" t="str">
        <f t="shared" si="44"/>
        <v/>
      </c>
      <c r="H461" t="str">
        <f>IFERROR(AVERAGEIFS(speed_rating,ScoutingInfo!teamNumber,A461)/5,"")</f>
        <v/>
      </c>
      <c r="I461" t="str">
        <f t="shared" si="45"/>
        <v/>
      </c>
      <c r="J461" t="str">
        <f>IFERROR((AVERAGEIFS(driver_skill,ScoutingInfo!teamNumber,A461)/3),"")</f>
        <v/>
      </c>
      <c r="K461" t="str">
        <f t="shared" si="46"/>
        <v/>
      </c>
      <c r="L461">
        <f>IFERROR((AVERAGEIFS(PitScoutingInfo!coolness,PitScoutingInfo!teamNumber,A461)),"")</f>
        <v>7</v>
      </c>
      <c r="M461">
        <f t="shared" si="47"/>
        <v>43</v>
      </c>
    </row>
    <row r="462" spans="1:13" x14ac:dyDescent="0.4">
      <c r="A462" s="6" t="str">
        <f>IF(ISBLANK(AllTeams!A462),"",AllTeams!A462)</f>
        <v/>
      </c>
      <c r="B462" t="str">
        <f>IFERROR(AVERAGEIFS(ScoutingInfo!defense_rating,ScoutingInfo!teamNumber,A462)/4,"")</f>
        <v/>
      </c>
      <c r="C462" s="5" t="str">
        <f t="shared" si="42"/>
        <v/>
      </c>
      <c r="D462" s="4" t="str">
        <f ca="1">IFERROR(SUM(AVERAGEIF(ReformatedData!$A$2:$A$1000,A462, amp_points),AVERAGEIF(ReformatedData!$A$2:$A$1000,A462, speaker_points))/2,"")</f>
        <v/>
      </c>
      <c r="E462" t="str">
        <f t="shared" ca="1" si="43"/>
        <v/>
      </c>
      <c r="F462" t="str">
        <f>IF(A462&lt;&gt;"",IFERROR(
AVERAGEIF(ScoutingData[teamNumber],A462,climbing_status)/(
IF(
AVERAGEIFS(climb_time,ScoutingData[teamNumber],A462)&lt;&gt;0,AVERAGEIFS(climb_time,ScoutingData[teamNumber],A462),AVERAGE(climb_time)
)
),0),"")</f>
        <v/>
      </c>
      <c r="G462" t="str">
        <f t="shared" si="44"/>
        <v/>
      </c>
      <c r="H462" t="str">
        <f>IFERROR(AVERAGEIFS(speed_rating,ScoutingInfo!teamNumber,A462)/5,"")</f>
        <v/>
      </c>
      <c r="I462" t="str">
        <f t="shared" si="45"/>
        <v/>
      </c>
      <c r="J462" t="str">
        <f>IFERROR((AVERAGEIFS(driver_skill,ScoutingInfo!teamNumber,A462)/3),"")</f>
        <v/>
      </c>
      <c r="K462" t="str">
        <f t="shared" si="46"/>
        <v/>
      </c>
      <c r="L462">
        <f>IFERROR((AVERAGEIFS(PitScoutingInfo!coolness,PitScoutingInfo!teamNumber,A462)),"")</f>
        <v>7</v>
      </c>
      <c r="M462">
        <f t="shared" si="47"/>
        <v>43</v>
      </c>
    </row>
    <row r="463" spans="1:13" x14ac:dyDescent="0.4">
      <c r="A463" s="6" t="str">
        <f>IF(ISBLANK(AllTeams!A463),"",AllTeams!A463)</f>
        <v/>
      </c>
      <c r="B463" t="str">
        <f>IFERROR(AVERAGEIFS(ScoutingInfo!defense_rating,ScoutingInfo!teamNumber,A463)/4,"")</f>
        <v/>
      </c>
      <c r="C463" s="5" t="str">
        <f t="shared" si="42"/>
        <v/>
      </c>
      <c r="D463" s="4" t="str">
        <f ca="1">IFERROR(SUM(AVERAGEIF(ReformatedData!$A$2:$A$1000,A463, amp_points),AVERAGEIF(ReformatedData!$A$2:$A$1000,A463, speaker_points))/2,"")</f>
        <v/>
      </c>
      <c r="E463" t="str">
        <f t="shared" ca="1" si="43"/>
        <v/>
      </c>
      <c r="F463" t="str">
        <f>IF(A463&lt;&gt;"",IFERROR(
AVERAGEIF(ScoutingData[teamNumber],A463,climbing_status)/(
IF(
AVERAGEIFS(climb_time,ScoutingData[teamNumber],A463)&lt;&gt;0,AVERAGEIFS(climb_time,ScoutingData[teamNumber],A463),AVERAGE(climb_time)
)
),0),"")</f>
        <v/>
      </c>
      <c r="G463" t="str">
        <f t="shared" si="44"/>
        <v/>
      </c>
      <c r="H463" t="str">
        <f>IFERROR(AVERAGEIFS(speed_rating,ScoutingInfo!teamNumber,A463)/5,"")</f>
        <v/>
      </c>
      <c r="I463" t="str">
        <f t="shared" si="45"/>
        <v/>
      </c>
      <c r="J463" t="str">
        <f>IFERROR((AVERAGEIFS(driver_skill,ScoutingInfo!teamNumber,A463)/3),"")</f>
        <v/>
      </c>
      <c r="K463" t="str">
        <f t="shared" si="46"/>
        <v/>
      </c>
      <c r="L463">
        <f>IFERROR((AVERAGEIFS(PitScoutingInfo!coolness,PitScoutingInfo!teamNumber,A463)),"")</f>
        <v>7</v>
      </c>
      <c r="M463">
        <f t="shared" si="47"/>
        <v>43</v>
      </c>
    </row>
    <row r="464" spans="1:13" x14ac:dyDescent="0.4">
      <c r="A464" s="6" t="str">
        <f>IF(ISBLANK(AllTeams!A464),"",AllTeams!A464)</f>
        <v/>
      </c>
      <c r="B464" t="str">
        <f>IFERROR(AVERAGEIFS(ScoutingInfo!defense_rating,ScoutingInfo!teamNumber,A464)/4,"")</f>
        <v/>
      </c>
      <c r="C464" s="5" t="str">
        <f t="shared" si="42"/>
        <v/>
      </c>
      <c r="D464" s="4" t="str">
        <f ca="1">IFERROR(SUM(AVERAGEIF(ReformatedData!$A$2:$A$1000,A464, amp_points),AVERAGEIF(ReformatedData!$A$2:$A$1000,A464, speaker_points))/2,"")</f>
        <v/>
      </c>
      <c r="E464" t="str">
        <f t="shared" ca="1" si="43"/>
        <v/>
      </c>
      <c r="F464" t="str">
        <f>IF(A464&lt;&gt;"",IFERROR(
AVERAGEIF(ScoutingData[teamNumber],A464,climbing_status)/(
IF(
AVERAGEIFS(climb_time,ScoutingData[teamNumber],A464)&lt;&gt;0,AVERAGEIFS(climb_time,ScoutingData[teamNumber],A464),AVERAGE(climb_time)
)
),0),"")</f>
        <v/>
      </c>
      <c r="G464" t="str">
        <f t="shared" si="44"/>
        <v/>
      </c>
      <c r="H464" t="str">
        <f>IFERROR(AVERAGEIFS(speed_rating,ScoutingInfo!teamNumber,A464)/5,"")</f>
        <v/>
      </c>
      <c r="I464" t="str">
        <f t="shared" si="45"/>
        <v/>
      </c>
      <c r="J464" t="str">
        <f>IFERROR((AVERAGEIFS(driver_skill,ScoutingInfo!teamNumber,A464)/3),"")</f>
        <v/>
      </c>
      <c r="K464" t="str">
        <f t="shared" si="46"/>
        <v/>
      </c>
      <c r="L464">
        <f>IFERROR((AVERAGEIFS(PitScoutingInfo!coolness,PitScoutingInfo!teamNumber,A464)),"")</f>
        <v>7</v>
      </c>
      <c r="M464">
        <f t="shared" si="47"/>
        <v>43</v>
      </c>
    </row>
    <row r="465" spans="1:13" x14ac:dyDescent="0.4">
      <c r="A465" s="6" t="str">
        <f>IF(ISBLANK(AllTeams!A465),"",AllTeams!A465)</f>
        <v/>
      </c>
      <c r="B465" t="str">
        <f>IFERROR(AVERAGEIFS(ScoutingInfo!defense_rating,ScoutingInfo!teamNumber,A465)/4,"")</f>
        <v/>
      </c>
      <c r="C465" s="5" t="str">
        <f t="shared" si="42"/>
        <v/>
      </c>
      <c r="D465" s="4" t="str">
        <f ca="1">IFERROR(SUM(AVERAGEIF(ReformatedData!$A$2:$A$1000,A465, amp_points),AVERAGEIF(ReformatedData!$A$2:$A$1000,A465, speaker_points))/2,"")</f>
        <v/>
      </c>
      <c r="E465" t="str">
        <f t="shared" ca="1" si="43"/>
        <v/>
      </c>
      <c r="F465" t="str">
        <f>IF(A465&lt;&gt;"",IFERROR(
AVERAGEIF(ScoutingData[teamNumber],A465,climbing_status)/(
IF(
AVERAGEIFS(climb_time,ScoutingData[teamNumber],A465)&lt;&gt;0,AVERAGEIFS(climb_time,ScoutingData[teamNumber],A465),AVERAGE(climb_time)
)
),0),"")</f>
        <v/>
      </c>
      <c r="G465" t="str">
        <f t="shared" si="44"/>
        <v/>
      </c>
      <c r="H465" t="str">
        <f>IFERROR(AVERAGEIFS(speed_rating,ScoutingInfo!teamNumber,A465)/5,"")</f>
        <v/>
      </c>
      <c r="I465" t="str">
        <f t="shared" si="45"/>
        <v/>
      </c>
      <c r="J465" t="str">
        <f>IFERROR((AVERAGEIFS(driver_skill,ScoutingInfo!teamNumber,A465)/3),"")</f>
        <v/>
      </c>
      <c r="K465" t="str">
        <f t="shared" si="46"/>
        <v/>
      </c>
      <c r="L465">
        <f>IFERROR((AVERAGEIFS(PitScoutingInfo!coolness,PitScoutingInfo!teamNumber,A465)),"")</f>
        <v>7</v>
      </c>
      <c r="M465">
        <f t="shared" si="47"/>
        <v>43</v>
      </c>
    </row>
    <row r="466" spans="1:13" x14ac:dyDescent="0.4">
      <c r="A466" s="6" t="str">
        <f>IF(ISBLANK(AllTeams!A466),"",AllTeams!A466)</f>
        <v/>
      </c>
      <c r="B466" t="str">
        <f>IFERROR(AVERAGEIFS(ScoutingInfo!defense_rating,ScoutingInfo!teamNumber,A466)/4,"")</f>
        <v/>
      </c>
      <c r="C466" s="5" t="str">
        <f t="shared" si="42"/>
        <v/>
      </c>
      <c r="D466" s="4" t="str">
        <f ca="1">IFERROR(SUM(AVERAGEIF(ReformatedData!$A$2:$A$1000,A466, amp_points),AVERAGEIF(ReformatedData!$A$2:$A$1000,A466, speaker_points))/2,"")</f>
        <v/>
      </c>
      <c r="E466" t="str">
        <f t="shared" ca="1" si="43"/>
        <v/>
      </c>
      <c r="F466" t="str">
        <f>IF(A466&lt;&gt;"",IFERROR(
AVERAGEIF(ScoutingData[teamNumber],A466,climbing_status)/(
IF(
AVERAGEIFS(climb_time,ScoutingData[teamNumber],A466)&lt;&gt;0,AVERAGEIFS(climb_time,ScoutingData[teamNumber],A466),AVERAGE(climb_time)
)
),0),"")</f>
        <v/>
      </c>
      <c r="G466" t="str">
        <f t="shared" si="44"/>
        <v/>
      </c>
      <c r="H466" t="str">
        <f>IFERROR(AVERAGEIFS(speed_rating,ScoutingInfo!teamNumber,A466)/5,"")</f>
        <v/>
      </c>
      <c r="I466" t="str">
        <f t="shared" si="45"/>
        <v/>
      </c>
      <c r="J466" t="str">
        <f>IFERROR((AVERAGEIFS(driver_skill,ScoutingInfo!teamNumber,A466)/3),"")</f>
        <v/>
      </c>
      <c r="K466" t="str">
        <f t="shared" si="46"/>
        <v/>
      </c>
      <c r="L466">
        <f>IFERROR((AVERAGEIFS(PitScoutingInfo!coolness,PitScoutingInfo!teamNumber,A466)),"")</f>
        <v>7</v>
      </c>
      <c r="M466">
        <f t="shared" si="47"/>
        <v>43</v>
      </c>
    </row>
    <row r="467" spans="1:13" x14ac:dyDescent="0.4">
      <c r="A467" s="6" t="str">
        <f>IF(ISBLANK(AllTeams!A467),"",AllTeams!A467)</f>
        <v/>
      </c>
      <c r="B467" t="str">
        <f>IFERROR(AVERAGEIFS(ScoutingInfo!defense_rating,ScoutingInfo!teamNumber,A467)/4,"")</f>
        <v/>
      </c>
      <c r="C467" s="5" t="str">
        <f t="shared" si="42"/>
        <v/>
      </c>
      <c r="D467" s="4" t="str">
        <f ca="1">IFERROR(SUM(AVERAGEIF(ReformatedData!$A$2:$A$1000,A467, amp_points),AVERAGEIF(ReformatedData!$A$2:$A$1000,A467, speaker_points))/2,"")</f>
        <v/>
      </c>
      <c r="E467" t="str">
        <f t="shared" ca="1" si="43"/>
        <v/>
      </c>
      <c r="F467" t="str">
        <f>IF(A467&lt;&gt;"",IFERROR(
AVERAGEIF(ScoutingData[teamNumber],A467,climbing_status)/(
IF(
AVERAGEIFS(climb_time,ScoutingData[teamNumber],A467)&lt;&gt;0,AVERAGEIFS(climb_time,ScoutingData[teamNumber],A467),AVERAGE(climb_time)
)
),0),"")</f>
        <v/>
      </c>
      <c r="G467" t="str">
        <f t="shared" si="44"/>
        <v/>
      </c>
      <c r="H467" t="str">
        <f>IFERROR(AVERAGEIFS(speed_rating,ScoutingInfo!teamNumber,A467)/5,"")</f>
        <v/>
      </c>
      <c r="I467" t="str">
        <f t="shared" si="45"/>
        <v/>
      </c>
      <c r="J467" t="str">
        <f>IFERROR((AVERAGEIFS(driver_skill,ScoutingInfo!teamNumber,A467)/3),"")</f>
        <v/>
      </c>
      <c r="K467" t="str">
        <f t="shared" si="46"/>
        <v/>
      </c>
      <c r="L467">
        <f>IFERROR((AVERAGEIFS(PitScoutingInfo!coolness,PitScoutingInfo!teamNumber,A467)),"")</f>
        <v>7</v>
      </c>
      <c r="M467">
        <f t="shared" si="47"/>
        <v>43</v>
      </c>
    </row>
    <row r="468" spans="1:13" x14ac:dyDescent="0.4">
      <c r="A468" s="6" t="str">
        <f>IF(ISBLANK(AllTeams!A468),"",AllTeams!A468)</f>
        <v/>
      </c>
      <c r="B468" t="str">
        <f>IFERROR(AVERAGEIFS(ScoutingInfo!defense_rating,ScoutingInfo!teamNumber,A468)/4,"")</f>
        <v/>
      </c>
      <c r="C468" s="5" t="str">
        <f t="shared" si="42"/>
        <v/>
      </c>
      <c r="D468" s="4" t="str">
        <f ca="1">IFERROR(SUM(AVERAGEIF(ReformatedData!$A$2:$A$1000,A468, amp_points),AVERAGEIF(ReformatedData!$A$2:$A$1000,A468, speaker_points))/2,"")</f>
        <v/>
      </c>
      <c r="E468" t="str">
        <f t="shared" ca="1" si="43"/>
        <v/>
      </c>
      <c r="F468" t="str">
        <f>IF(A468&lt;&gt;"",IFERROR(
AVERAGEIF(ScoutingData[teamNumber],A468,climbing_status)/(
IF(
AVERAGEIFS(climb_time,ScoutingData[teamNumber],A468)&lt;&gt;0,AVERAGEIFS(climb_time,ScoutingData[teamNumber],A468),AVERAGE(climb_time)
)
),0),"")</f>
        <v/>
      </c>
      <c r="G468" t="str">
        <f t="shared" si="44"/>
        <v/>
      </c>
      <c r="H468" t="str">
        <f>IFERROR(AVERAGEIFS(speed_rating,ScoutingInfo!teamNumber,A468)/5,"")</f>
        <v/>
      </c>
      <c r="I468" t="str">
        <f t="shared" si="45"/>
        <v/>
      </c>
      <c r="J468" t="str">
        <f>IFERROR((AVERAGEIFS(driver_skill,ScoutingInfo!teamNumber,A468)/3),"")</f>
        <v/>
      </c>
      <c r="K468" t="str">
        <f t="shared" si="46"/>
        <v/>
      </c>
      <c r="L468">
        <f>IFERROR((AVERAGEIFS(PitScoutingInfo!coolness,PitScoutingInfo!teamNumber,A468)),"")</f>
        <v>7</v>
      </c>
      <c r="M468">
        <f t="shared" si="47"/>
        <v>43</v>
      </c>
    </row>
    <row r="469" spans="1:13" x14ac:dyDescent="0.4">
      <c r="A469" s="6" t="str">
        <f>IF(ISBLANK(AllTeams!A469),"",AllTeams!A469)</f>
        <v/>
      </c>
      <c r="B469" t="str">
        <f>IFERROR(AVERAGEIFS(ScoutingInfo!defense_rating,ScoutingInfo!teamNumber,A469)/4,"")</f>
        <v/>
      </c>
      <c r="C469" s="5" t="str">
        <f t="shared" si="42"/>
        <v/>
      </c>
      <c r="D469" s="4" t="str">
        <f ca="1">IFERROR(SUM(AVERAGEIF(ReformatedData!$A$2:$A$1000,A469, amp_points),AVERAGEIF(ReformatedData!$A$2:$A$1000,A469, speaker_points))/2,"")</f>
        <v/>
      </c>
      <c r="E469" t="str">
        <f t="shared" ca="1" si="43"/>
        <v/>
      </c>
      <c r="F469" t="str">
        <f>IF(A469&lt;&gt;"",IFERROR(
AVERAGEIF(ScoutingData[teamNumber],A469,climbing_status)/(
IF(
AVERAGEIFS(climb_time,ScoutingData[teamNumber],A469)&lt;&gt;0,AVERAGEIFS(climb_time,ScoutingData[teamNumber],A469),AVERAGE(climb_time)
)
),0),"")</f>
        <v/>
      </c>
      <c r="G469" t="str">
        <f t="shared" si="44"/>
        <v/>
      </c>
      <c r="H469" t="str">
        <f>IFERROR(AVERAGEIFS(speed_rating,ScoutingInfo!teamNumber,A469)/5,"")</f>
        <v/>
      </c>
      <c r="I469" t="str">
        <f t="shared" si="45"/>
        <v/>
      </c>
      <c r="J469" t="str">
        <f>IFERROR((AVERAGEIFS(driver_skill,ScoutingInfo!teamNumber,A469)/3),"")</f>
        <v/>
      </c>
      <c r="K469" t="str">
        <f t="shared" si="46"/>
        <v/>
      </c>
      <c r="L469">
        <f>IFERROR((AVERAGEIFS(PitScoutingInfo!coolness,PitScoutingInfo!teamNumber,A469)),"")</f>
        <v>7</v>
      </c>
      <c r="M469">
        <f t="shared" si="47"/>
        <v>43</v>
      </c>
    </row>
    <row r="470" spans="1:13" x14ac:dyDescent="0.4">
      <c r="A470" s="6" t="str">
        <f>IF(ISBLANK(AllTeams!A470),"",AllTeams!A470)</f>
        <v/>
      </c>
      <c r="B470" t="str">
        <f>IFERROR(AVERAGEIFS(ScoutingInfo!defense_rating,ScoutingInfo!teamNumber,A470)/4,"")</f>
        <v/>
      </c>
      <c r="C470" s="5" t="str">
        <f t="shared" si="42"/>
        <v/>
      </c>
      <c r="D470" s="4" t="str">
        <f ca="1">IFERROR(SUM(AVERAGEIF(ReformatedData!$A$2:$A$1000,A470, amp_points),AVERAGEIF(ReformatedData!$A$2:$A$1000,A470, speaker_points))/2,"")</f>
        <v/>
      </c>
      <c r="E470" t="str">
        <f t="shared" ca="1" si="43"/>
        <v/>
      </c>
      <c r="F470" t="str">
        <f>IF(A470&lt;&gt;"",IFERROR(
AVERAGEIF(ScoutingData[teamNumber],A470,climbing_status)/(
IF(
AVERAGEIFS(climb_time,ScoutingData[teamNumber],A470)&lt;&gt;0,AVERAGEIFS(climb_time,ScoutingData[teamNumber],A470),AVERAGE(climb_time)
)
),0),"")</f>
        <v/>
      </c>
      <c r="G470" t="str">
        <f t="shared" si="44"/>
        <v/>
      </c>
      <c r="H470" t="str">
        <f>IFERROR(AVERAGEIFS(speed_rating,ScoutingInfo!teamNumber,A470)/5,"")</f>
        <v/>
      </c>
      <c r="I470" t="str">
        <f t="shared" si="45"/>
        <v/>
      </c>
      <c r="J470" t="str">
        <f>IFERROR((AVERAGEIFS(driver_skill,ScoutingInfo!teamNumber,A470)/3),"")</f>
        <v/>
      </c>
      <c r="K470" t="str">
        <f t="shared" si="46"/>
        <v/>
      </c>
      <c r="L470">
        <f>IFERROR((AVERAGEIFS(PitScoutingInfo!coolness,PitScoutingInfo!teamNumber,A470)),"")</f>
        <v>7</v>
      </c>
      <c r="M470">
        <f t="shared" si="47"/>
        <v>43</v>
      </c>
    </row>
    <row r="471" spans="1:13" x14ac:dyDescent="0.4">
      <c r="A471" s="6" t="str">
        <f>IF(ISBLANK(AllTeams!A471),"",AllTeams!A471)</f>
        <v/>
      </c>
      <c r="B471" t="str">
        <f>IFERROR(AVERAGEIFS(ScoutingInfo!defense_rating,ScoutingInfo!teamNumber,A471)/4,"")</f>
        <v/>
      </c>
      <c r="C471" s="5" t="str">
        <f t="shared" si="42"/>
        <v/>
      </c>
      <c r="D471" s="4" t="str">
        <f ca="1">IFERROR(SUM(AVERAGEIF(ReformatedData!$A$2:$A$1000,A471, amp_points),AVERAGEIF(ReformatedData!$A$2:$A$1000,A471, speaker_points))/2,"")</f>
        <v/>
      </c>
      <c r="E471" t="str">
        <f t="shared" ca="1" si="43"/>
        <v/>
      </c>
      <c r="F471" t="str">
        <f>IF(A471&lt;&gt;"",IFERROR(
AVERAGEIF(ScoutingData[teamNumber],A471,climbing_status)/(
IF(
AVERAGEIFS(climb_time,ScoutingData[teamNumber],A471)&lt;&gt;0,AVERAGEIFS(climb_time,ScoutingData[teamNumber],A471),AVERAGE(climb_time)
)
),0),"")</f>
        <v/>
      </c>
      <c r="G471" t="str">
        <f t="shared" si="44"/>
        <v/>
      </c>
      <c r="H471" t="str">
        <f>IFERROR(AVERAGEIFS(speed_rating,ScoutingInfo!teamNumber,A471)/5,"")</f>
        <v/>
      </c>
      <c r="I471" t="str">
        <f t="shared" si="45"/>
        <v/>
      </c>
      <c r="J471" t="str">
        <f>IFERROR((AVERAGEIFS(driver_skill,ScoutingInfo!teamNumber,A471)/3),"")</f>
        <v/>
      </c>
      <c r="K471" t="str">
        <f t="shared" si="46"/>
        <v/>
      </c>
      <c r="L471">
        <f>IFERROR((AVERAGEIFS(PitScoutingInfo!coolness,PitScoutingInfo!teamNumber,A471)),"")</f>
        <v>7</v>
      </c>
      <c r="M471">
        <f t="shared" si="47"/>
        <v>43</v>
      </c>
    </row>
    <row r="472" spans="1:13" x14ac:dyDescent="0.4">
      <c r="A472" s="6" t="str">
        <f>IF(ISBLANK(AllTeams!A472),"",AllTeams!A472)</f>
        <v/>
      </c>
      <c r="B472" t="str">
        <f>IFERROR(AVERAGEIFS(ScoutingInfo!defense_rating,ScoutingInfo!teamNumber,A472)/4,"")</f>
        <v/>
      </c>
      <c r="C472" s="5" t="str">
        <f t="shared" si="42"/>
        <v/>
      </c>
      <c r="D472" s="4" t="str">
        <f ca="1">IFERROR(SUM(AVERAGEIF(ReformatedData!$A$2:$A$1000,A472, amp_points),AVERAGEIF(ReformatedData!$A$2:$A$1000,A472, speaker_points))/2,"")</f>
        <v/>
      </c>
      <c r="E472" t="str">
        <f t="shared" ca="1" si="43"/>
        <v/>
      </c>
      <c r="F472" t="str">
        <f>IF(A472&lt;&gt;"",IFERROR(
AVERAGEIF(ScoutingData[teamNumber],A472,climbing_status)/(
IF(
AVERAGEIFS(climb_time,ScoutingData[teamNumber],A472)&lt;&gt;0,AVERAGEIFS(climb_time,ScoutingData[teamNumber],A472),AVERAGE(climb_time)
)
),0),"")</f>
        <v/>
      </c>
      <c r="G472" t="str">
        <f t="shared" si="44"/>
        <v/>
      </c>
      <c r="H472" t="str">
        <f>IFERROR(AVERAGEIFS(speed_rating,ScoutingInfo!teamNumber,A472)/5,"")</f>
        <v/>
      </c>
      <c r="I472" t="str">
        <f t="shared" si="45"/>
        <v/>
      </c>
      <c r="J472" t="str">
        <f>IFERROR((AVERAGEIFS(driver_skill,ScoutingInfo!teamNumber,A472)/3),"")</f>
        <v/>
      </c>
      <c r="K472" t="str">
        <f t="shared" si="46"/>
        <v/>
      </c>
      <c r="L472">
        <f>IFERROR((AVERAGEIFS(PitScoutingInfo!coolness,PitScoutingInfo!teamNumber,A472)),"")</f>
        <v>7</v>
      </c>
      <c r="M472">
        <f t="shared" si="47"/>
        <v>43</v>
      </c>
    </row>
    <row r="473" spans="1:13" x14ac:dyDescent="0.4">
      <c r="A473" s="6" t="str">
        <f>IF(ISBLANK(AllTeams!A473),"",AllTeams!A473)</f>
        <v/>
      </c>
      <c r="B473" t="str">
        <f>IFERROR(AVERAGEIFS(ScoutingInfo!defense_rating,ScoutingInfo!teamNumber,A473)/4,"")</f>
        <v/>
      </c>
      <c r="C473" s="5" t="str">
        <f t="shared" si="42"/>
        <v/>
      </c>
      <c r="D473" s="4" t="str">
        <f ca="1">IFERROR(SUM(AVERAGEIF(ReformatedData!$A$2:$A$1000,A473, amp_points),AVERAGEIF(ReformatedData!$A$2:$A$1000,A473, speaker_points))/2,"")</f>
        <v/>
      </c>
      <c r="E473" t="str">
        <f t="shared" ca="1" si="43"/>
        <v/>
      </c>
      <c r="F473" t="str">
        <f>IF(A473&lt;&gt;"",IFERROR(
AVERAGEIF(ScoutingData[teamNumber],A473,climbing_status)/(
IF(
AVERAGEIFS(climb_time,ScoutingData[teamNumber],A473)&lt;&gt;0,AVERAGEIFS(climb_time,ScoutingData[teamNumber],A473),AVERAGE(climb_time)
)
),0),"")</f>
        <v/>
      </c>
      <c r="G473" t="str">
        <f t="shared" si="44"/>
        <v/>
      </c>
      <c r="H473" t="str">
        <f>IFERROR(AVERAGEIFS(speed_rating,ScoutingInfo!teamNumber,A473)/5,"")</f>
        <v/>
      </c>
      <c r="I473" t="str">
        <f t="shared" si="45"/>
        <v/>
      </c>
      <c r="J473" t="str">
        <f>IFERROR((AVERAGEIFS(driver_skill,ScoutingInfo!teamNumber,A473)/3),"")</f>
        <v/>
      </c>
      <c r="K473" t="str">
        <f t="shared" si="46"/>
        <v/>
      </c>
      <c r="L473">
        <f>IFERROR((AVERAGEIFS(PitScoutingInfo!coolness,PitScoutingInfo!teamNumber,A473)),"")</f>
        <v>7</v>
      </c>
      <c r="M473">
        <f t="shared" si="47"/>
        <v>43</v>
      </c>
    </row>
    <row r="474" spans="1:13" x14ac:dyDescent="0.4">
      <c r="A474" s="6" t="str">
        <f>IF(ISBLANK(AllTeams!A474),"",AllTeams!A474)</f>
        <v/>
      </c>
      <c r="B474" t="str">
        <f>IFERROR(AVERAGEIFS(ScoutingInfo!defense_rating,ScoutingInfo!teamNumber,A474)/4,"")</f>
        <v/>
      </c>
      <c r="C474" s="5" t="str">
        <f t="shared" si="42"/>
        <v/>
      </c>
      <c r="D474" s="4" t="str">
        <f ca="1">IFERROR(SUM(AVERAGEIF(ReformatedData!$A$2:$A$1000,A474, amp_points),AVERAGEIF(ReformatedData!$A$2:$A$1000,A474, speaker_points))/2,"")</f>
        <v/>
      </c>
      <c r="E474" t="str">
        <f t="shared" ca="1" si="43"/>
        <v/>
      </c>
      <c r="F474" t="str">
        <f>IF(A474&lt;&gt;"",IFERROR(
AVERAGEIF(ScoutingData[teamNumber],A474,climbing_status)/(
IF(
AVERAGEIFS(climb_time,ScoutingData[teamNumber],A474)&lt;&gt;0,AVERAGEIFS(climb_time,ScoutingData[teamNumber],A474),AVERAGE(climb_time)
)
),0),"")</f>
        <v/>
      </c>
      <c r="G474" t="str">
        <f t="shared" si="44"/>
        <v/>
      </c>
      <c r="H474" t="str">
        <f>IFERROR(AVERAGEIFS(speed_rating,ScoutingInfo!teamNumber,A474)/5,"")</f>
        <v/>
      </c>
      <c r="I474" t="str">
        <f t="shared" si="45"/>
        <v/>
      </c>
      <c r="J474" t="str">
        <f>IFERROR((AVERAGEIFS(driver_skill,ScoutingInfo!teamNumber,A474)/3),"")</f>
        <v/>
      </c>
      <c r="K474" t="str">
        <f t="shared" si="46"/>
        <v/>
      </c>
      <c r="L474">
        <f>IFERROR((AVERAGEIFS(PitScoutingInfo!coolness,PitScoutingInfo!teamNumber,A474)),"")</f>
        <v>7</v>
      </c>
      <c r="M474">
        <f t="shared" si="47"/>
        <v>43</v>
      </c>
    </row>
    <row r="475" spans="1:13" x14ac:dyDescent="0.4">
      <c r="A475" s="6" t="str">
        <f>IF(ISBLANK(AllTeams!A475),"",AllTeams!A475)</f>
        <v/>
      </c>
      <c r="B475" t="str">
        <f>IFERROR(AVERAGEIFS(ScoutingInfo!defense_rating,ScoutingInfo!teamNumber,A475)/4,"")</f>
        <v/>
      </c>
      <c r="C475" s="5" t="str">
        <f t="shared" si="42"/>
        <v/>
      </c>
      <c r="D475" s="4" t="str">
        <f ca="1">IFERROR(SUM(AVERAGEIF(ReformatedData!$A$2:$A$1000,A475, amp_points),AVERAGEIF(ReformatedData!$A$2:$A$1000,A475, speaker_points))/2,"")</f>
        <v/>
      </c>
      <c r="E475" t="str">
        <f t="shared" ca="1" si="43"/>
        <v/>
      </c>
      <c r="F475" t="str">
        <f>IF(A475&lt;&gt;"",IFERROR(
AVERAGEIF(ScoutingData[teamNumber],A475,climbing_status)/(
IF(
AVERAGEIFS(climb_time,ScoutingData[teamNumber],A475)&lt;&gt;0,AVERAGEIFS(climb_time,ScoutingData[teamNumber],A475),AVERAGE(climb_time)
)
),0),"")</f>
        <v/>
      </c>
      <c r="G475" t="str">
        <f t="shared" si="44"/>
        <v/>
      </c>
      <c r="H475" t="str">
        <f>IFERROR(AVERAGEIFS(speed_rating,ScoutingInfo!teamNumber,A475)/5,"")</f>
        <v/>
      </c>
      <c r="I475" t="str">
        <f t="shared" si="45"/>
        <v/>
      </c>
      <c r="J475" t="str">
        <f>IFERROR((AVERAGEIFS(driver_skill,ScoutingInfo!teamNumber,A475)/3),"")</f>
        <v/>
      </c>
      <c r="K475" t="str">
        <f t="shared" si="46"/>
        <v/>
      </c>
      <c r="L475">
        <f>IFERROR((AVERAGEIFS(PitScoutingInfo!coolness,PitScoutingInfo!teamNumber,A475)),"")</f>
        <v>7</v>
      </c>
      <c r="M475">
        <f t="shared" si="47"/>
        <v>43</v>
      </c>
    </row>
    <row r="476" spans="1:13" x14ac:dyDescent="0.4">
      <c r="A476" s="6" t="str">
        <f>IF(ISBLANK(AllTeams!A476),"",AllTeams!A476)</f>
        <v/>
      </c>
      <c r="B476" t="str">
        <f>IFERROR(AVERAGEIFS(ScoutingInfo!defense_rating,ScoutingInfo!teamNumber,A476)/4,"")</f>
        <v/>
      </c>
      <c r="C476" s="5" t="str">
        <f t="shared" si="42"/>
        <v/>
      </c>
      <c r="D476" s="4" t="str">
        <f ca="1">IFERROR(SUM(AVERAGEIF(ReformatedData!$A$2:$A$1000,A476, amp_points),AVERAGEIF(ReformatedData!$A$2:$A$1000,A476, speaker_points))/2,"")</f>
        <v/>
      </c>
      <c r="E476" t="str">
        <f t="shared" ca="1" si="43"/>
        <v/>
      </c>
      <c r="F476" t="str">
        <f>IF(A476&lt;&gt;"",IFERROR(
AVERAGEIF(ScoutingData[teamNumber],A476,climbing_status)/(
IF(
AVERAGEIFS(climb_time,ScoutingData[teamNumber],A476)&lt;&gt;0,AVERAGEIFS(climb_time,ScoutingData[teamNumber],A476),AVERAGE(climb_time)
)
),0),"")</f>
        <v/>
      </c>
      <c r="G476" t="str">
        <f t="shared" si="44"/>
        <v/>
      </c>
      <c r="H476" t="str">
        <f>IFERROR(AVERAGEIFS(speed_rating,ScoutingInfo!teamNumber,A476)/5,"")</f>
        <v/>
      </c>
      <c r="I476" t="str">
        <f t="shared" si="45"/>
        <v/>
      </c>
      <c r="J476" t="str">
        <f>IFERROR((AVERAGEIFS(driver_skill,ScoutingInfo!teamNumber,A476)/3),"")</f>
        <v/>
      </c>
      <c r="K476" t="str">
        <f t="shared" si="46"/>
        <v/>
      </c>
      <c r="L476">
        <f>IFERROR((AVERAGEIFS(PitScoutingInfo!coolness,PitScoutingInfo!teamNumber,A476)),"")</f>
        <v>7</v>
      </c>
      <c r="M476">
        <f t="shared" si="47"/>
        <v>43</v>
      </c>
    </row>
    <row r="477" spans="1:13" x14ac:dyDescent="0.4">
      <c r="A477" s="6" t="str">
        <f>IF(ISBLANK(AllTeams!A477),"",AllTeams!A477)</f>
        <v/>
      </c>
      <c r="B477" t="str">
        <f>IFERROR(AVERAGEIFS(ScoutingInfo!defense_rating,ScoutingInfo!teamNumber,A477)/4,"")</f>
        <v/>
      </c>
      <c r="C477" s="5" t="str">
        <f t="shared" si="42"/>
        <v/>
      </c>
      <c r="D477" s="4" t="str">
        <f ca="1">IFERROR(SUM(AVERAGEIF(ReformatedData!$A$2:$A$1000,A477, amp_points),AVERAGEIF(ReformatedData!$A$2:$A$1000,A477, speaker_points))/2,"")</f>
        <v/>
      </c>
      <c r="E477" t="str">
        <f t="shared" ca="1" si="43"/>
        <v/>
      </c>
      <c r="F477" t="str">
        <f>IF(A477&lt;&gt;"",IFERROR(
AVERAGEIF(ScoutingData[teamNumber],A477,climbing_status)/(
IF(
AVERAGEIFS(climb_time,ScoutingData[teamNumber],A477)&lt;&gt;0,AVERAGEIFS(climb_time,ScoutingData[teamNumber],A477),AVERAGE(climb_time)
)
),0),"")</f>
        <v/>
      </c>
      <c r="G477" t="str">
        <f t="shared" si="44"/>
        <v/>
      </c>
      <c r="H477" t="str">
        <f>IFERROR(AVERAGEIFS(speed_rating,ScoutingInfo!teamNumber,A477)/5,"")</f>
        <v/>
      </c>
      <c r="I477" t="str">
        <f t="shared" si="45"/>
        <v/>
      </c>
      <c r="J477" t="str">
        <f>IFERROR((AVERAGEIFS(driver_skill,ScoutingInfo!teamNumber,A477)/3),"")</f>
        <v/>
      </c>
      <c r="K477" t="str">
        <f t="shared" si="46"/>
        <v/>
      </c>
      <c r="L477">
        <f>IFERROR((AVERAGEIFS(PitScoutingInfo!coolness,PitScoutingInfo!teamNumber,A477)),"")</f>
        <v>7</v>
      </c>
      <c r="M477">
        <f t="shared" si="47"/>
        <v>43</v>
      </c>
    </row>
    <row r="478" spans="1:13" x14ac:dyDescent="0.4">
      <c r="A478" s="6" t="str">
        <f>IF(ISBLANK(AllTeams!A478),"",AllTeams!A478)</f>
        <v/>
      </c>
      <c r="B478" t="str">
        <f>IFERROR(AVERAGEIFS(ScoutingInfo!defense_rating,ScoutingInfo!teamNumber,A478)/4,"")</f>
        <v/>
      </c>
      <c r="C478" s="5" t="str">
        <f t="shared" si="42"/>
        <v/>
      </c>
      <c r="D478" s="4" t="str">
        <f ca="1">IFERROR(SUM(AVERAGEIF(ReformatedData!$A$2:$A$1000,A478, amp_points),AVERAGEIF(ReformatedData!$A$2:$A$1000,A478, speaker_points))/2,"")</f>
        <v/>
      </c>
      <c r="E478" t="str">
        <f t="shared" ca="1" si="43"/>
        <v/>
      </c>
      <c r="F478" t="str">
        <f>IF(A478&lt;&gt;"",IFERROR(
AVERAGEIF(ScoutingData[teamNumber],A478,climbing_status)/(
IF(
AVERAGEIFS(climb_time,ScoutingData[teamNumber],A478)&lt;&gt;0,AVERAGEIFS(climb_time,ScoutingData[teamNumber],A478),AVERAGE(climb_time)
)
),0),"")</f>
        <v/>
      </c>
      <c r="G478" t="str">
        <f t="shared" si="44"/>
        <v/>
      </c>
      <c r="H478" t="str">
        <f>IFERROR(AVERAGEIFS(speed_rating,ScoutingInfo!teamNumber,A478)/5,"")</f>
        <v/>
      </c>
      <c r="I478" t="str">
        <f t="shared" si="45"/>
        <v/>
      </c>
      <c r="J478" t="str">
        <f>IFERROR((AVERAGEIFS(driver_skill,ScoutingInfo!teamNumber,A478)/3),"")</f>
        <v/>
      </c>
      <c r="K478" t="str">
        <f t="shared" si="46"/>
        <v/>
      </c>
      <c r="L478">
        <f>IFERROR((AVERAGEIFS(PitScoutingInfo!coolness,PitScoutingInfo!teamNumber,A478)),"")</f>
        <v>7</v>
      </c>
      <c r="M478">
        <f t="shared" si="47"/>
        <v>43</v>
      </c>
    </row>
    <row r="479" spans="1:13" x14ac:dyDescent="0.4">
      <c r="A479" s="6" t="str">
        <f>IF(ISBLANK(AllTeams!A479),"",AllTeams!A479)</f>
        <v/>
      </c>
      <c r="B479" t="str">
        <f>IFERROR(AVERAGEIFS(ScoutingInfo!defense_rating,ScoutingInfo!teamNumber,A479)/4,"")</f>
        <v/>
      </c>
      <c r="C479" s="5" t="str">
        <f t="shared" si="42"/>
        <v/>
      </c>
      <c r="D479" s="4" t="str">
        <f ca="1">IFERROR(SUM(AVERAGEIF(ReformatedData!$A$2:$A$1000,A479, amp_points),AVERAGEIF(ReformatedData!$A$2:$A$1000,A479, speaker_points))/2,"")</f>
        <v/>
      </c>
      <c r="E479" t="str">
        <f t="shared" ca="1" si="43"/>
        <v/>
      </c>
      <c r="F479" t="str">
        <f>IF(A479&lt;&gt;"",IFERROR(
AVERAGEIF(ScoutingData[teamNumber],A479,climbing_status)/(
IF(
AVERAGEIFS(climb_time,ScoutingData[teamNumber],A479)&lt;&gt;0,AVERAGEIFS(climb_time,ScoutingData[teamNumber],A479),AVERAGE(climb_time)
)
),0),"")</f>
        <v/>
      </c>
      <c r="G479" t="str">
        <f t="shared" si="44"/>
        <v/>
      </c>
      <c r="H479" t="str">
        <f>IFERROR(AVERAGEIFS(speed_rating,ScoutingInfo!teamNumber,A479)/5,"")</f>
        <v/>
      </c>
      <c r="I479" t="str">
        <f t="shared" si="45"/>
        <v/>
      </c>
      <c r="J479" t="str">
        <f>IFERROR((AVERAGEIFS(driver_skill,ScoutingInfo!teamNumber,A479)/3),"")</f>
        <v/>
      </c>
      <c r="K479" t="str">
        <f t="shared" si="46"/>
        <v/>
      </c>
      <c r="L479">
        <f>IFERROR((AVERAGEIFS(PitScoutingInfo!coolness,PitScoutingInfo!teamNumber,A479)),"")</f>
        <v>7</v>
      </c>
      <c r="M479">
        <f t="shared" si="47"/>
        <v>43</v>
      </c>
    </row>
    <row r="480" spans="1:13" x14ac:dyDescent="0.4">
      <c r="A480" s="6" t="str">
        <f>IF(ISBLANK(AllTeams!A480),"",AllTeams!A480)</f>
        <v/>
      </c>
      <c r="B480" t="str">
        <f>IFERROR(AVERAGEIFS(ScoutingInfo!defense_rating,ScoutingInfo!teamNumber,A480)/4,"")</f>
        <v/>
      </c>
      <c r="C480" s="5" t="str">
        <f t="shared" si="42"/>
        <v/>
      </c>
      <c r="D480" s="4" t="str">
        <f ca="1">IFERROR(SUM(AVERAGEIF(ReformatedData!$A$2:$A$1000,A480, amp_points),AVERAGEIF(ReformatedData!$A$2:$A$1000,A480, speaker_points))/2,"")</f>
        <v/>
      </c>
      <c r="E480" t="str">
        <f t="shared" ca="1" si="43"/>
        <v/>
      </c>
      <c r="F480" t="str">
        <f>IF(A480&lt;&gt;"",IFERROR(
AVERAGEIF(ScoutingData[teamNumber],A480,climbing_status)/(
IF(
AVERAGEIFS(climb_time,ScoutingData[teamNumber],A480)&lt;&gt;0,AVERAGEIFS(climb_time,ScoutingData[teamNumber],A480),AVERAGE(climb_time)
)
),0),"")</f>
        <v/>
      </c>
      <c r="G480" t="str">
        <f t="shared" si="44"/>
        <v/>
      </c>
      <c r="H480" t="str">
        <f>IFERROR(AVERAGEIFS(speed_rating,ScoutingInfo!teamNumber,A480)/5,"")</f>
        <v/>
      </c>
      <c r="I480" t="str">
        <f t="shared" si="45"/>
        <v/>
      </c>
      <c r="J480" t="str">
        <f>IFERROR((AVERAGEIFS(driver_skill,ScoutingInfo!teamNumber,A480)/3),"")</f>
        <v/>
      </c>
      <c r="K480" t="str">
        <f t="shared" si="46"/>
        <v/>
      </c>
      <c r="L480">
        <f>IFERROR((AVERAGEIFS(PitScoutingInfo!coolness,PitScoutingInfo!teamNumber,A480)),"")</f>
        <v>7</v>
      </c>
      <c r="M480">
        <f t="shared" si="47"/>
        <v>43</v>
      </c>
    </row>
    <row r="481" spans="1:13" x14ac:dyDescent="0.4">
      <c r="A481" s="6" t="str">
        <f>IF(ISBLANK(AllTeams!A481),"",AllTeams!A481)</f>
        <v/>
      </c>
      <c r="B481" t="str">
        <f>IFERROR(AVERAGEIFS(ScoutingInfo!defense_rating,ScoutingInfo!teamNumber,A481)/4,"")</f>
        <v/>
      </c>
      <c r="C481" s="5" t="str">
        <f t="shared" si="42"/>
        <v/>
      </c>
      <c r="D481" s="4" t="str">
        <f ca="1">IFERROR(SUM(AVERAGEIF(ReformatedData!$A$2:$A$1000,A481, amp_points),AVERAGEIF(ReformatedData!$A$2:$A$1000,A481, speaker_points))/2,"")</f>
        <v/>
      </c>
      <c r="E481" t="str">
        <f t="shared" ca="1" si="43"/>
        <v/>
      </c>
      <c r="F481" t="str">
        <f>IF(A481&lt;&gt;"",IFERROR(
AVERAGEIF(ScoutingData[teamNumber],A481,climbing_status)/(
IF(
AVERAGEIFS(climb_time,ScoutingData[teamNumber],A481)&lt;&gt;0,AVERAGEIFS(climb_time,ScoutingData[teamNumber],A481),AVERAGE(climb_time)
)
),0),"")</f>
        <v/>
      </c>
      <c r="G481" t="str">
        <f t="shared" si="44"/>
        <v/>
      </c>
      <c r="H481" t="str">
        <f>IFERROR(AVERAGEIFS(speed_rating,ScoutingInfo!teamNumber,A481)/5,"")</f>
        <v/>
      </c>
      <c r="I481" t="str">
        <f t="shared" si="45"/>
        <v/>
      </c>
      <c r="J481" t="str">
        <f>IFERROR((AVERAGEIFS(driver_skill,ScoutingInfo!teamNumber,A481)/3),"")</f>
        <v/>
      </c>
      <c r="K481" t="str">
        <f t="shared" si="46"/>
        <v/>
      </c>
      <c r="L481">
        <f>IFERROR((AVERAGEIFS(PitScoutingInfo!coolness,PitScoutingInfo!teamNumber,A481)),"")</f>
        <v>7</v>
      </c>
      <c r="M481">
        <f t="shared" si="47"/>
        <v>43</v>
      </c>
    </row>
    <row r="482" spans="1:13" x14ac:dyDescent="0.4">
      <c r="A482" s="6" t="str">
        <f>IF(ISBLANK(AllTeams!A482),"",AllTeams!A482)</f>
        <v/>
      </c>
      <c r="B482" t="str">
        <f>IFERROR(AVERAGEIFS(ScoutingInfo!defense_rating,ScoutingInfo!teamNumber,A482)/4,"")</f>
        <v/>
      </c>
      <c r="C482" s="5" t="str">
        <f t="shared" si="42"/>
        <v/>
      </c>
      <c r="D482" s="4" t="str">
        <f ca="1">IFERROR(SUM(AVERAGEIF(ReformatedData!$A$2:$A$1000,A482, amp_points),AVERAGEIF(ReformatedData!$A$2:$A$1000,A482, speaker_points))/2,"")</f>
        <v/>
      </c>
      <c r="E482" t="str">
        <f t="shared" ca="1" si="43"/>
        <v/>
      </c>
      <c r="F482" t="str">
        <f>IF(A482&lt;&gt;"",IFERROR(
AVERAGEIF(ScoutingData[teamNumber],A482,climbing_status)/(
IF(
AVERAGEIFS(climb_time,ScoutingData[teamNumber],A482)&lt;&gt;0,AVERAGEIFS(climb_time,ScoutingData[teamNumber],A482),AVERAGE(climb_time)
)
),0),"")</f>
        <v/>
      </c>
      <c r="G482" t="str">
        <f t="shared" si="44"/>
        <v/>
      </c>
      <c r="H482" t="str">
        <f>IFERROR(AVERAGEIFS(speed_rating,ScoutingInfo!teamNumber,A482)/5,"")</f>
        <v/>
      </c>
      <c r="I482" t="str">
        <f t="shared" si="45"/>
        <v/>
      </c>
      <c r="J482" t="str">
        <f>IFERROR((AVERAGEIFS(driver_skill,ScoutingInfo!teamNumber,A482)/3),"")</f>
        <v/>
      </c>
      <c r="K482" t="str">
        <f t="shared" si="46"/>
        <v/>
      </c>
      <c r="L482">
        <f>IFERROR((AVERAGEIFS(PitScoutingInfo!coolness,PitScoutingInfo!teamNumber,A482)),"")</f>
        <v>7</v>
      </c>
      <c r="M482">
        <f t="shared" si="47"/>
        <v>43</v>
      </c>
    </row>
    <row r="483" spans="1:13" x14ac:dyDescent="0.4">
      <c r="A483" s="6" t="str">
        <f>IF(ISBLANK(AllTeams!A483),"",AllTeams!A483)</f>
        <v/>
      </c>
      <c r="B483" t="str">
        <f>IFERROR(AVERAGEIFS(ScoutingInfo!defense_rating,ScoutingInfo!teamNumber,A483)/4,"")</f>
        <v/>
      </c>
      <c r="C483" s="5" t="str">
        <f t="shared" si="42"/>
        <v/>
      </c>
      <c r="D483" s="4" t="str">
        <f ca="1">IFERROR(SUM(AVERAGEIF(ReformatedData!$A$2:$A$1000,A483, amp_points),AVERAGEIF(ReformatedData!$A$2:$A$1000,A483, speaker_points))/2,"")</f>
        <v/>
      </c>
      <c r="E483" t="str">
        <f t="shared" ca="1" si="43"/>
        <v/>
      </c>
      <c r="F483" t="str">
        <f>IF(A483&lt;&gt;"",IFERROR(
AVERAGEIF(ScoutingData[teamNumber],A483,climbing_status)/(
IF(
AVERAGEIFS(climb_time,ScoutingData[teamNumber],A483)&lt;&gt;0,AVERAGEIFS(climb_time,ScoutingData[teamNumber],A483),AVERAGE(climb_time)
)
),0),"")</f>
        <v/>
      </c>
      <c r="G483" t="str">
        <f t="shared" si="44"/>
        <v/>
      </c>
      <c r="H483" t="str">
        <f>IFERROR(AVERAGEIFS(speed_rating,ScoutingInfo!teamNumber,A483)/5,"")</f>
        <v/>
      </c>
      <c r="I483" t="str">
        <f t="shared" si="45"/>
        <v/>
      </c>
      <c r="J483" t="str">
        <f>IFERROR((AVERAGEIFS(driver_skill,ScoutingInfo!teamNumber,A483)/3),"")</f>
        <v/>
      </c>
      <c r="K483" t="str">
        <f t="shared" si="46"/>
        <v/>
      </c>
      <c r="L483">
        <f>IFERROR((AVERAGEIFS(PitScoutingInfo!coolness,PitScoutingInfo!teamNumber,A483)),"")</f>
        <v>7</v>
      </c>
      <c r="M483">
        <f t="shared" si="47"/>
        <v>43</v>
      </c>
    </row>
    <row r="484" spans="1:13" x14ac:dyDescent="0.4">
      <c r="A484" s="6" t="str">
        <f>IF(ISBLANK(AllTeams!A484),"",AllTeams!A484)</f>
        <v/>
      </c>
      <c r="B484" t="str">
        <f>IFERROR(AVERAGEIFS(ScoutingInfo!defense_rating,ScoutingInfo!teamNumber,A484)/4,"")</f>
        <v/>
      </c>
      <c r="C484" s="5" t="str">
        <f t="shared" si="42"/>
        <v/>
      </c>
      <c r="D484" s="4" t="str">
        <f ca="1">IFERROR(SUM(AVERAGEIF(ReformatedData!$A$2:$A$1000,A484, amp_points),AVERAGEIF(ReformatedData!$A$2:$A$1000,A484, speaker_points))/2,"")</f>
        <v/>
      </c>
      <c r="E484" t="str">
        <f t="shared" ca="1" si="43"/>
        <v/>
      </c>
      <c r="F484" t="str">
        <f>IF(A484&lt;&gt;"",IFERROR(
AVERAGEIF(ScoutingData[teamNumber],A484,climbing_status)/(
IF(
AVERAGEIFS(climb_time,ScoutingData[teamNumber],A484)&lt;&gt;0,AVERAGEIFS(climb_time,ScoutingData[teamNumber],A484),AVERAGE(climb_time)
)
),0),"")</f>
        <v/>
      </c>
      <c r="G484" t="str">
        <f t="shared" si="44"/>
        <v/>
      </c>
      <c r="H484" t="str">
        <f>IFERROR(AVERAGEIFS(speed_rating,ScoutingInfo!teamNumber,A484)/5,"")</f>
        <v/>
      </c>
      <c r="I484" t="str">
        <f t="shared" si="45"/>
        <v/>
      </c>
      <c r="J484" t="str">
        <f>IFERROR((AVERAGEIFS(driver_skill,ScoutingInfo!teamNumber,A484)/3),"")</f>
        <v/>
      </c>
      <c r="K484" t="str">
        <f t="shared" si="46"/>
        <v/>
      </c>
      <c r="L484">
        <f>IFERROR((AVERAGEIFS(PitScoutingInfo!coolness,PitScoutingInfo!teamNumber,A484)),"")</f>
        <v>7</v>
      </c>
      <c r="M484">
        <f t="shared" si="47"/>
        <v>43</v>
      </c>
    </row>
    <row r="485" spans="1:13" x14ac:dyDescent="0.4">
      <c r="A485" s="6" t="str">
        <f>IF(ISBLANK(AllTeams!A485),"",AllTeams!A485)</f>
        <v/>
      </c>
      <c r="B485" t="str">
        <f>IFERROR(AVERAGEIFS(ScoutingInfo!defense_rating,ScoutingInfo!teamNumber,A485)/4,"")</f>
        <v/>
      </c>
      <c r="C485" s="5" t="str">
        <f t="shared" si="42"/>
        <v/>
      </c>
      <c r="D485" s="4" t="str">
        <f ca="1">IFERROR(SUM(AVERAGEIF(ReformatedData!$A$2:$A$1000,A485, amp_points),AVERAGEIF(ReformatedData!$A$2:$A$1000,A485, speaker_points))/2,"")</f>
        <v/>
      </c>
      <c r="E485" t="str">
        <f t="shared" ca="1" si="43"/>
        <v/>
      </c>
      <c r="F485" t="str">
        <f>IF(A485&lt;&gt;"",IFERROR(
AVERAGEIF(ScoutingData[teamNumber],A485,climbing_status)/(
IF(
AVERAGEIFS(climb_time,ScoutingData[teamNumber],A485)&lt;&gt;0,AVERAGEIFS(climb_time,ScoutingData[teamNumber],A485),AVERAGE(climb_time)
)
),0),"")</f>
        <v/>
      </c>
      <c r="G485" t="str">
        <f t="shared" si="44"/>
        <v/>
      </c>
      <c r="H485" t="str">
        <f>IFERROR(AVERAGEIFS(speed_rating,ScoutingInfo!teamNumber,A485)/5,"")</f>
        <v/>
      </c>
      <c r="I485" t="str">
        <f t="shared" si="45"/>
        <v/>
      </c>
      <c r="J485" t="str">
        <f>IFERROR((AVERAGEIFS(driver_skill,ScoutingInfo!teamNumber,A485)/3),"")</f>
        <v/>
      </c>
      <c r="K485" t="str">
        <f t="shared" si="46"/>
        <v/>
      </c>
      <c r="L485">
        <f>IFERROR((AVERAGEIFS(PitScoutingInfo!coolness,PitScoutingInfo!teamNumber,A485)),"")</f>
        <v>7</v>
      </c>
      <c r="M485">
        <f t="shared" si="47"/>
        <v>43</v>
      </c>
    </row>
    <row r="486" spans="1:13" x14ac:dyDescent="0.4">
      <c r="A486" s="6" t="str">
        <f>IF(ISBLANK(AllTeams!A486),"",AllTeams!A486)</f>
        <v/>
      </c>
      <c r="B486" t="str">
        <f>IFERROR(AVERAGEIFS(ScoutingInfo!defense_rating,ScoutingInfo!teamNumber,A486)/4,"")</f>
        <v/>
      </c>
      <c r="C486" s="5" t="str">
        <f t="shared" si="42"/>
        <v/>
      </c>
      <c r="D486" s="4" t="str">
        <f ca="1">IFERROR(SUM(AVERAGEIF(ReformatedData!$A$2:$A$1000,A486, amp_points),AVERAGEIF(ReformatedData!$A$2:$A$1000,A486, speaker_points))/2,"")</f>
        <v/>
      </c>
      <c r="E486" t="str">
        <f t="shared" ca="1" si="43"/>
        <v/>
      </c>
      <c r="F486" t="str">
        <f>IF(A486&lt;&gt;"",IFERROR(
AVERAGEIF(ScoutingData[teamNumber],A486,climbing_status)/(
IF(
AVERAGEIFS(climb_time,ScoutingData[teamNumber],A486)&lt;&gt;0,AVERAGEIFS(climb_time,ScoutingData[teamNumber],A486),AVERAGE(climb_time)
)
),0),"")</f>
        <v/>
      </c>
      <c r="G486" t="str">
        <f t="shared" si="44"/>
        <v/>
      </c>
      <c r="H486" t="str">
        <f>IFERROR(AVERAGEIFS(speed_rating,ScoutingInfo!teamNumber,A486)/5,"")</f>
        <v/>
      </c>
      <c r="I486" t="str">
        <f t="shared" si="45"/>
        <v/>
      </c>
      <c r="J486" t="str">
        <f>IFERROR((AVERAGEIFS(driver_skill,ScoutingInfo!teamNumber,A486)/3),"")</f>
        <v/>
      </c>
      <c r="K486" t="str">
        <f t="shared" si="46"/>
        <v/>
      </c>
      <c r="L486">
        <f>IFERROR((AVERAGEIFS(PitScoutingInfo!coolness,PitScoutingInfo!teamNumber,A486)),"")</f>
        <v>7</v>
      </c>
      <c r="M486">
        <f t="shared" si="47"/>
        <v>43</v>
      </c>
    </row>
    <row r="487" spans="1:13" x14ac:dyDescent="0.4">
      <c r="A487" s="6" t="str">
        <f>IF(ISBLANK(AllTeams!A487),"",AllTeams!A487)</f>
        <v/>
      </c>
      <c r="B487" t="str">
        <f>IFERROR(AVERAGEIFS(ScoutingInfo!defense_rating,ScoutingInfo!teamNumber,A487)/4,"")</f>
        <v/>
      </c>
      <c r="C487" s="5" t="str">
        <f t="shared" si="42"/>
        <v/>
      </c>
      <c r="D487" s="4" t="str">
        <f ca="1">IFERROR(SUM(AVERAGEIF(ReformatedData!$A$2:$A$1000,A487, amp_points),AVERAGEIF(ReformatedData!$A$2:$A$1000,A487, speaker_points))/2,"")</f>
        <v/>
      </c>
      <c r="E487" t="str">
        <f t="shared" ca="1" si="43"/>
        <v/>
      </c>
      <c r="F487" t="str">
        <f>IF(A487&lt;&gt;"",IFERROR(
AVERAGEIF(ScoutingData[teamNumber],A487,climbing_status)/(
IF(
AVERAGEIFS(climb_time,ScoutingData[teamNumber],A487)&lt;&gt;0,AVERAGEIFS(climb_time,ScoutingData[teamNumber],A487),AVERAGE(climb_time)
)
),0),"")</f>
        <v/>
      </c>
      <c r="G487" t="str">
        <f t="shared" si="44"/>
        <v/>
      </c>
      <c r="H487" t="str">
        <f>IFERROR(AVERAGEIFS(speed_rating,ScoutingInfo!teamNumber,A487)/5,"")</f>
        <v/>
      </c>
      <c r="I487" t="str">
        <f t="shared" si="45"/>
        <v/>
      </c>
      <c r="J487" t="str">
        <f>IFERROR((AVERAGEIFS(driver_skill,ScoutingInfo!teamNumber,A487)/3),"")</f>
        <v/>
      </c>
      <c r="K487" t="str">
        <f t="shared" si="46"/>
        <v/>
      </c>
      <c r="L487">
        <f>IFERROR((AVERAGEIFS(PitScoutingInfo!coolness,PitScoutingInfo!teamNumber,A487)),"")</f>
        <v>7</v>
      </c>
      <c r="M487">
        <f t="shared" si="47"/>
        <v>43</v>
      </c>
    </row>
    <row r="488" spans="1:13" x14ac:dyDescent="0.4">
      <c r="A488" s="6" t="str">
        <f>IF(ISBLANK(AllTeams!A488),"",AllTeams!A488)</f>
        <v/>
      </c>
      <c r="B488" t="str">
        <f>IFERROR(AVERAGEIFS(ScoutingInfo!defense_rating,ScoutingInfo!teamNumber,A488)/4,"")</f>
        <v/>
      </c>
      <c r="C488" s="5" t="str">
        <f t="shared" si="42"/>
        <v/>
      </c>
      <c r="D488" s="4" t="str">
        <f ca="1">IFERROR(SUM(AVERAGEIF(ReformatedData!$A$2:$A$1000,A488, amp_points),AVERAGEIF(ReformatedData!$A$2:$A$1000,A488, speaker_points))/2,"")</f>
        <v/>
      </c>
      <c r="E488" t="str">
        <f t="shared" ca="1" si="43"/>
        <v/>
      </c>
      <c r="F488" t="str">
        <f>IF(A488&lt;&gt;"",IFERROR(
AVERAGEIF(ScoutingData[teamNumber],A488,climbing_status)/(
IF(
AVERAGEIFS(climb_time,ScoutingData[teamNumber],A488)&lt;&gt;0,AVERAGEIFS(climb_time,ScoutingData[teamNumber],A488),AVERAGE(climb_time)
)
),0),"")</f>
        <v/>
      </c>
      <c r="G488" t="str">
        <f t="shared" si="44"/>
        <v/>
      </c>
      <c r="H488" t="str">
        <f>IFERROR(AVERAGEIFS(speed_rating,ScoutingInfo!teamNumber,A488)/5,"")</f>
        <v/>
      </c>
      <c r="I488" t="str">
        <f t="shared" si="45"/>
        <v/>
      </c>
      <c r="J488" t="str">
        <f>IFERROR((AVERAGEIFS(driver_skill,ScoutingInfo!teamNumber,A488)/3),"")</f>
        <v/>
      </c>
      <c r="K488" t="str">
        <f t="shared" si="46"/>
        <v/>
      </c>
      <c r="L488">
        <f>IFERROR((AVERAGEIFS(PitScoutingInfo!coolness,PitScoutingInfo!teamNumber,A488)),"")</f>
        <v>7</v>
      </c>
      <c r="M488">
        <f t="shared" si="47"/>
        <v>43</v>
      </c>
    </row>
    <row r="489" spans="1:13" x14ac:dyDescent="0.4">
      <c r="A489" s="6" t="str">
        <f>IF(ISBLANK(AllTeams!A489),"",AllTeams!A489)</f>
        <v/>
      </c>
      <c r="B489" t="str">
        <f>IFERROR(AVERAGEIFS(ScoutingInfo!defense_rating,ScoutingInfo!teamNumber,A489)/4,"")</f>
        <v/>
      </c>
      <c r="C489" s="5" t="str">
        <f t="shared" si="42"/>
        <v/>
      </c>
      <c r="D489" s="4" t="str">
        <f ca="1">IFERROR(SUM(AVERAGEIF(ReformatedData!$A$2:$A$1000,A489, amp_points),AVERAGEIF(ReformatedData!$A$2:$A$1000,A489, speaker_points))/2,"")</f>
        <v/>
      </c>
      <c r="E489" t="str">
        <f t="shared" ca="1" si="43"/>
        <v/>
      </c>
      <c r="F489" t="str">
        <f>IF(A489&lt;&gt;"",IFERROR(
AVERAGEIF(ScoutingData[teamNumber],A489,climbing_status)/(
IF(
AVERAGEIFS(climb_time,ScoutingData[teamNumber],A489)&lt;&gt;0,AVERAGEIFS(climb_time,ScoutingData[teamNumber],A489),AVERAGE(climb_time)
)
),0),"")</f>
        <v/>
      </c>
      <c r="G489" t="str">
        <f t="shared" si="44"/>
        <v/>
      </c>
      <c r="H489" t="str">
        <f>IFERROR(AVERAGEIFS(speed_rating,ScoutingInfo!teamNumber,A489)/5,"")</f>
        <v/>
      </c>
      <c r="I489" t="str">
        <f t="shared" si="45"/>
        <v/>
      </c>
      <c r="J489" t="str">
        <f>IFERROR((AVERAGEIFS(driver_skill,ScoutingInfo!teamNumber,A489)/3),"")</f>
        <v/>
      </c>
      <c r="K489" t="str">
        <f t="shared" si="46"/>
        <v/>
      </c>
      <c r="L489">
        <f>IFERROR((AVERAGEIFS(PitScoutingInfo!coolness,PitScoutingInfo!teamNumber,A489)),"")</f>
        <v>7</v>
      </c>
      <c r="M489">
        <f t="shared" si="47"/>
        <v>43</v>
      </c>
    </row>
    <row r="490" spans="1:13" x14ac:dyDescent="0.4">
      <c r="A490" s="6" t="str">
        <f>IF(ISBLANK(AllTeams!A490),"",AllTeams!A490)</f>
        <v/>
      </c>
      <c r="B490" t="str">
        <f>IFERROR(AVERAGEIFS(ScoutingInfo!defense_rating,ScoutingInfo!teamNumber,A490)/4,"")</f>
        <v/>
      </c>
      <c r="C490" s="5" t="str">
        <f t="shared" si="42"/>
        <v/>
      </c>
      <c r="D490" s="4" t="str">
        <f ca="1">IFERROR(SUM(AVERAGEIF(ReformatedData!$A$2:$A$1000,A490, amp_points),AVERAGEIF(ReformatedData!$A$2:$A$1000,A490, speaker_points))/2,"")</f>
        <v/>
      </c>
      <c r="E490" t="str">
        <f t="shared" ca="1" si="43"/>
        <v/>
      </c>
      <c r="F490" t="str">
        <f>IF(A490&lt;&gt;"",IFERROR(
AVERAGEIF(ScoutingData[teamNumber],A490,climbing_status)/(
IF(
AVERAGEIFS(climb_time,ScoutingData[teamNumber],A490)&lt;&gt;0,AVERAGEIFS(climb_time,ScoutingData[teamNumber],A490),AVERAGE(climb_time)
)
),0),"")</f>
        <v/>
      </c>
      <c r="G490" t="str">
        <f t="shared" si="44"/>
        <v/>
      </c>
      <c r="H490" t="str">
        <f>IFERROR(AVERAGEIFS(speed_rating,ScoutingInfo!teamNumber,A490)/5,"")</f>
        <v/>
      </c>
      <c r="I490" t="str">
        <f t="shared" si="45"/>
        <v/>
      </c>
      <c r="J490" t="str">
        <f>IFERROR((AVERAGEIFS(driver_skill,ScoutingInfo!teamNumber,A490)/3),"")</f>
        <v/>
      </c>
      <c r="K490" t="str">
        <f t="shared" si="46"/>
        <v/>
      </c>
      <c r="L490">
        <f>IFERROR((AVERAGEIFS(PitScoutingInfo!coolness,PitScoutingInfo!teamNumber,A490)),"")</f>
        <v>7</v>
      </c>
      <c r="M490">
        <f t="shared" si="47"/>
        <v>43</v>
      </c>
    </row>
    <row r="491" spans="1:13" x14ac:dyDescent="0.4">
      <c r="A491" s="6" t="str">
        <f>IF(ISBLANK(AllTeams!A491),"",AllTeams!A491)</f>
        <v/>
      </c>
      <c r="B491" t="str">
        <f>IFERROR(AVERAGEIFS(ScoutingInfo!defense_rating,ScoutingInfo!teamNumber,A491)/4,"")</f>
        <v/>
      </c>
      <c r="C491" s="5" t="str">
        <f t="shared" si="42"/>
        <v/>
      </c>
      <c r="D491" s="4" t="str">
        <f ca="1">IFERROR(SUM(AVERAGEIF(ReformatedData!$A$2:$A$1000,A491, amp_points),AVERAGEIF(ReformatedData!$A$2:$A$1000,A491, speaker_points))/2,"")</f>
        <v/>
      </c>
      <c r="E491" t="str">
        <f t="shared" ca="1" si="43"/>
        <v/>
      </c>
      <c r="F491" t="str">
        <f>IF(A491&lt;&gt;"",IFERROR(
AVERAGEIF(ScoutingData[teamNumber],A491,climbing_status)/(
IF(
AVERAGEIFS(climb_time,ScoutingData[teamNumber],A491)&lt;&gt;0,AVERAGEIFS(climb_time,ScoutingData[teamNumber],A491),AVERAGE(climb_time)
)
),0),"")</f>
        <v/>
      </c>
      <c r="G491" t="str">
        <f t="shared" si="44"/>
        <v/>
      </c>
      <c r="H491" t="str">
        <f>IFERROR(AVERAGEIFS(speed_rating,ScoutingInfo!teamNumber,A491)/5,"")</f>
        <v/>
      </c>
      <c r="I491" t="str">
        <f t="shared" si="45"/>
        <v/>
      </c>
      <c r="J491" t="str">
        <f>IFERROR((AVERAGEIFS(driver_skill,ScoutingInfo!teamNumber,A491)/3),"")</f>
        <v/>
      </c>
      <c r="K491" t="str">
        <f t="shared" si="46"/>
        <v/>
      </c>
      <c r="L491">
        <f>IFERROR((AVERAGEIFS(PitScoutingInfo!coolness,PitScoutingInfo!teamNumber,A491)),"")</f>
        <v>7</v>
      </c>
      <c r="M491">
        <f t="shared" si="47"/>
        <v>43</v>
      </c>
    </row>
    <row r="492" spans="1:13" x14ac:dyDescent="0.4">
      <c r="A492" s="6" t="str">
        <f>IF(ISBLANK(AllTeams!A492),"",AllTeams!A492)</f>
        <v/>
      </c>
      <c r="B492" t="str">
        <f>IFERROR(AVERAGEIFS(ScoutingInfo!defense_rating,ScoutingInfo!teamNumber,A492)/4,"")</f>
        <v/>
      </c>
      <c r="C492" s="5" t="str">
        <f t="shared" si="42"/>
        <v/>
      </c>
      <c r="D492" s="4" t="str">
        <f ca="1">IFERROR(SUM(AVERAGEIF(ReformatedData!$A$2:$A$1000,A492, amp_points),AVERAGEIF(ReformatedData!$A$2:$A$1000,A492, speaker_points))/2,"")</f>
        <v/>
      </c>
      <c r="E492" t="str">
        <f t="shared" ca="1" si="43"/>
        <v/>
      </c>
      <c r="F492" t="str">
        <f>IF(A492&lt;&gt;"",IFERROR(
AVERAGEIF(ScoutingData[teamNumber],A492,climbing_status)/(
IF(
AVERAGEIFS(climb_time,ScoutingData[teamNumber],A492)&lt;&gt;0,AVERAGEIFS(climb_time,ScoutingData[teamNumber],A492),AVERAGE(climb_time)
)
),0),"")</f>
        <v/>
      </c>
      <c r="G492" t="str">
        <f t="shared" si="44"/>
        <v/>
      </c>
      <c r="H492" t="str">
        <f>IFERROR(AVERAGEIFS(speed_rating,ScoutingInfo!teamNumber,A492)/5,"")</f>
        <v/>
      </c>
      <c r="I492" t="str">
        <f t="shared" si="45"/>
        <v/>
      </c>
      <c r="J492" t="str">
        <f>IFERROR((AVERAGEIFS(driver_skill,ScoutingInfo!teamNumber,A492)/3),"")</f>
        <v/>
      </c>
      <c r="K492" t="str">
        <f t="shared" si="46"/>
        <v/>
      </c>
      <c r="L492">
        <f>IFERROR((AVERAGEIFS(PitScoutingInfo!coolness,PitScoutingInfo!teamNumber,A492)),"")</f>
        <v>7</v>
      </c>
      <c r="M492">
        <f t="shared" si="47"/>
        <v>43</v>
      </c>
    </row>
    <row r="493" spans="1:13" x14ac:dyDescent="0.4">
      <c r="A493" s="6" t="str">
        <f>IF(ISBLANK(AllTeams!A493),"",AllTeams!A493)</f>
        <v/>
      </c>
      <c r="B493" t="str">
        <f>IFERROR(AVERAGEIFS(ScoutingInfo!defense_rating,ScoutingInfo!teamNumber,A493)/4,"")</f>
        <v/>
      </c>
      <c r="C493" s="5" t="str">
        <f t="shared" si="42"/>
        <v/>
      </c>
      <c r="D493" s="4" t="str">
        <f ca="1">IFERROR(SUM(AVERAGEIF(ReformatedData!$A$2:$A$1000,A493, amp_points),AVERAGEIF(ReformatedData!$A$2:$A$1000,A493, speaker_points))/2,"")</f>
        <v/>
      </c>
      <c r="E493" t="str">
        <f t="shared" ca="1" si="43"/>
        <v/>
      </c>
      <c r="F493" t="str">
        <f>IF(A493&lt;&gt;"",IFERROR(
AVERAGEIF(ScoutingData[teamNumber],A493,climbing_status)/(
IF(
AVERAGEIFS(climb_time,ScoutingData[teamNumber],A493)&lt;&gt;0,AVERAGEIFS(climb_time,ScoutingData[teamNumber],A493),AVERAGE(climb_time)
)
),0),"")</f>
        <v/>
      </c>
      <c r="G493" t="str">
        <f t="shared" si="44"/>
        <v/>
      </c>
      <c r="H493" t="str">
        <f>IFERROR(AVERAGEIFS(speed_rating,ScoutingInfo!teamNumber,A493)/5,"")</f>
        <v/>
      </c>
      <c r="I493" t="str">
        <f t="shared" si="45"/>
        <v/>
      </c>
      <c r="J493" t="str">
        <f>IFERROR((AVERAGEIFS(driver_skill,ScoutingInfo!teamNumber,A493)/3),"")</f>
        <v/>
      </c>
      <c r="K493" t="str">
        <f t="shared" si="46"/>
        <v/>
      </c>
      <c r="L493">
        <f>IFERROR((AVERAGEIFS(PitScoutingInfo!coolness,PitScoutingInfo!teamNumber,A493)),"")</f>
        <v>7</v>
      </c>
      <c r="M493">
        <f t="shared" si="47"/>
        <v>43</v>
      </c>
    </row>
    <row r="494" spans="1:13" x14ac:dyDescent="0.4">
      <c r="A494" s="6" t="str">
        <f>IF(ISBLANK(AllTeams!A494),"",AllTeams!A494)</f>
        <v/>
      </c>
      <c r="B494" t="str">
        <f>IFERROR(AVERAGEIFS(ScoutingInfo!defense_rating,ScoutingInfo!teamNumber,A494)/4,"")</f>
        <v/>
      </c>
      <c r="C494" s="5" t="str">
        <f t="shared" si="42"/>
        <v/>
      </c>
      <c r="D494" s="4" t="str">
        <f ca="1">IFERROR(SUM(AVERAGEIF(ReformatedData!$A$2:$A$1000,A494, amp_points),AVERAGEIF(ReformatedData!$A$2:$A$1000,A494, speaker_points))/2,"")</f>
        <v/>
      </c>
      <c r="E494" t="str">
        <f t="shared" ca="1" si="43"/>
        <v/>
      </c>
      <c r="F494" t="str">
        <f>IF(A494&lt;&gt;"",IFERROR(
AVERAGEIF(ScoutingData[teamNumber],A494,climbing_status)/(
IF(
AVERAGEIFS(climb_time,ScoutingData[teamNumber],A494)&lt;&gt;0,AVERAGEIFS(climb_time,ScoutingData[teamNumber],A494),AVERAGE(climb_time)
)
),0),"")</f>
        <v/>
      </c>
      <c r="G494" t="str">
        <f t="shared" si="44"/>
        <v/>
      </c>
      <c r="H494" t="str">
        <f>IFERROR(AVERAGEIFS(speed_rating,ScoutingInfo!teamNumber,A494)/5,"")</f>
        <v/>
      </c>
      <c r="I494" t="str">
        <f t="shared" si="45"/>
        <v/>
      </c>
      <c r="J494" t="str">
        <f>IFERROR((AVERAGEIFS(driver_skill,ScoutingInfo!teamNumber,A494)/3),"")</f>
        <v/>
      </c>
      <c r="K494" t="str">
        <f t="shared" si="46"/>
        <v/>
      </c>
      <c r="L494">
        <f>IFERROR((AVERAGEIFS(PitScoutingInfo!coolness,PitScoutingInfo!teamNumber,A494)),"")</f>
        <v>7</v>
      </c>
      <c r="M494">
        <f t="shared" si="47"/>
        <v>43</v>
      </c>
    </row>
    <row r="495" spans="1:13" x14ac:dyDescent="0.4">
      <c r="A495" s="6" t="str">
        <f>IF(ISBLANK(AllTeams!A495),"",AllTeams!A495)</f>
        <v/>
      </c>
      <c r="B495" t="str">
        <f>IFERROR(AVERAGEIFS(ScoutingInfo!defense_rating,ScoutingInfo!teamNumber,A495)/4,"")</f>
        <v/>
      </c>
      <c r="C495" s="5" t="str">
        <f t="shared" si="42"/>
        <v/>
      </c>
      <c r="D495" s="4" t="str">
        <f ca="1">IFERROR(SUM(AVERAGEIF(ReformatedData!$A$2:$A$1000,A495, amp_points),AVERAGEIF(ReformatedData!$A$2:$A$1000,A495, speaker_points))/2,"")</f>
        <v/>
      </c>
      <c r="E495" t="str">
        <f t="shared" ca="1" si="43"/>
        <v/>
      </c>
      <c r="F495" t="str">
        <f>IF(A495&lt;&gt;"",IFERROR(
AVERAGEIF(ScoutingData[teamNumber],A495,climbing_status)/(
IF(
AVERAGEIFS(climb_time,ScoutingData[teamNumber],A495)&lt;&gt;0,AVERAGEIFS(climb_time,ScoutingData[teamNumber],A495),AVERAGE(climb_time)
)
),0),"")</f>
        <v/>
      </c>
      <c r="G495" t="str">
        <f t="shared" si="44"/>
        <v/>
      </c>
      <c r="H495" t="str">
        <f>IFERROR(AVERAGEIFS(speed_rating,ScoutingInfo!teamNumber,A495)/5,"")</f>
        <v/>
      </c>
      <c r="I495" t="str">
        <f t="shared" si="45"/>
        <v/>
      </c>
      <c r="J495" t="str">
        <f>IFERROR((AVERAGEIFS(driver_skill,ScoutingInfo!teamNumber,A495)/3),"")</f>
        <v/>
      </c>
      <c r="K495" t="str">
        <f t="shared" si="46"/>
        <v/>
      </c>
      <c r="L495">
        <f>IFERROR((AVERAGEIFS(PitScoutingInfo!coolness,PitScoutingInfo!teamNumber,A495)),"")</f>
        <v>7</v>
      </c>
      <c r="M495">
        <f t="shared" si="47"/>
        <v>43</v>
      </c>
    </row>
    <row r="496" spans="1:13" x14ac:dyDescent="0.4">
      <c r="A496" s="6" t="str">
        <f>IF(ISBLANK(AllTeams!A496),"",AllTeams!A496)</f>
        <v/>
      </c>
      <c r="B496" t="str">
        <f>IFERROR(AVERAGEIFS(ScoutingInfo!defense_rating,ScoutingInfo!teamNumber,A496)/4,"")</f>
        <v/>
      </c>
      <c r="C496" s="5" t="str">
        <f t="shared" si="42"/>
        <v/>
      </c>
      <c r="D496" s="4" t="str">
        <f ca="1">IFERROR(SUM(AVERAGEIF(ReformatedData!$A$2:$A$1000,A496, amp_points),AVERAGEIF(ReformatedData!$A$2:$A$1000,A496, speaker_points))/2,"")</f>
        <v/>
      </c>
      <c r="E496" t="str">
        <f t="shared" ca="1" si="43"/>
        <v/>
      </c>
      <c r="F496" t="str">
        <f>IF(A496&lt;&gt;"",IFERROR(
AVERAGEIF(ScoutingData[teamNumber],A496,climbing_status)/(
IF(
AVERAGEIFS(climb_time,ScoutingData[teamNumber],A496)&lt;&gt;0,AVERAGEIFS(climb_time,ScoutingData[teamNumber],A496),AVERAGE(climb_time)
)
),0),"")</f>
        <v/>
      </c>
      <c r="G496" t="str">
        <f t="shared" si="44"/>
        <v/>
      </c>
      <c r="H496" t="str">
        <f>IFERROR(AVERAGEIFS(speed_rating,ScoutingInfo!teamNumber,A496)/5,"")</f>
        <v/>
      </c>
      <c r="I496" t="str">
        <f t="shared" si="45"/>
        <v/>
      </c>
      <c r="J496" t="str">
        <f>IFERROR((AVERAGEIFS(driver_skill,ScoutingInfo!teamNumber,A496)/3),"")</f>
        <v/>
      </c>
      <c r="K496" t="str">
        <f t="shared" si="46"/>
        <v/>
      </c>
      <c r="L496">
        <f>IFERROR((AVERAGEIFS(PitScoutingInfo!coolness,PitScoutingInfo!teamNumber,A496)),"")</f>
        <v>7</v>
      </c>
      <c r="M496">
        <f t="shared" si="47"/>
        <v>43</v>
      </c>
    </row>
    <row r="497" spans="1:13" x14ac:dyDescent="0.4">
      <c r="A497" s="6" t="str">
        <f>IF(ISBLANK(AllTeams!A497),"",AllTeams!A497)</f>
        <v/>
      </c>
      <c r="B497" t="str">
        <f>IFERROR(AVERAGEIFS(ScoutingInfo!defense_rating,ScoutingInfo!teamNumber,A497)/4,"")</f>
        <v/>
      </c>
      <c r="C497" s="5" t="str">
        <f t="shared" si="42"/>
        <v/>
      </c>
      <c r="D497" s="4" t="str">
        <f ca="1">IFERROR(SUM(AVERAGEIF(ReformatedData!$A$2:$A$1000,A497, amp_points),AVERAGEIF(ReformatedData!$A$2:$A$1000,A497, speaker_points))/2,"")</f>
        <v/>
      </c>
      <c r="E497" t="str">
        <f t="shared" ca="1" si="43"/>
        <v/>
      </c>
      <c r="F497" t="str">
        <f>IF(A497&lt;&gt;"",IFERROR(
AVERAGEIF(ScoutingData[teamNumber],A497,climbing_status)/(
IF(
AVERAGEIFS(climb_time,ScoutingData[teamNumber],A497)&lt;&gt;0,AVERAGEIFS(climb_time,ScoutingData[teamNumber],A497),AVERAGE(climb_time)
)
),0),"")</f>
        <v/>
      </c>
      <c r="G497" t="str">
        <f t="shared" si="44"/>
        <v/>
      </c>
      <c r="H497" t="str">
        <f>IFERROR(AVERAGEIFS(speed_rating,ScoutingInfo!teamNumber,A497)/5,"")</f>
        <v/>
      </c>
      <c r="I497" t="str">
        <f t="shared" si="45"/>
        <v/>
      </c>
      <c r="J497" t="str">
        <f>IFERROR((AVERAGEIFS(driver_skill,ScoutingInfo!teamNumber,A497)/3),"")</f>
        <v/>
      </c>
      <c r="K497" t="str">
        <f t="shared" si="46"/>
        <v/>
      </c>
      <c r="L497">
        <f>IFERROR((AVERAGEIFS(PitScoutingInfo!coolness,PitScoutingInfo!teamNumber,A497)),"")</f>
        <v>7</v>
      </c>
      <c r="M497">
        <f t="shared" si="47"/>
        <v>43</v>
      </c>
    </row>
    <row r="498" spans="1:13" x14ac:dyDescent="0.4">
      <c r="A498" s="6" t="str">
        <f>IF(ISBLANK(AllTeams!A498),"",AllTeams!A498)</f>
        <v/>
      </c>
      <c r="B498" t="str">
        <f>IFERROR(AVERAGEIFS(ScoutingInfo!defense_rating,ScoutingInfo!teamNumber,A498)/4,"")</f>
        <v/>
      </c>
      <c r="C498" s="5" t="str">
        <f t="shared" si="42"/>
        <v/>
      </c>
      <c r="D498" s="4" t="str">
        <f ca="1">IFERROR(SUM(AVERAGEIF(ReformatedData!$A$2:$A$1000,A498, amp_points),AVERAGEIF(ReformatedData!$A$2:$A$1000,A498, speaker_points))/2,"")</f>
        <v/>
      </c>
      <c r="E498" t="str">
        <f t="shared" ca="1" si="43"/>
        <v/>
      </c>
      <c r="F498" t="str">
        <f>IF(A498&lt;&gt;"",IFERROR(
AVERAGEIF(ScoutingData[teamNumber],A498,climbing_status)/(
IF(
AVERAGEIFS(climb_time,ScoutingData[teamNumber],A498)&lt;&gt;0,AVERAGEIFS(climb_time,ScoutingData[teamNumber],A498),AVERAGE(climb_time)
)
),0),"")</f>
        <v/>
      </c>
      <c r="G498" t="str">
        <f t="shared" si="44"/>
        <v/>
      </c>
      <c r="H498" t="str">
        <f>IFERROR(AVERAGEIFS(speed_rating,ScoutingInfo!teamNumber,A498)/5,"")</f>
        <v/>
      </c>
      <c r="I498" t="str">
        <f t="shared" si="45"/>
        <v/>
      </c>
      <c r="J498" t="str">
        <f>IFERROR((AVERAGEIFS(driver_skill,ScoutingInfo!teamNumber,A498)/3),"")</f>
        <v/>
      </c>
      <c r="K498" t="str">
        <f t="shared" si="46"/>
        <v/>
      </c>
      <c r="L498">
        <f>IFERROR((AVERAGEIFS(PitScoutingInfo!coolness,PitScoutingInfo!teamNumber,A498)),"")</f>
        <v>7</v>
      </c>
      <c r="M498">
        <f t="shared" si="47"/>
        <v>43</v>
      </c>
    </row>
    <row r="499" spans="1:13" x14ac:dyDescent="0.4">
      <c r="A499" s="6" t="str">
        <f>IF(ISBLANK(AllTeams!A499),"",AllTeams!A499)</f>
        <v/>
      </c>
      <c r="B499" t="str">
        <f>IFERROR(AVERAGEIFS(ScoutingInfo!defense_rating,ScoutingInfo!teamNumber,A499)/4,"")</f>
        <v/>
      </c>
      <c r="C499" s="5" t="str">
        <f t="shared" si="42"/>
        <v/>
      </c>
      <c r="D499" s="4" t="str">
        <f ca="1">IFERROR(SUM(AVERAGEIF(ReformatedData!$A$2:$A$1000,A499, amp_points),AVERAGEIF(ReformatedData!$A$2:$A$1000,A499, speaker_points))/2,"")</f>
        <v/>
      </c>
      <c r="E499" t="str">
        <f t="shared" ca="1" si="43"/>
        <v/>
      </c>
      <c r="F499" t="str">
        <f>IF(A499&lt;&gt;"",IFERROR(
AVERAGEIF(ScoutingData[teamNumber],A499,climbing_status)/(
IF(
AVERAGEIFS(climb_time,ScoutingData[teamNumber],A499)&lt;&gt;0,AVERAGEIFS(climb_time,ScoutingData[teamNumber],A499),AVERAGE(climb_time)
)
),0),"")</f>
        <v/>
      </c>
      <c r="G499" t="str">
        <f t="shared" si="44"/>
        <v/>
      </c>
      <c r="H499" t="str">
        <f>IFERROR(AVERAGEIFS(speed_rating,ScoutingInfo!teamNumber,A499)/5,"")</f>
        <v/>
      </c>
      <c r="I499" t="str">
        <f t="shared" si="45"/>
        <v/>
      </c>
      <c r="J499" t="str">
        <f>IFERROR((AVERAGEIFS(driver_skill,ScoutingInfo!teamNumber,A499)/3),"")</f>
        <v/>
      </c>
      <c r="K499" t="str">
        <f t="shared" si="46"/>
        <v/>
      </c>
      <c r="L499">
        <f>IFERROR((AVERAGEIFS(PitScoutingInfo!coolness,PitScoutingInfo!teamNumber,A499)),"")</f>
        <v>7</v>
      </c>
      <c r="M499">
        <f t="shared" si="47"/>
        <v>43</v>
      </c>
    </row>
    <row r="500" spans="1:13" x14ac:dyDescent="0.4">
      <c r="A500" s="6" t="str">
        <f>IF(ISBLANK(AllTeams!A500),"",AllTeams!A500)</f>
        <v/>
      </c>
      <c r="B500" t="str">
        <f>IFERROR(AVERAGEIFS(ScoutingInfo!defense_rating,ScoutingInfo!teamNumber,A500)/4,"")</f>
        <v/>
      </c>
      <c r="C500" s="5" t="str">
        <f t="shared" si="42"/>
        <v/>
      </c>
      <c r="D500" s="4" t="str">
        <f ca="1">IFERROR(SUM(AVERAGEIF(ReformatedData!$A$2:$A$1000,A500, amp_points),AVERAGEIF(ReformatedData!$A$2:$A$1000,A500, speaker_points))/2,"")</f>
        <v/>
      </c>
      <c r="E500" t="str">
        <f t="shared" ca="1" si="43"/>
        <v/>
      </c>
      <c r="F500" t="str">
        <f>IF(A500&lt;&gt;"",IFERROR(
AVERAGEIF(ScoutingData[teamNumber],A500,climbing_status)/(
IF(
AVERAGEIFS(climb_time,ScoutingData[teamNumber],A500)&lt;&gt;0,AVERAGEIFS(climb_time,ScoutingData[teamNumber],A500),AVERAGE(climb_time)
)
),0),"")</f>
        <v/>
      </c>
      <c r="G500" t="str">
        <f t="shared" si="44"/>
        <v/>
      </c>
      <c r="H500" t="str">
        <f>IFERROR(AVERAGEIFS(speed_rating,ScoutingInfo!teamNumber,A500)/5,"")</f>
        <v/>
      </c>
      <c r="I500" t="str">
        <f t="shared" si="45"/>
        <v/>
      </c>
      <c r="J500" t="str">
        <f>IFERROR((AVERAGEIFS(driver_skill,ScoutingInfo!teamNumber,A500)/3),"")</f>
        <v/>
      </c>
      <c r="K500" t="str">
        <f t="shared" si="46"/>
        <v/>
      </c>
      <c r="L500">
        <f>IFERROR((AVERAGEIFS(PitScoutingInfo!coolness,PitScoutingInfo!teamNumber,A500)),"")</f>
        <v>7</v>
      </c>
      <c r="M500">
        <f t="shared" si="47"/>
        <v>43</v>
      </c>
    </row>
  </sheetData>
  <phoneticPr fontId="2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39B7A1-4C0E-4639-BDFF-2BAA055CAF1D}">
  <sheetPr codeName="Sheet2"/>
  <dimension ref="A1:X197"/>
  <sheetViews>
    <sheetView workbookViewId="0">
      <selection activeCell="E19" sqref="C18:E19"/>
    </sheetView>
  </sheetViews>
  <sheetFormatPr defaultRowHeight="14.25" x14ac:dyDescent="0.4"/>
  <cols>
    <col min="1" max="1" width="8.125" customWidth="1"/>
    <col min="2" max="2" width="14.5" customWidth="1"/>
    <col min="3" max="3" width="8.125" customWidth="1"/>
    <col min="4" max="4" width="9.5" customWidth="1"/>
    <col min="5" max="5" width="11.5" customWidth="1"/>
    <col min="6" max="6" width="17.5" customWidth="1"/>
    <col min="7" max="7" width="11.75" customWidth="1"/>
    <col min="8" max="8" width="14.875" customWidth="1"/>
    <col min="9" max="9" width="20.375" customWidth="1"/>
    <col min="10" max="10" width="19.75" customWidth="1"/>
    <col min="11" max="11" width="11" customWidth="1"/>
    <col min="12" max="12" width="16.5" customWidth="1"/>
    <col min="13" max="13" width="15.5" customWidth="1"/>
    <col min="14" max="14" width="3.875" customWidth="1"/>
    <col min="15" max="15" width="6.125" customWidth="1"/>
    <col min="16" max="17" width="17" customWidth="1"/>
    <col min="18" max="18" width="12" customWidth="1"/>
    <col min="21" max="21" width="13.625" customWidth="1"/>
    <col min="23" max="23" width="14.5" customWidth="1"/>
  </cols>
  <sheetData>
    <row r="1" spans="1:24" ht="14.65" thickBot="1" x14ac:dyDescent="0.45">
      <c r="A1" s="87" t="s">
        <v>233</v>
      </c>
      <c r="B1" s="88" t="s">
        <v>234</v>
      </c>
      <c r="C1" s="88" t="s">
        <v>235</v>
      </c>
      <c r="D1" s="88" t="s">
        <v>236</v>
      </c>
      <c r="E1" s="88" t="s">
        <v>237</v>
      </c>
      <c r="F1" s="97" t="s">
        <v>6</v>
      </c>
      <c r="G1" s="97" t="s">
        <v>56</v>
      </c>
      <c r="H1" s="97" t="s">
        <v>57</v>
      </c>
      <c r="I1" s="97" t="s">
        <v>58</v>
      </c>
      <c r="J1" s="97" t="s">
        <v>59</v>
      </c>
      <c r="K1" s="76"/>
      <c r="L1" s="76"/>
      <c r="M1" s="76"/>
      <c r="N1" s="76"/>
      <c r="O1" s="76"/>
      <c r="P1" s="76" t="s">
        <v>245</v>
      </c>
      <c r="Q1" s="76" t="s">
        <v>246</v>
      </c>
      <c r="R1" s="76" t="s">
        <v>249</v>
      </c>
      <c r="S1" s="76" t="s">
        <v>248</v>
      </c>
      <c r="T1" s="76"/>
      <c r="U1" s="76" t="s">
        <v>250</v>
      </c>
      <c r="V1" s="76" t="s">
        <v>251</v>
      </c>
      <c r="W1" s="76" t="s">
        <v>252</v>
      </c>
    </row>
    <row r="2" spans="1:24" ht="14.65" thickTop="1" x14ac:dyDescent="0.4">
      <c r="A2" s="86">
        <v>14</v>
      </c>
      <c r="B2" s="82" t="s">
        <v>238</v>
      </c>
      <c r="C2" s="82">
        <v>2450</v>
      </c>
      <c r="D2" s="82">
        <v>4539</v>
      </c>
      <c r="E2" s="82">
        <v>2883</v>
      </c>
      <c r="F2" s="96">
        <v>8</v>
      </c>
      <c r="G2" s="96"/>
      <c r="H2" s="96"/>
      <c r="I2" s="96"/>
      <c r="J2" s="96"/>
      <c r="K2" s="77"/>
      <c r="L2" s="77"/>
      <c r="M2" s="77"/>
      <c r="N2" s="77"/>
      <c r="O2" s="90">
        <v>3293</v>
      </c>
      <c r="P2" s="90">
        <v>2</v>
      </c>
      <c r="Q2" s="90">
        <v>0</v>
      </c>
      <c r="R2" s="90">
        <v>9</v>
      </c>
      <c r="S2" s="90">
        <v>0</v>
      </c>
      <c r="T2" s="77">
        <v>0</v>
      </c>
      <c r="U2" s="77">
        <v>1.29</v>
      </c>
      <c r="V2" s="77">
        <v>1.29</v>
      </c>
      <c r="W2" s="77">
        <v>1.29</v>
      </c>
      <c r="X2" s="96"/>
    </row>
    <row r="3" spans="1:24" x14ac:dyDescent="0.4">
      <c r="A3" s="85">
        <v>14</v>
      </c>
      <c r="B3" s="83" t="s">
        <v>239</v>
      </c>
      <c r="C3" s="83">
        <v>3755</v>
      </c>
      <c r="D3" s="83">
        <v>2508</v>
      </c>
      <c r="E3" s="83">
        <v>4238</v>
      </c>
      <c r="F3" s="96">
        <v>14</v>
      </c>
      <c r="G3" s="81"/>
      <c r="H3" s="81"/>
      <c r="I3" s="81"/>
      <c r="J3" s="81"/>
      <c r="K3" s="79"/>
      <c r="L3" s="79"/>
      <c r="M3" s="79"/>
      <c r="N3" s="79"/>
      <c r="O3" s="89">
        <v>3293</v>
      </c>
      <c r="P3" s="89">
        <v>2</v>
      </c>
      <c r="Q3" s="89">
        <v>0</v>
      </c>
      <c r="R3" s="89">
        <v>7</v>
      </c>
      <c r="S3" s="89">
        <v>0</v>
      </c>
      <c r="T3" s="79">
        <v>0</v>
      </c>
      <c r="U3" s="79">
        <v>1.75</v>
      </c>
      <c r="V3" s="79">
        <v>2.25</v>
      </c>
      <c r="W3" s="79">
        <v>1.75</v>
      </c>
    </row>
    <row r="4" spans="1:24" x14ac:dyDescent="0.4">
      <c r="A4" s="80"/>
      <c r="B4" s="84" t="s">
        <v>238</v>
      </c>
      <c r="C4" s="84">
        <v>4663</v>
      </c>
      <c r="D4" s="84">
        <v>3277</v>
      </c>
      <c r="E4" s="84">
        <v>3293</v>
      </c>
      <c r="F4" s="96" t="s">
        <v>247</v>
      </c>
      <c r="G4" s="81"/>
      <c r="H4" s="81"/>
      <c r="I4" s="81"/>
      <c r="J4" s="81"/>
      <c r="K4" s="81"/>
      <c r="L4" s="81"/>
      <c r="M4" s="81"/>
      <c r="N4" s="81"/>
      <c r="O4" s="90">
        <v>6146</v>
      </c>
      <c r="P4" s="90">
        <v>0</v>
      </c>
      <c r="Q4" s="90">
        <v>2</v>
      </c>
      <c r="R4" s="90">
        <v>0</v>
      </c>
      <c r="S4" s="90">
        <v>12</v>
      </c>
      <c r="T4" s="81"/>
      <c r="U4" s="81"/>
      <c r="V4" s="81"/>
      <c r="W4" s="81"/>
    </row>
    <row r="5" spans="1:24" x14ac:dyDescent="0.4">
      <c r="A5" s="91"/>
      <c r="B5" s="83" t="s">
        <v>239</v>
      </c>
      <c r="C5" s="83">
        <v>8255</v>
      </c>
      <c r="D5" s="83">
        <v>4360</v>
      </c>
      <c r="E5" s="83">
        <v>2508</v>
      </c>
      <c r="F5" s="96">
        <v>25</v>
      </c>
      <c r="G5" s="81"/>
      <c r="H5" s="81"/>
      <c r="I5" s="81"/>
      <c r="J5" s="81"/>
      <c r="K5" s="79"/>
      <c r="L5" s="79"/>
      <c r="M5" s="79"/>
      <c r="N5" s="79"/>
      <c r="O5" s="89">
        <v>5172</v>
      </c>
      <c r="P5" s="89">
        <v>0</v>
      </c>
      <c r="Q5" s="89">
        <v>0</v>
      </c>
      <c r="R5" s="89">
        <v>0</v>
      </c>
      <c r="S5" s="89">
        <v>12</v>
      </c>
      <c r="T5" s="79"/>
      <c r="U5" s="79"/>
      <c r="V5" s="79"/>
      <c r="W5" s="79"/>
    </row>
    <row r="6" spans="1:24" x14ac:dyDescent="0.4">
      <c r="A6" s="86">
        <v>25</v>
      </c>
      <c r="B6" s="84" t="s">
        <v>238</v>
      </c>
      <c r="C6" s="84">
        <v>5638</v>
      </c>
      <c r="D6" s="84">
        <v>2508</v>
      </c>
      <c r="E6" s="84">
        <v>4663</v>
      </c>
      <c r="F6" s="96">
        <v>36</v>
      </c>
      <c r="G6" s="81"/>
      <c r="H6" s="81"/>
      <c r="I6" s="81"/>
      <c r="J6" s="81"/>
      <c r="K6" s="81"/>
      <c r="L6" s="81"/>
      <c r="M6" s="81"/>
      <c r="N6" s="81"/>
      <c r="O6" s="90">
        <v>3277</v>
      </c>
      <c r="P6" s="90">
        <v>0</v>
      </c>
      <c r="Q6" s="90">
        <v>0</v>
      </c>
      <c r="R6" s="90">
        <v>0</v>
      </c>
      <c r="S6" s="90">
        <v>11</v>
      </c>
      <c r="T6" s="81"/>
      <c r="U6" s="81"/>
      <c r="V6" s="81"/>
      <c r="W6" s="81"/>
    </row>
    <row r="7" spans="1:24" x14ac:dyDescent="0.4">
      <c r="A7" s="85">
        <v>25</v>
      </c>
      <c r="B7" s="83" t="s">
        <v>239</v>
      </c>
      <c r="C7" s="83">
        <v>4674</v>
      </c>
      <c r="D7" s="83">
        <v>6453</v>
      </c>
      <c r="E7" s="83">
        <v>7028</v>
      </c>
      <c r="F7" s="96">
        <v>47</v>
      </c>
      <c r="G7" s="81"/>
      <c r="H7" s="81"/>
      <c r="I7" s="81"/>
      <c r="J7" s="81"/>
      <c r="K7" s="79"/>
      <c r="L7" s="79"/>
      <c r="M7" s="79"/>
      <c r="N7" s="79"/>
      <c r="O7" s="89">
        <v>5172</v>
      </c>
      <c r="P7" s="89">
        <v>0</v>
      </c>
      <c r="Q7" s="89">
        <v>1</v>
      </c>
      <c r="R7" s="89">
        <v>0</v>
      </c>
      <c r="S7" s="89">
        <v>10</v>
      </c>
      <c r="T7" s="79"/>
      <c r="U7" s="79"/>
      <c r="V7" s="79"/>
      <c r="W7" s="79"/>
    </row>
    <row r="8" spans="1:24" x14ac:dyDescent="0.4">
      <c r="A8" s="86">
        <v>36</v>
      </c>
      <c r="B8" s="84" t="s">
        <v>238</v>
      </c>
      <c r="C8" s="84">
        <v>876</v>
      </c>
      <c r="D8" s="84">
        <v>9576</v>
      </c>
      <c r="E8" s="84">
        <v>9474</v>
      </c>
      <c r="F8" s="96">
        <v>53</v>
      </c>
      <c r="G8" s="81"/>
      <c r="H8" s="81"/>
      <c r="I8" s="81"/>
      <c r="J8" s="81"/>
      <c r="K8" s="81"/>
      <c r="L8" s="81"/>
      <c r="M8" s="81"/>
      <c r="N8" s="81"/>
      <c r="O8" s="90">
        <v>2530</v>
      </c>
      <c r="P8" s="90">
        <v>0</v>
      </c>
      <c r="Q8" s="90">
        <v>0</v>
      </c>
      <c r="R8" s="90">
        <v>0</v>
      </c>
      <c r="S8" s="90">
        <v>9</v>
      </c>
      <c r="T8" s="81"/>
      <c r="U8" s="81"/>
      <c r="V8" s="81"/>
      <c r="W8" s="81"/>
    </row>
    <row r="9" spans="1:24" x14ac:dyDescent="0.4">
      <c r="A9" s="85">
        <v>36</v>
      </c>
      <c r="B9" s="83" t="s">
        <v>239</v>
      </c>
      <c r="C9" s="83">
        <v>2508</v>
      </c>
      <c r="D9" s="83">
        <v>4181</v>
      </c>
      <c r="E9" s="83">
        <v>3042</v>
      </c>
      <c r="F9" s="96">
        <v>60</v>
      </c>
      <c r="G9" s="81"/>
      <c r="H9" s="81"/>
      <c r="I9" s="81">
        <v>1</v>
      </c>
      <c r="J9" s="81"/>
      <c r="K9" s="79"/>
      <c r="L9" s="79"/>
      <c r="M9" s="79"/>
      <c r="N9" s="79"/>
      <c r="O9" s="89">
        <v>6146</v>
      </c>
      <c r="P9" s="89">
        <v>0</v>
      </c>
      <c r="Q9" s="89">
        <v>2</v>
      </c>
      <c r="R9" s="89">
        <v>0</v>
      </c>
      <c r="S9" s="89">
        <v>9</v>
      </c>
      <c r="T9" s="79"/>
      <c r="U9" s="79"/>
      <c r="V9" s="79"/>
      <c r="W9" s="79"/>
    </row>
    <row r="10" spans="1:24" x14ac:dyDescent="0.4">
      <c r="A10" s="86">
        <v>47</v>
      </c>
      <c r="B10" s="84" t="s">
        <v>238</v>
      </c>
      <c r="C10" s="84">
        <v>5576</v>
      </c>
      <c r="D10" s="84">
        <v>2549</v>
      </c>
      <c r="E10" s="84">
        <v>2508</v>
      </c>
      <c r="F10" s="96"/>
      <c r="G10" s="81"/>
      <c r="H10" s="81"/>
      <c r="I10" s="81"/>
      <c r="J10" s="81"/>
      <c r="K10" s="81"/>
      <c r="L10" s="81"/>
      <c r="M10" s="81"/>
      <c r="N10" s="81"/>
      <c r="O10" s="90">
        <v>5172</v>
      </c>
      <c r="P10" s="90">
        <v>0</v>
      </c>
      <c r="Q10" s="90">
        <v>1</v>
      </c>
      <c r="R10" s="90">
        <v>0</v>
      </c>
      <c r="S10" s="90">
        <v>9</v>
      </c>
      <c r="T10" s="81"/>
      <c r="U10" s="81"/>
      <c r="V10" s="81"/>
      <c r="W10" s="81"/>
    </row>
    <row r="11" spans="1:24" x14ac:dyDescent="0.4">
      <c r="A11" s="85">
        <v>47</v>
      </c>
      <c r="B11" s="83" t="s">
        <v>239</v>
      </c>
      <c r="C11" s="83">
        <v>5658</v>
      </c>
      <c r="D11" s="83">
        <v>3058</v>
      </c>
      <c r="E11" s="83">
        <v>6175</v>
      </c>
      <c r="F11" s="96"/>
      <c r="G11" s="81"/>
      <c r="H11" s="81"/>
      <c r="I11" s="81"/>
      <c r="J11" s="81"/>
      <c r="K11" s="79"/>
      <c r="L11" s="79"/>
      <c r="M11" s="79"/>
      <c r="N11" s="79"/>
      <c r="O11" s="89">
        <v>3276</v>
      </c>
      <c r="P11" s="89">
        <v>0</v>
      </c>
      <c r="Q11" s="89">
        <v>1</v>
      </c>
      <c r="R11" s="89">
        <v>1</v>
      </c>
      <c r="S11" s="89">
        <v>8</v>
      </c>
      <c r="T11" s="79"/>
      <c r="U11" s="79"/>
      <c r="V11" s="79"/>
      <c r="W11" s="79"/>
    </row>
    <row r="12" spans="1:24" x14ac:dyDescent="0.4">
      <c r="A12" s="86">
        <v>53</v>
      </c>
      <c r="B12" s="84" t="s">
        <v>238</v>
      </c>
      <c r="C12" s="84">
        <v>2508</v>
      </c>
      <c r="D12" s="84">
        <v>5658</v>
      </c>
      <c r="E12" s="84">
        <v>3871</v>
      </c>
      <c r="F12" s="96"/>
      <c r="G12" s="81"/>
      <c r="H12" s="81"/>
      <c r="I12" s="81"/>
      <c r="J12" s="81"/>
      <c r="K12" s="81"/>
      <c r="L12" s="81"/>
      <c r="M12" s="81"/>
      <c r="N12" s="81"/>
      <c r="O12" s="90">
        <v>6146</v>
      </c>
      <c r="P12" s="90">
        <v>0</v>
      </c>
      <c r="Q12" s="90">
        <v>1</v>
      </c>
      <c r="R12" s="90">
        <v>0</v>
      </c>
      <c r="S12" s="90">
        <v>8</v>
      </c>
      <c r="T12" s="81"/>
      <c r="U12" s="81"/>
      <c r="V12" s="81"/>
      <c r="W12" s="81"/>
    </row>
    <row r="13" spans="1:24" x14ac:dyDescent="0.4">
      <c r="A13" s="85">
        <v>53</v>
      </c>
      <c r="B13" s="83" t="s">
        <v>239</v>
      </c>
      <c r="C13" s="83">
        <v>7048</v>
      </c>
      <c r="D13" s="83">
        <v>6628</v>
      </c>
      <c r="E13" s="83">
        <v>7677</v>
      </c>
      <c r="F13" s="96"/>
      <c r="G13" s="81"/>
      <c r="H13" s="81"/>
      <c r="I13" s="81"/>
      <c r="J13" s="81"/>
      <c r="K13" s="79"/>
      <c r="L13" s="79"/>
      <c r="M13" s="79"/>
      <c r="N13" s="79"/>
      <c r="O13" s="89">
        <v>6146</v>
      </c>
      <c r="P13" s="89">
        <v>0</v>
      </c>
      <c r="Q13" s="89">
        <v>1</v>
      </c>
      <c r="R13" s="89">
        <v>0</v>
      </c>
      <c r="S13" s="89">
        <v>8</v>
      </c>
      <c r="T13" s="79"/>
      <c r="U13" s="79"/>
      <c r="V13" s="79"/>
      <c r="W13" s="79"/>
    </row>
    <row r="14" spans="1:24" x14ac:dyDescent="0.4">
      <c r="A14" s="86">
        <v>60</v>
      </c>
      <c r="B14" s="84" t="s">
        <v>238</v>
      </c>
      <c r="C14" s="84">
        <v>8586</v>
      </c>
      <c r="D14" s="84">
        <v>3278</v>
      </c>
      <c r="E14" s="84">
        <v>5464</v>
      </c>
      <c r="F14" s="96"/>
      <c r="G14" s="81"/>
      <c r="H14" s="81"/>
      <c r="I14" s="81"/>
      <c r="J14" s="81"/>
      <c r="K14" s="81"/>
      <c r="L14" s="81"/>
      <c r="M14" s="81"/>
      <c r="N14" s="81"/>
      <c r="O14" s="90">
        <v>3277</v>
      </c>
      <c r="P14" s="90">
        <v>0</v>
      </c>
      <c r="Q14" s="90">
        <v>4</v>
      </c>
      <c r="R14" s="90">
        <v>0</v>
      </c>
      <c r="S14" s="90">
        <v>8</v>
      </c>
      <c r="T14" s="81"/>
      <c r="U14" s="81"/>
      <c r="V14" s="81"/>
      <c r="W14" s="81"/>
    </row>
    <row r="15" spans="1:24" x14ac:dyDescent="0.4">
      <c r="A15" s="85">
        <v>60</v>
      </c>
      <c r="B15" s="83" t="s">
        <v>239</v>
      </c>
      <c r="C15" s="83">
        <v>7235</v>
      </c>
      <c r="D15" s="83">
        <v>2508</v>
      </c>
      <c r="E15" s="83">
        <v>9745</v>
      </c>
      <c r="F15" s="96"/>
      <c r="G15" s="81"/>
      <c r="H15" s="81"/>
      <c r="I15" s="81"/>
      <c r="J15" s="81"/>
      <c r="K15" s="79"/>
      <c r="L15" s="79"/>
      <c r="M15" s="79"/>
      <c r="N15" s="79"/>
      <c r="O15" s="89">
        <v>3134</v>
      </c>
      <c r="P15" s="89">
        <v>0</v>
      </c>
      <c r="Q15" s="89">
        <v>2</v>
      </c>
      <c r="R15" s="89">
        <v>0</v>
      </c>
      <c r="S15" s="89">
        <v>8</v>
      </c>
      <c r="T15" s="79"/>
      <c r="U15" s="79"/>
      <c r="V15" s="79"/>
      <c r="W15" s="79"/>
    </row>
    <row r="16" spans="1:24" x14ac:dyDescent="0.4">
      <c r="A16" s="86">
        <v>70</v>
      </c>
      <c r="B16" s="84" t="s">
        <v>238</v>
      </c>
      <c r="C16" s="84">
        <v>2530</v>
      </c>
      <c r="D16" s="84">
        <v>9474</v>
      </c>
      <c r="E16" s="84">
        <v>2508</v>
      </c>
      <c r="F16" s="96"/>
      <c r="G16" s="81"/>
      <c r="H16" s="81"/>
      <c r="I16" s="81"/>
      <c r="J16" s="81"/>
      <c r="K16" s="81"/>
      <c r="L16" s="81"/>
      <c r="M16" s="81"/>
      <c r="N16" s="81"/>
      <c r="O16" s="90">
        <v>3276</v>
      </c>
      <c r="P16" s="90">
        <v>0</v>
      </c>
      <c r="Q16" s="90">
        <v>3</v>
      </c>
      <c r="R16" s="90">
        <v>6</v>
      </c>
      <c r="S16" s="90">
        <v>7</v>
      </c>
      <c r="T16" s="81"/>
      <c r="U16" s="81"/>
      <c r="V16" s="81"/>
      <c r="W16" s="81"/>
    </row>
    <row r="17" spans="1:23" x14ac:dyDescent="0.4">
      <c r="A17" s="85">
        <v>70</v>
      </c>
      <c r="B17" s="83" t="s">
        <v>239</v>
      </c>
      <c r="C17" s="83">
        <v>2500</v>
      </c>
      <c r="D17" s="83">
        <v>4226</v>
      </c>
      <c r="E17" s="83">
        <v>3755</v>
      </c>
      <c r="F17" s="96"/>
      <c r="G17" s="81"/>
      <c r="H17" s="81"/>
      <c r="I17" s="81"/>
      <c r="J17" s="81"/>
      <c r="K17" s="79"/>
      <c r="L17" s="79"/>
      <c r="M17" s="79"/>
      <c r="N17" s="79"/>
      <c r="O17" s="89">
        <v>876</v>
      </c>
      <c r="P17" s="89">
        <v>0</v>
      </c>
      <c r="Q17" s="89">
        <v>1</v>
      </c>
      <c r="R17" s="89">
        <v>2</v>
      </c>
      <c r="S17" s="89">
        <v>7</v>
      </c>
      <c r="T17" s="79"/>
      <c r="U17" s="79"/>
      <c r="V17" s="79"/>
      <c r="W17" s="79"/>
    </row>
    <row r="18" spans="1:23" x14ac:dyDescent="0.4">
      <c r="A18" s="86">
        <v>80</v>
      </c>
      <c r="B18" s="84" t="s">
        <v>238</v>
      </c>
      <c r="C18" s="84">
        <v>2508</v>
      </c>
      <c r="D18" s="84">
        <v>2654</v>
      </c>
      <c r="E18" s="84">
        <v>8188</v>
      </c>
      <c r="F18" s="96"/>
      <c r="G18" s="81"/>
      <c r="H18" s="81"/>
      <c r="I18" s="81"/>
      <c r="J18" s="81"/>
      <c r="K18" s="81"/>
      <c r="L18" s="81"/>
      <c r="M18" s="81"/>
      <c r="N18" s="81"/>
      <c r="O18" s="90">
        <v>4239</v>
      </c>
      <c r="P18" s="90">
        <v>0</v>
      </c>
      <c r="Q18" s="90">
        <v>3</v>
      </c>
      <c r="R18" s="90">
        <v>0</v>
      </c>
      <c r="S18" s="90">
        <v>7</v>
      </c>
      <c r="T18" s="81"/>
      <c r="U18" s="81"/>
      <c r="V18" s="81"/>
      <c r="W18" s="81"/>
    </row>
    <row r="19" spans="1:23" x14ac:dyDescent="0.4">
      <c r="A19" s="85">
        <v>80</v>
      </c>
      <c r="B19" s="83" t="s">
        <v>239</v>
      </c>
      <c r="C19" s="83">
        <v>3926</v>
      </c>
      <c r="D19" s="83">
        <v>5172</v>
      </c>
      <c r="E19" s="83">
        <v>3275</v>
      </c>
      <c r="F19" s="96"/>
      <c r="G19" s="81"/>
      <c r="H19" s="81"/>
      <c r="I19" s="81"/>
      <c r="J19" s="81"/>
      <c r="K19" s="79"/>
      <c r="L19" s="79"/>
      <c r="M19" s="79"/>
      <c r="N19" s="79"/>
      <c r="O19" s="89">
        <v>3277</v>
      </c>
      <c r="P19" s="89">
        <v>0</v>
      </c>
      <c r="Q19" s="89">
        <v>3</v>
      </c>
      <c r="R19" s="89">
        <v>0</v>
      </c>
      <c r="S19" s="89">
        <v>7</v>
      </c>
      <c r="T19" s="79"/>
      <c r="U19" s="79"/>
      <c r="V19" s="79"/>
      <c r="W19" s="79"/>
    </row>
    <row r="20" spans="1:23" x14ac:dyDescent="0.4">
      <c r="A20" s="86"/>
      <c r="B20" s="84"/>
      <c r="C20" s="84"/>
      <c r="D20" s="84"/>
      <c r="E20" s="84"/>
      <c r="F20" s="96"/>
      <c r="G20" s="81"/>
      <c r="H20" s="81"/>
      <c r="I20" s="81"/>
      <c r="J20" s="81"/>
      <c r="K20" s="81"/>
      <c r="L20" s="81"/>
      <c r="M20" s="81"/>
      <c r="N20" s="81"/>
      <c r="O20" s="90">
        <v>3277</v>
      </c>
      <c r="P20" s="90">
        <v>0</v>
      </c>
      <c r="Q20" s="90">
        <v>3</v>
      </c>
      <c r="R20" s="90">
        <v>0</v>
      </c>
      <c r="S20" s="90">
        <v>6</v>
      </c>
      <c r="T20" s="81"/>
      <c r="U20" s="81"/>
      <c r="V20" s="81"/>
      <c r="W20" s="81"/>
    </row>
    <row r="21" spans="1:23" x14ac:dyDescent="0.4">
      <c r="A21" s="85"/>
      <c r="B21" s="83"/>
      <c r="C21" s="83"/>
      <c r="D21" s="83"/>
      <c r="E21" s="83"/>
      <c r="F21" s="96"/>
      <c r="G21" s="81"/>
      <c r="H21" s="81"/>
      <c r="I21" s="81"/>
      <c r="J21" s="81"/>
      <c r="K21" s="79"/>
      <c r="L21" s="79"/>
      <c r="M21" s="79"/>
      <c r="N21" s="79"/>
      <c r="O21" s="89">
        <v>7257</v>
      </c>
      <c r="P21" s="89">
        <v>0</v>
      </c>
      <c r="Q21" s="89">
        <v>2</v>
      </c>
      <c r="R21" s="89">
        <v>0</v>
      </c>
      <c r="S21" s="89">
        <v>6</v>
      </c>
      <c r="T21" s="79"/>
      <c r="U21" s="79"/>
      <c r="V21" s="79"/>
      <c r="W21" s="79"/>
    </row>
    <row r="22" spans="1:23" x14ac:dyDescent="0.4">
      <c r="A22" s="80"/>
      <c r="B22" s="81"/>
      <c r="C22" s="81"/>
      <c r="D22" s="81"/>
      <c r="E22" s="81"/>
      <c r="F22" s="96"/>
      <c r="G22" s="81"/>
      <c r="H22" s="81"/>
      <c r="I22" s="81"/>
      <c r="J22" s="81"/>
      <c r="K22" s="81"/>
      <c r="L22" s="81"/>
      <c r="M22" s="81"/>
      <c r="N22" s="81"/>
      <c r="O22" s="90">
        <v>5172</v>
      </c>
      <c r="P22" s="90">
        <v>0</v>
      </c>
      <c r="Q22" s="90">
        <v>0</v>
      </c>
      <c r="R22" s="90">
        <v>0</v>
      </c>
      <c r="S22" s="90">
        <v>6</v>
      </c>
      <c r="T22" s="81"/>
      <c r="U22" s="81"/>
      <c r="V22" s="81"/>
      <c r="W22" s="81"/>
    </row>
    <row r="23" spans="1:23" x14ac:dyDescent="0.4">
      <c r="A23" s="78"/>
      <c r="B23" s="79"/>
      <c r="C23" s="79"/>
      <c r="D23" s="79"/>
      <c r="E23" s="79"/>
      <c r="F23" s="79"/>
      <c r="G23" s="79"/>
      <c r="H23" s="79"/>
      <c r="I23" s="79"/>
      <c r="J23" s="79"/>
      <c r="K23" s="79"/>
      <c r="L23" s="79"/>
      <c r="M23" s="79"/>
      <c r="N23" s="79"/>
      <c r="O23" s="89">
        <v>2883</v>
      </c>
      <c r="P23" s="89">
        <v>0</v>
      </c>
      <c r="Q23" s="89">
        <v>2</v>
      </c>
      <c r="R23" s="89">
        <v>1</v>
      </c>
      <c r="S23" s="89">
        <v>5</v>
      </c>
      <c r="T23" s="79"/>
      <c r="U23" s="79"/>
      <c r="V23" s="79"/>
      <c r="W23" s="79"/>
    </row>
    <row r="24" spans="1:23" x14ac:dyDescent="0.4">
      <c r="A24" s="80"/>
      <c r="B24" s="81"/>
      <c r="C24" s="81"/>
      <c r="D24" s="81"/>
      <c r="E24" s="81"/>
      <c r="F24" s="81"/>
      <c r="G24" s="81"/>
      <c r="H24" s="81"/>
      <c r="I24" s="81"/>
      <c r="J24" s="81"/>
      <c r="K24" s="81"/>
      <c r="L24" s="81"/>
      <c r="M24" s="81"/>
      <c r="N24" s="81"/>
      <c r="O24" s="90">
        <v>2530</v>
      </c>
      <c r="P24" s="90">
        <v>0</v>
      </c>
      <c r="Q24" s="90">
        <v>2</v>
      </c>
      <c r="R24" s="90">
        <v>0</v>
      </c>
      <c r="S24" s="90">
        <v>5</v>
      </c>
      <c r="T24" s="81"/>
      <c r="U24" s="81"/>
      <c r="V24" s="81"/>
      <c r="W24" s="81"/>
    </row>
    <row r="25" spans="1:23" x14ac:dyDescent="0.4">
      <c r="A25" s="78"/>
      <c r="B25" s="79"/>
      <c r="C25" s="79"/>
      <c r="D25" s="79"/>
      <c r="E25" s="79"/>
      <c r="F25" s="79"/>
      <c r="G25" s="79"/>
      <c r="H25" s="79"/>
      <c r="I25" s="79"/>
      <c r="J25" s="79"/>
      <c r="K25" s="79"/>
      <c r="L25" s="79"/>
      <c r="M25" s="79"/>
      <c r="N25" s="79"/>
      <c r="O25" s="89">
        <v>4239</v>
      </c>
      <c r="P25" s="89">
        <v>0</v>
      </c>
      <c r="Q25" s="89">
        <v>2</v>
      </c>
      <c r="R25" s="89">
        <v>0</v>
      </c>
      <c r="S25" s="89">
        <v>5</v>
      </c>
      <c r="T25" s="79"/>
      <c r="U25" s="79"/>
      <c r="V25" s="79"/>
      <c r="W25" s="79"/>
    </row>
    <row r="26" spans="1:23" x14ac:dyDescent="0.4">
      <c r="A26" s="80"/>
      <c r="B26" s="81"/>
      <c r="C26" s="81"/>
      <c r="D26" s="81"/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90">
        <v>4674</v>
      </c>
      <c r="P26" s="90">
        <v>0</v>
      </c>
      <c r="Q26" s="90">
        <v>1</v>
      </c>
      <c r="R26" s="90">
        <v>0</v>
      </c>
      <c r="S26" s="90">
        <v>5</v>
      </c>
      <c r="T26" s="81"/>
      <c r="U26" s="81"/>
      <c r="V26" s="81"/>
      <c r="W26" s="81"/>
    </row>
    <row r="27" spans="1:23" x14ac:dyDescent="0.4">
      <c r="A27" s="78"/>
      <c r="B27" s="79"/>
      <c r="C27" s="79"/>
      <c r="D27" s="79"/>
      <c r="E27" s="79"/>
      <c r="F27" s="79"/>
      <c r="G27" s="79"/>
      <c r="H27" s="79"/>
      <c r="I27" s="79"/>
      <c r="J27" s="79"/>
      <c r="K27" s="79"/>
      <c r="L27" s="79"/>
      <c r="M27" s="79"/>
      <c r="N27" s="79"/>
      <c r="O27" s="89">
        <v>4674</v>
      </c>
      <c r="P27" s="89">
        <v>0</v>
      </c>
      <c r="Q27" s="89">
        <v>0</v>
      </c>
      <c r="R27" s="89">
        <v>0</v>
      </c>
      <c r="S27" s="89">
        <v>5</v>
      </c>
      <c r="T27" s="79"/>
      <c r="U27" s="79"/>
      <c r="V27" s="79"/>
      <c r="W27" s="79"/>
    </row>
    <row r="28" spans="1:23" x14ac:dyDescent="0.4">
      <c r="A28" s="80"/>
      <c r="B28" s="81"/>
      <c r="C28" s="81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90">
        <v>876</v>
      </c>
      <c r="P28" s="90">
        <v>0</v>
      </c>
      <c r="Q28" s="90">
        <v>2</v>
      </c>
      <c r="R28" s="90">
        <v>3</v>
      </c>
      <c r="S28" s="90">
        <v>4</v>
      </c>
      <c r="T28" s="81"/>
      <c r="U28" s="81"/>
      <c r="V28" s="81"/>
      <c r="W28" s="81"/>
    </row>
    <row r="29" spans="1:23" x14ac:dyDescent="0.4">
      <c r="A29" s="78"/>
      <c r="B29" s="79"/>
      <c r="C29" s="79"/>
      <c r="D29" s="79"/>
      <c r="E29" s="79"/>
      <c r="F29" s="79"/>
      <c r="G29" s="79"/>
      <c r="H29" s="79"/>
      <c r="I29" s="79"/>
      <c r="J29" s="79"/>
      <c r="K29" s="79"/>
      <c r="L29" s="79"/>
      <c r="M29" s="79"/>
      <c r="N29" s="79"/>
      <c r="O29" s="89">
        <v>3277</v>
      </c>
      <c r="P29" s="89">
        <v>0</v>
      </c>
      <c r="Q29" s="89">
        <v>4</v>
      </c>
      <c r="R29" s="89">
        <v>1</v>
      </c>
      <c r="S29" s="89">
        <v>4</v>
      </c>
      <c r="T29" s="79"/>
      <c r="U29" s="79"/>
      <c r="V29" s="79"/>
      <c r="W29" s="79"/>
    </row>
    <row r="30" spans="1:23" x14ac:dyDescent="0.4">
      <c r="A30" s="80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90">
        <v>2450</v>
      </c>
      <c r="P30" s="90">
        <v>0</v>
      </c>
      <c r="Q30" s="90">
        <v>0</v>
      </c>
      <c r="R30" s="90">
        <v>1</v>
      </c>
      <c r="S30" s="90">
        <v>4</v>
      </c>
      <c r="T30" s="81"/>
      <c r="U30" s="81"/>
      <c r="V30" s="81"/>
      <c r="W30" s="81"/>
    </row>
    <row r="31" spans="1:23" x14ac:dyDescent="0.4">
      <c r="A31" s="78"/>
      <c r="B31" s="79"/>
      <c r="C31" s="79"/>
      <c r="D31" s="79"/>
      <c r="E31" s="79"/>
      <c r="F31" s="79"/>
      <c r="G31" s="79"/>
      <c r="H31" s="79"/>
      <c r="I31" s="79"/>
      <c r="J31" s="79"/>
      <c r="K31" s="79"/>
      <c r="L31" s="79"/>
      <c r="M31" s="79"/>
      <c r="N31" s="79"/>
      <c r="O31" s="89">
        <v>3277</v>
      </c>
      <c r="P31" s="89">
        <v>0</v>
      </c>
      <c r="Q31" s="89">
        <v>4</v>
      </c>
      <c r="R31" s="89">
        <v>0</v>
      </c>
      <c r="S31" s="89">
        <v>4</v>
      </c>
      <c r="T31" s="79"/>
      <c r="U31" s="79"/>
      <c r="V31" s="79"/>
      <c r="W31" s="79"/>
    </row>
    <row r="32" spans="1:23" x14ac:dyDescent="0.4">
      <c r="A32" s="80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90">
        <v>3026</v>
      </c>
      <c r="P32" s="90">
        <v>0</v>
      </c>
      <c r="Q32" s="90">
        <v>0</v>
      </c>
      <c r="R32" s="90">
        <v>0</v>
      </c>
      <c r="S32" s="90">
        <v>4</v>
      </c>
      <c r="T32" s="81"/>
      <c r="U32" s="81"/>
      <c r="V32" s="81"/>
      <c r="W32" s="81"/>
    </row>
    <row r="33" spans="1:23" x14ac:dyDescent="0.4">
      <c r="A33" s="78"/>
      <c r="B33" s="79"/>
      <c r="C33" s="79"/>
      <c r="D33" s="79"/>
      <c r="E33" s="79"/>
      <c r="F33" s="79"/>
      <c r="G33" s="79"/>
      <c r="H33" s="79"/>
      <c r="I33" s="79"/>
      <c r="J33" s="79"/>
      <c r="K33" s="79"/>
      <c r="L33" s="79"/>
      <c r="M33" s="79"/>
      <c r="N33" s="79"/>
      <c r="O33" s="89">
        <v>4239</v>
      </c>
      <c r="P33" s="89">
        <v>0</v>
      </c>
      <c r="Q33" s="89">
        <v>1</v>
      </c>
      <c r="R33" s="89">
        <v>0</v>
      </c>
      <c r="S33" s="89">
        <v>4</v>
      </c>
      <c r="T33" s="79"/>
      <c r="U33" s="79"/>
      <c r="V33" s="79"/>
      <c r="W33" s="79"/>
    </row>
    <row r="34" spans="1:23" x14ac:dyDescent="0.4">
      <c r="A34" s="80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90">
        <v>3134</v>
      </c>
      <c r="P34" s="90">
        <v>0</v>
      </c>
      <c r="Q34" s="90">
        <v>4</v>
      </c>
      <c r="R34" s="90">
        <v>0</v>
      </c>
      <c r="S34" s="90">
        <v>4</v>
      </c>
      <c r="T34" s="81"/>
      <c r="U34" s="81"/>
      <c r="V34" s="81"/>
      <c r="W34" s="81"/>
    </row>
    <row r="35" spans="1:23" x14ac:dyDescent="0.4">
      <c r="A35" s="78"/>
      <c r="B35" s="79"/>
      <c r="C35" s="79"/>
      <c r="D35" s="79"/>
      <c r="E35" s="79"/>
      <c r="F35" s="79"/>
      <c r="G35" s="79"/>
      <c r="H35" s="79"/>
      <c r="I35" s="79"/>
      <c r="J35" s="79"/>
      <c r="K35" s="79"/>
      <c r="L35" s="79"/>
      <c r="M35" s="79"/>
      <c r="N35" s="79"/>
      <c r="O35" s="89">
        <v>4674</v>
      </c>
      <c r="P35" s="89">
        <v>0</v>
      </c>
      <c r="Q35" s="89">
        <v>1</v>
      </c>
      <c r="R35" s="89">
        <v>0</v>
      </c>
      <c r="S35" s="89">
        <v>4</v>
      </c>
      <c r="T35" s="79"/>
      <c r="U35" s="79"/>
      <c r="V35" s="79"/>
      <c r="W35" s="79"/>
    </row>
    <row r="36" spans="1:23" x14ac:dyDescent="0.4">
      <c r="A36" s="80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90">
        <v>876</v>
      </c>
      <c r="P36" s="90">
        <v>0</v>
      </c>
      <c r="Q36" s="90">
        <v>3</v>
      </c>
      <c r="R36" s="90">
        <v>7</v>
      </c>
      <c r="S36" s="90">
        <v>3</v>
      </c>
      <c r="T36" s="81"/>
      <c r="U36" s="81"/>
      <c r="V36" s="81"/>
      <c r="W36" s="81"/>
    </row>
    <row r="37" spans="1:23" x14ac:dyDescent="0.4">
      <c r="A37" s="78"/>
      <c r="B37" s="79"/>
      <c r="C37" s="79"/>
      <c r="D37" s="79"/>
      <c r="E37" s="79"/>
      <c r="F37" s="79"/>
      <c r="G37" s="79"/>
      <c r="H37" s="79"/>
      <c r="I37" s="79"/>
      <c r="J37" s="79"/>
      <c r="K37" s="79"/>
      <c r="L37" s="79"/>
      <c r="M37" s="79"/>
      <c r="N37" s="79"/>
      <c r="O37" s="89">
        <v>3276</v>
      </c>
      <c r="P37" s="89">
        <v>0</v>
      </c>
      <c r="Q37" s="89">
        <v>2</v>
      </c>
      <c r="R37" s="89">
        <v>3</v>
      </c>
      <c r="S37" s="89">
        <v>3</v>
      </c>
      <c r="T37" s="79"/>
      <c r="U37" s="79"/>
      <c r="V37" s="79"/>
      <c r="W37" s="79"/>
    </row>
    <row r="38" spans="1:23" x14ac:dyDescent="0.4">
      <c r="A38" s="80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90">
        <v>3276</v>
      </c>
      <c r="P38" s="90">
        <v>0</v>
      </c>
      <c r="Q38" s="90">
        <v>3</v>
      </c>
      <c r="R38" s="90">
        <v>3</v>
      </c>
      <c r="S38" s="90">
        <v>3</v>
      </c>
      <c r="T38" s="81"/>
      <c r="U38" s="81"/>
      <c r="V38" s="81"/>
      <c r="W38" s="81"/>
    </row>
    <row r="39" spans="1:23" x14ac:dyDescent="0.4">
      <c r="A39" s="78"/>
      <c r="B39" s="79"/>
      <c r="C39" s="79"/>
      <c r="D39" s="79"/>
      <c r="E39" s="79"/>
      <c r="F39" s="79"/>
      <c r="G39" s="79"/>
      <c r="H39" s="79"/>
      <c r="I39" s="79"/>
      <c r="J39" s="79"/>
      <c r="K39" s="79"/>
      <c r="L39" s="79"/>
      <c r="M39" s="79"/>
      <c r="N39" s="79"/>
      <c r="O39" s="89">
        <v>876</v>
      </c>
      <c r="P39" s="89">
        <v>0</v>
      </c>
      <c r="Q39" s="89">
        <v>0</v>
      </c>
      <c r="R39" s="89">
        <v>1</v>
      </c>
      <c r="S39" s="89">
        <v>3</v>
      </c>
      <c r="T39" s="79"/>
      <c r="U39" s="79"/>
      <c r="V39" s="79"/>
      <c r="W39" s="79"/>
    </row>
    <row r="40" spans="1:23" x14ac:dyDescent="0.4">
      <c r="A40" s="80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90">
        <v>3026</v>
      </c>
      <c r="P40" s="90">
        <v>0</v>
      </c>
      <c r="Q40" s="90">
        <v>0</v>
      </c>
      <c r="R40" s="90">
        <v>0</v>
      </c>
      <c r="S40" s="90">
        <v>3</v>
      </c>
      <c r="T40" s="81"/>
      <c r="U40" s="81"/>
      <c r="V40" s="81"/>
      <c r="W40" s="81"/>
    </row>
    <row r="41" spans="1:23" x14ac:dyDescent="0.4">
      <c r="A41" s="78"/>
      <c r="B41" s="79"/>
      <c r="C41" s="79"/>
      <c r="D41" s="79"/>
      <c r="E41" s="79"/>
      <c r="F41" s="79"/>
      <c r="G41" s="79"/>
      <c r="H41" s="79"/>
      <c r="I41" s="79"/>
      <c r="J41" s="79"/>
      <c r="K41" s="79"/>
      <c r="L41" s="79"/>
      <c r="M41" s="79"/>
      <c r="N41" s="79"/>
      <c r="O41" s="89">
        <v>2883</v>
      </c>
      <c r="P41" s="89">
        <v>0</v>
      </c>
      <c r="Q41" s="89">
        <v>0</v>
      </c>
      <c r="R41" s="89">
        <v>0</v>
      </c>
      <c r="S41" s="89">
        <v>3</v>
      </c>
      <c r="T41" s="79"/>
      <c r="U41" s="79"/>
      <c r="V41" s="79"/>
      <c r="W41" s="79"/>
    </row>
    <row r="42" spans="1:23" x14ac:dyDescent="0.4">
      <c r="A42" s="80"/>
      <c r="B42" s="81"/>
      <c r="C42" s="81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90">
        <v>2530</v>
      </c>
      <c r="P42" s="90">
        <v>0</v>
      </c>
      <c r="Q42" s="90">
        <v>1</v>
      </c>
      <c r="R42" s="90">
        <v>0</v>
      </c>
      <c r="S42" s="90">
        <v>3</v>
      </c>
      <c r="T42" s="81"/>
      <c r="U42" s="81"/>
      <c r="V42" s="81"/>
      <c r="W42" s="81"/>
    </row>
    <row r="43" spans="1:23" x14ac:dyDescent="0.4">
      <c r="A43" s="78"/>
      <c r="B43" s="79"/>
      <c r="C43" s="79"/>
      <c r="D43" s="79"/>
      <c r="E43" s="79"/>
      <c r="F43" s="79"/>
      <c r="G43" s="79"/>
      <c r="H43" s="79"/>
      <c r="I43" s="79"/>
      <c r="J43" s="79"/>
      <c r="K43" s="79"/>
      <c r="L43" s="79"/>
      <c r="M43" s="79"/>
      <c r="N43" s="79"/>
      <c r="O43" s="89">
        <v>2530</v>
      </c>
      <c r="P43" s="89">
        <v>0</v>
      </c>
      <c r="Q43" s="89">
        <v>1</v>
      </c>
      <c r="R43" s="89">
        <v>4</v>
      </c>
      <c r="S43" s="89">
        <v>2</v>
      </c>
      <c r="T43" s="79"/>
      <c r="U43" s="79"/>
      <c r="V43" s="79"/>
      <c r="W43" s="79"/>
    </row>
    <row r="44" spans="1:23" x14ac:dyDescent="0.4">
      <c r="A44" s="80"/>
      <c r="B44" s="81"/>
      <c r="C44" s="81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90">
        <v>3276</v>
      </c>
      <c r="P44" s="90">
        <v>0</v>
      </c>
      <c r="Q44" s="90">
        <v>3</v>
      </c>
      <c r="R44" s="90">
        <v>3</v>
      </c>
      <c r="S44" s="90">
        <v>2</v>
      </c>
      <c r="T44" s="81"/>
      <c r="U44" s="81"/>
      <c r="V44" s="81"/>
      <c r="W44" s="81"/>
    </row>
    <row r="45" spans="1:23" x14ac:dyDescent="0.4">
      <c r="A45" s="78"/>
      <c r="B45" s="79"/>
      <c r="C45" s="79"/>
      <c r="D45" s="79"/>
      <c r="E45" s="79"/>
      <c r="F45" s="79"/>
      <c r="G45" s="79"/>
      <c r="H45" s="79"/>
      <c r="I45" s="79"/>
      <c r="J45" s="79"/>
      <c r="K45" s="79"/>
      <c r="L45" s="79"/>
      <c r="M45" s="79"/>
      <c r="N45" s="79"/>
      <c r="O45" s="89">
        <v>3276</v>
      </c>
      <c r="P45" s="89">
        <v>0</v>
      </c>
      <c r="Q45" s="89">
        <v>3</v>
      </c>
      <c r="R45" s="89">
        <v>3</v>
      </c>
      <c r="S45" s="89">
        <v>2</v>
      </c>
      <c r="T45" s="79"/>
      <c r="U45" s="79"/>
      <c r="V45" s="79"/>
      <c r="W45" s="79"/>
    </row>
    <row r="46" spans="1:23" x14ac:dyDescent="0.4">
      <c r="A46" s="80"/>
      <c r="B46" s="81"/>
      <c r="C46" s="81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90">
        <v>7257</v>
      </c>
      <c r="P46" s="90">
        <v>0</v>
      </c>
      <c r="Q46" s="90">
        <v>2</v>
      </c>
      <c r="R46" s="90">
        <v>2</v>
      </c>
      <c r="S46" s="90">
        <v>2</v>
      </c>
      <c r="T46" s="81"/>
      <c r="U46" s="81"/>
      <c r="V46" s="81"/>
      <c r="W46" s="81"/>
    </row>
    <row r="47" spans="1:23" x14ac:dyDescent="0.4">
      <c r="A47" s="78"/>
      <c r="B47" s="79"/>
      <c r="C47" s="79"/>
      <c r="D47" s="79"/>
      <c r="E47" s="79"/>
      <c r="F47" s="79"/>
      <c r="G47" s="79"/>
      <c r="H47" s="79"/>
      <c r="I47" s="79"/>
      <c r="J47" s="79"/>
      <c r="K47" s="79"/>
      <c r="L47" s="79"/>
      <c r="M47" s="79"/>
      <c r="N47" s="79"/>
      <c r="O47" s="89">
        <v>2450</v>
      </c>
      <c r="P47" s="89">
        <v>0</v>
      </c>
      <c r="Q47" s="89">
        <v>1</v>
      </c>
      <c r="R47" s="89">
        <v>1</v>
      </c>
      <c r="S47" s="89">
        <v>2</v>
      </c>
      <c r="T47" s="79"/>
      <c r="U47" s="79"/>
      <c r="V47" s="79"/>
      <c r="W47" s="79"/>
    </row>
    <row r="48" spans="1:23" x14ac:dyDescent="0.4">
      <c r="A48" s="80"/>
      <c r="B48" s="81"/>
      <c r="C48" s="81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90">
        <v>3026</v>
      </c>
      <c r="P48" s="90">
        <v>0</v>
      </c>
      <c r="Q48" s="90">
        <v>0</v>
      </c>
      <c r="R48" s="90">
        <v>0</v>
      </c>
      <c r="S48" s="90">
        <v>2</v>
      </c>
      <c r="T48" s="81"/>
      <c r="U48" s="81"/>
      <c r="V48" s="81"/>
      <c r="W48" s="81"/>
    </row>
    <row r="49" spans="1:23" x14ac:dyDescent="0.4">
      <c r="A49" s="78"/>
      <c r="B49" s="79"/>
      <c r="C49" s="79"/>
      <c r="D49" s="79"/>
      <c r="E49" s="79"/>
      <c r="F49" s="79"/>
      <c r="G49" s="79"/>
      <c r="H49" s="79"/>
      <c r="I49" s="79"/>
      <c r="J49" s="79"/>
      <c r="K49" s="79"/>
      <c r="L49" s="79"/>
      <c r="M49" s="79"/>
      <c r="N49" s="79"/>
      <c r="O49" s="89">
        <v>4198</v>
      </c>
      <c r="P49" s="89">
        <v>0</v>
      </c>
      <c r="Q49" s="89">
        <v>0</v>
      </c>
      <c r="R49" s="89">
        <v>0</v>
      </c>
      <c r="S49" s="89">
        <v>2</v>
      </c>
      <c r="T49" s="79"/>
      <c r="U49" s="79"/>
      <c r="V49" s="79"/>
      <c r="W49" s="79"/>
    </row>
    <row r="50" spans="1:23" x14ac:dyDescent="0.4">
      <c r="A50" s="80"/>
      <c r="B50" s="81"/>
      <c r="C50" s="81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90">
        <v>3134</v>
      </c>
      <c r="P50" s="90">
        <v>0</v>
      </c>
      <c r="Q50" s="90">
        <v>4</v>
      </c>
      <c r="R50" s="90">
        <v>0</v>
      </c>
      <c r="S50" s="90">
        <v>2</v>
      </c>
      <c r="T50" s="81"/>
      <c r="U50" s="81"/>
      <c r="V50" s="81"/>
      <c r="W50" s="81"/>
    </row>
    <row r="51" spans="1:23" x14ac:dyDescent="0.4">
      <c r="A51" s="78"/>
      <c r="B51" s="79"/>
      <c r="C51" s="79"/>
      <c r="D51" s="79"/>
      <c r="E51" s="79"/>
      <c r="F51" s="79"/>
      <c r="G51" s="79"/>
      <c r="H51" s="79"/>
      <c r="I51" s="79"/>
      <c r="J51" s="79"/>
      <c r="K51" s="79"/>
      <c r="L51" s="79"/>
      <c r="M51" s="79"/>
      <c r="N51" s="79"/>
      <c r="O51" s="89">
        <v>3026</v>
      </c>
      <c r="P51" s="89">
        <v>0</v>
      </c>
      <c r="Q51" s="89">
        <v>0</v>
      </c>
      <c r="R51" s="89">
        <v>0</v>
      </c>
      <c r="S51" s="89">
        <v>2</v>
      </c>
      <c r="T51" s="79"/>
      <c r="U51" s="79"/>
      <c r="V51" s="79"/>
      <c r="W51" s="79"/>
    </row>
    <row r="52" spans="1:23" x14ac:dyDescent="0.4">
      <c r="A52" s="80"/>
      <c r="B52" s="81"/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90">
        <v>4198</v>
      </c>
      <c r="P52" s="90">
        <v>0</v>
      </c>
      <c r="Q52" s="90">
        <v>0</v>
      </c>
      <c r="R52" s="90">
        <v>0</v>
      </c>
      <c r="S52" s="90">
        <v>2</v>
      </c>
      <c r="T52" s="81"/>
      <c r="U52" s="81"/>
      <c r="V52" s="81"/>
      <c r="W52" s="81"/>
    </row>
    <row r="53" spans="1:23" x14ac:dyDescent="0.4">
      <c r="A53" s="78"/>
      <c r="B53" s="79"/>
      <c r="C53" s="79"/>
      <c r="D53" s="79"/>
      <c r="E53" s="79"/>
      <c r="F53" s="79"/>
      <c r="G53" s="79"/>
      <c r="H53" s="79"/>
      <c r="I53" s="79"/>
      <c r="J53" s="79"/>
      <c r="K53" s="79"/>
      <c r="L53" s="79"/>
      <c r="M53" s="79"/>
      <c r="N53" s="79"/>
      <c r="O53" s="89">
        <v>2530</v>
      </c>
      <c r="P53" s="89">
        <v>0</v>
      </c>
      <c r="Q53" s="89">
        <v>2</v>
      </c>
      <c r="R53" s="89">
        <v>5</v>
      </c>
      <c r="S53" s="89">
        <v>1</v>
      </c>
      <c r="T53" s="79"/>
      <c r="U53" s="79"/>
      <c r="V53" s="79"/>
      <c r="W53" s="79"/>
    </row>
    <row r="54" spans="1:23" x14ac:dyDescent="0.4">
      <c r="A54" s="80"/>
      <c r="B54" s="81"/>
      <c r="C54" s="81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90">
        <v>2530</v>
      </c>
      <c r="P54" s="90">
        <v>0</v>
      </c>
      <c r="Q54" s="90">
        <v>3</v>
      </c>
      <c r="R54" s="90">
        <v>4</v>
      </c>
      <c r="S54" s="90">
        <v>1</v>
      </c>
      <c r="T54" s="81"/>
      <c r="U54" s="81"/>
      <c r="V54" s="81"/>
      <c r="W54" s="81"/>
    </row>
    <row r="55" spans="1:23" x14ac:dyDescent="0.4">
      <c r="A55" s="78"/>
      <c r="B55" s="79"/>
      <c r="C55" s="79"/>
      <c r="D55" s="79"/>
      <c r="E55" s="79"/>
      <c r="F55" s="79"/>
      <c r="G55" s="79"/>
      <c r="H55" s="79"/>
      <c r="I55" s="79"/>
      <c r="J55" s="79"/>
      <c r="K55" s="79"/>
      <c r="L55" s="79"/>
      <c r="M55" s="79"/>
      <c r="N55" s="79"/>
      <c r="O55" s="89">
        <v>7257</v>
      </c>
      <c r="P55" s="89">
        <v>0</v>
      </c>
      <c r="Q55" s="89">
        <v>2</v>
      </c>
      <c r="R55" s="89">
        <v>4</v>
      </c>
      <c r="S55" s="89">
        <v>1</v>
      </c>
      <c r="T55" s="79"/>
      <c r="U55" s="79"/>
      <c r="V55" s="79"/>
      <c r="W55" s="79"/>
    </row>
    <row r="56" spans="1:23" x14ac:dyDescent="0.4">
      <c r="A56" s="80"/>
      <c r="B56" s="81"/>
      <c r="C56" s="81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90">
        <v>7257</v>
      </c>
      <c r="P56" s="90">
        <v>0</v>
      </c>
      <c r="Q56" s="90">
        <v>1</v>
      </c>
      <c r="R56" s="90">
        <v>2</v>
      </c>
      <c r="S56" s="90">
        <v>1</v>
      </c>
      <c r="T56" s="81"/>
      <c r="U56" s="81"/>
      <c r="V56" s="81"/>
      <c r="W56" s="81"/>
    </row>
    <row r="57" spans="1:23" x14ac:dyDescent="0.4">
      <c r="A57" s="78"/>
      <c r="B57" s="79"/>
      <c r="C57" s="79"/>
      <c r="D57" s="79"/>
      <c r="E57" s="79"/>
      <c r="F57" s="79"/>
      <c r="G57" s="79"/>
      <c r="H57" s="79"/>
      <c r="I57" s="79"/>
      <c r="J57" s="79"/>
      <c r="K57" s="79"/>
      <c r="L57" s="79"/>
      <c r="M57" s="79"/>
      <c r="N57" s="79"/>
      <c r="O57" s="89">
        <v>7257</v>
      </c>
      <c r="P57" s="89">
        <v>0</v>
      </c>
      <c r="Q57" s="89">
        <v>0</v>
      </c>
      <c r="R57" s="89">
        <v>2</v>
      </c>
      <c r="S57" s="89">
        <v>1</v>
      </c>
      <c r="T57" s="79"/>
      <c r="U57" s="79"/>
      <c r="V57" s="79"/>
      <c r="W57" s="79"/>
    </row>
    <row r="58" spans="1:23" x14ac:dyDescent="0.4">
      <c r="A58" s="80"/>
      <c r="B58" s="81"/>
      <c r="C58" s="81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90">
        <v>3134</v>
      </c>
      <c r="P58" s="90">
        <v>0</v>
      </c>
      <c r="Q58" s="90">
        <v>2</v>
      </c>
      <c r="R58" s="90">
        <v>2</v>
      </c>
      <c r="S58" s="90">
        <v>1</v>
      </c>
      <c r="T58" s="81"/>
      <c r="U58" s="81"/>
      <c r="V58" s="81"/>
      <c r="W58" s="81"/>
    </row>
    <row r="59" spans="1:23" x14ac:dyDescent="0.4">
      <c r="A59" s="78"/>
      <c r="B59" s="79"/>
      <c r="C59" s="79"/>
      <c r="D59" s="79"/>
      <c r="E59" s="79"/>
      <c r="F59" s="79"/>
      <c r="G59" s="79"/>
      <c r="H59" s="79"/>
      <c r="I59" s="79"/>
      <c r="J59" s="79"/>
      <c r="K59" s="79"/>
      <c r="L59" s="79"/>
      <c r="M59" s="79"/>
      <c r="N59" s="79"/>
      <c r="O59" s="89">
        <v>2450</v>
      </c>
      <c r="P59" s="89">
        <v>0</v>
      </c>
      <c r="Q59" s="89">
        <v>1</v>
      </c>
      <c r="R59" s="89">
        <v>0</v>
      </c>
      <c r="S59" s="89">
        <v>1</v>
      </c>
      <c r="T59" s="79"/>
      <c r="U59" s="79"/>
      <c r="V59" s="79"/>
      <c r="W59" s="79"/>
    </row>
    <row r="60" spans="1:23" x14ac:dyDescent="0.4">
      <c r="A60" s="80"/>
      <c r="B60" s="81"/>
      <c r="C60" s="81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90">
        <v>3293</v>
      </c>
      <c r="P60" s="90">
        <v>0</v>
      </c>
      <c r="Q60" s="90">
        <v>1</v>
      </c>
      <c r="R60" s="90">
        <v>0</v>
      </c>
      <c r="S60" s="90">
        <v>1</v>
      </c>
      <c r="T60" s="81"/>
      <c r="U60" s="81"/>
      <c r="V60" s="81"/>
      <c r="W60" s="81"/>
    </row>
    <row r="61" spans="1:23" x14ac:dyDescent="0.4">
      <c r="A61" s="78"/>
      <c r="B61" s="79"/>
      <c r="C61" s="79"/>
      <c r="D61" s="79"/>
      <c r="E61" s="79"/>
      <c r="F61" s="79"/>
      <c r="G61" s="79"/>
      <c r="H61" s="79"/>
      <c r="I61" s="79"/>
      <c r="J61" s="79"/>
      <c r="K61" s="79"/>
      <c r="L61" s="79"/>
      <c r="M61" s="79"/>
      <c r="N61" s="79"/>
      <c r="O61" s="89">
        <v>3293</v>
      </c>
      <c r="P61" s="89">
        <v>0</v>
      </c>
      <c r="Q61" s="89">
        <v>0</v>
      </c>
      <c r="R61" s="89">
        <v>6</v>
      </c>
      <c r="S61" s="89">
        <v>0</v>
      </c>
      <c r="T61" s="79"/>
      <c r="U61" s="79"/>
      <c r="V61" s="79"/>
      <c r="W61" s="79"/>
    </row>
    <row r="62" spans="1:23" x14ac:dyDescent="0.4">
      <c r="A62" s="80"/>
      <c r="B62" s="81"/>
      <c r="C62" s="81"/>
      <c r="D62" s="8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90">
        <v>4198</v>
      </c>
      <c r="P62" s="90">
        <v>0</v>
      </c>
      <c r="Q62" s="90">
        <v>0</v>
      </c>
      <c r="R62" s="90">
        <v>5</v>
      </c>
      <c r="S62" s="90">
        <v>0</v>
      </c>
      <c r="T62" s="81"/>
      <c r="U62" s="81"/>
      <c r="V62" s="81"/>
      <c r="W62" s="81"/>
    </row>
    <row r="63" spans="1:23" x14ac:dyDescent="0.4">
      <c r="A63" s="78"/>
      <c r="B63" s="79"/>
      <c r="C63" s="79"/>
      <c r="D63" s="79"/>
      <c r="E63" s="79"/>
      <c r="F63" s="79"/>
      <c r="G63" s="79"/>
      <c r="H63" s="79"/>
      <c r="I63" s="79"/>
      <c r="J63" s="79"/>
      <c r="K63" s="79"/>
      <c r="L63" s="79"/>
      <c r="M63" s="79"/>
      <c r="N63" s="79"/>
      <c r="O63" s="89">
        <v>3293</v>
      </c>
      <c r="P63" s="89">
        <v>0</v>
      </c>
      <c r="Q63" s="89">
        <v>2</v>
      </c>
      <c r="R63" s="89">
        <v>4</v>
      </c>
      <c r="S63" s="89">
        <v>0</v>
      </c>
      <c r="T63" s="79"/>
      <c r="U63" s="79"/>
      <c r="V63" s="79"/>
      <c r="W63" s="79"/>
    </row>
    <row r="64" spans="1:23" x14ac:dyDescent="0.4">
      <c r="A64" s="80"/>
      <c r="B64" s="81"/>
      <c r="C64" s="81"/>
      <c r="D64" s="8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90">
        <v>2450</v>
      </c>
      <c r="P64" s="90">
        <v>0</v>
      </c>
      <c r="Q64" s="90">
        <v>0</v>
      </c>
      <c r="R64" s="90">
        <v>4</v>
      </c>
      <c r="S64" s="90">
        <v>0</v>
      </c>
      <c r="T64" s="81"/>
      <c r="U64" s="81"/>
      <c r="V64" s="81"/>
      <c r="W64" s="81"/>
    </row>
    <row r="65" spans="1:23" x14ac:dyDescent="0.4">
      <c r="A65" s="78"/>
      <c r="B65" s="79"/>
      <c r="C65" s="79"/>
      <c r="D65" s="79"/>
      <c r="E65" s="79"/>
      <c r="F65" s="79"/>
      <c r="G65" s="79"/>
      <c r="H65" s="79"/>
      <c r="I65" s="79"/>
      <c r="J65" s="79"/>
      <c r="K65" s="79"/>
      <c r="L65" s="79"/>
      <c r="M65" s="79"/>
      <c r="N65" s="79"/>
      <c r="O65" s="89">
        <v>4674</v>
      </c>
      <c r="P65" s="89">
        <v>0</v>
      </c>
      <c r="Q65" s="89">
        <v>1</v>
      </c>
      <c r="R65" s="89">
        <v>3</v>
      </c>
      <c r="S65" s="89">
        <v>0</v>
      </c>
      <c r="T65" s="79"/>
      <c r="U65" s="79"/>
      <c r="V65" s="79"/>
      <c r="W65" s="79"/>
    </row>
    <row r="66" spans="1:23" x14ac:dyDescent="0.4">
      <c r="A66" s="80"/>
      <c r="B66" s="81"/>
      <c r="C66" s="81"/>
      <c r="D66" s="8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90">
        <v>3026</v>
      </c>
      <c r="P66" s="90">
        <v>0</v>
      </c>
      <c r="Q66" s="90">
        <v>1</v>
      </c>
      <c r="R66" s="90">
        <v>2</v>
      </c>
      <c r="S66" s="90">
        <v>0</v>
      </c>
      <c r="T66" s="81"/>
      <c r="U66" s="81"/>
      <c r="V66" s="81"/>
      <c r="W66" s="81"/>
    </row>
    <row r="67" spans="1:23" x14ac:dyDescent="0.4">
      <c r="A67" s="78"/>
      <c r="B67" s="79"/>
      <c r="C67" s="79"/>
      <c r="D67" s="79"/>
      <c r="E67" s="79"/>
      <c r="F67" s="79"/>
      <c r="G67" s="79"/>
      <c r="H67" s="79"/>
      <c r="I67" s="79"/>
      <c r="J67" s="79"/>
      <c r="K67" s="79"/>
      <c r="L67" s="79"/>
      <c r="M67" s="79"/>
      <c r="N67" s="79"/>
      <c r="O67" s="89">
        <v>4239</v>
      </c>
      <c r="P67" s="89">
        <v>0</v>
      </c>
      <c r="Q67" s="89">
        <v>2</v>
      </c>
      <c r="R67" s="89">
        <v>1</v>
      </c>
      <c r="S67" s="89">
        <v>0</v>
      </c>
      <c r="T67" s="79"/>
      <c r="U67" s="79"/>
      <c r="V67" s="79"/>
      <c r="W67" s="79"/>
    </row>
    <row r="68" spans="1:23" x14ac:dyDescent="0.4">
      <c r="A68" s="80"/>
      <c r="B68" s="81"/>
      <c r="C68" s="81"/>
      <c r="D68" s="81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90">
        <v>4674</v>
      </c>
      <c r="P68" s="90">
        <v>0</v>
      </c>
      <c r="Q68" s="90">
        <v>1</v>
      </c>
      <c r="R68" s="90">
        <v>1</v>
      </c>
      <c r="S68" s="90">
        <v>0</v>
      </c>
      <c r="T68" s="81"/>
      <c r="U68" s="81"/>
      <c r="V68" s="81"/>
      <c r="W68" s="81"/>
    </row>
    <row r="69" spans="1:23" x14ac:dyDescent="0.4">
      <c r="A69" s="78"/>
      <c r="B69" s="79"/>
      <c r="C69" s="79"/>
      <c r="D69" s="79"/>
      <c r="E69" s="79"/>
      <c r="F69" s="79"/>
      <c r="G69" s="79"/>
      <c r="H69" s="79"/>
      <c r="I69" s="79"/>
      <c r="J69" s="79"/>
      <c r="K69" s="79"/>
      <c r="L69" s="79"/>
      <c r="M69" s="79"/>
      <c r="N69" s="79"/>
      <c r="O69" s="89">
        <v>3026</v>
      </c>
      <c r="P69" s="89">
        <v>0</v>
      </c>
      <c r="Q69" s="89">
        <v>0</v>
      </c>
      <c r="R69" s="89">
        <v>0</v>
      </c>
      <c r="S69" s="89">
        <v>0</v>
      </c>
      <c r="T69" s="79"/>
      <c r="U69" s="79"/>
      <c r="V69" s="79"/>
      <c r="W69" s="79"/>
    </row>
    <row r="70" spans="1:23" x14ac:dyDescent="0.4">
      <c r="A70" s="80"/>
      <c r="B70" s="81"/>
      <c r="C70" s="81"/>
      <c r="D70" s="8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94">
        <v>2883</v>
      </c>
      <c r="P70" s="94">
        <v>0</v>
      </c>
      <c r="Q70" s="94">
        <v>0</v>
      </c>
      <c r="R70" s="94">
        <v>0</v>
      </c>
      <c r="S70" s="94">
        <v>0</v>
      </c>
      <c r="T70" s="81"/>
      <c r="U70" s="81"/>
      <c r="V70" s="81"/>
      <c r="W70" s="81"/>
    </row>
    <row r="71" spans="1:23" x14ac:dyDescent="0.4">
      <c r="A71" s="78"/>
      <c r="B71" s="79"/>
      <c r="C71" s="79"/>
      <c r="D71" s="79"/>
      <c r="E71" s="79"/>
      <c r="F71" s="79"/>
      <c r="G71" s="79"/>
      <c r="H71" s="79"/>
      <c r="I71" s="79"/>
      <c r="J71" s="79"/>
      <c r="K71" s="79"/>
      <c r="L71" s="79"/>
      <c r="M71" s="79"/>
      <c r="N71" s="79"/>
      <c r="O71" s="79"/>
      <c r="P71" s="79">
        <f>AVERAGE(P2:P70)</f>
        <v>5.7971014492753624E-2</v>
      </c>
      <c r="Q71" s="79">
        <f t="shared" ref="Q71:S71" si="0">AVERAGE(Q2:Q70)</f>
        <v>1.3768115942028984</v>
      </c>
      <c r="R71" s="79">
        <f t="shared" si="0"/>
        <v>1.4927536231884058</v>
      </c>
      <c r="S71" s="79">
        <f t="shared" si="0"/>
        <v>3.8260869565217392</v>
      </c>
      <c r="T71" s="79">
        <f>AVERAGE(P2:S70)</f>
        <v>1.6884057971014492</v>
      </c>
      <c r="U71" s="79"/>
      <c r="V71" s="79"/>
      <c r="W71" s="79"/>
    </row>
    <row r="72" spans="1:23" x14ac:dyDescent="0.4">
      <c r="A72" s="80"/>
      <c r="B72" s="81"/>
      <c r="C72" s="81"/>
      <c r="D72" s="8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  <c r="T72" s="81"/>
      <c r="U72" s="81"/>
      <c r="V72" s="81"/>
      <c r="W72" s="81"/>
    </row>
    <row r="73" spans="1:23" x14ac:dyDescent="0.4">
      <c r="A73" s="78"/>
      <c r="B73" s="79"/>
      <c r="C73" s="79"/>
      <c r="D73" s="79"/>
      <c r="E73" s="79"/>
      <c r="F73" s="79"/>
      <c r="G73" s="79"/>
      <c r="H73" s="79"/>
      <c r="I73" s="79"/>
      <c r="J73" s="79"/>
      <c r="K73" s="79"/>
      <c r="L73" s="79"/>
      <c r="M73" s="79"/>
      <c r="N73" s="79"/>
      <c r="O73" s="79"/>
      <c r="P73" s="79"/>
      <c r="Q73" s="79"/>
      <c r="R73" s="79"/>
      <c r="S73" s="79"/>
      <c r="T73" s="79"/>
      <c r="U73" s="79"/>
      <c r="V73" s="79"/>
      <c r="W73" s="79"/>
    </row>
    <row r="74" spans="1:23" x14ac:dyDescent="0.4">
      <c r="A74" s="80"/>
      <c r="B74" s="81"/>
      <c r="C74" s="81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  <c r="T74" s="81"/>
      <c r="U74" s="81"/>
      <c r="V74" s="81"/>
      <c r="W74" s="81"/>
    </row>
    <row r="75" spans="1:23" x14ac:dyDescent="0.4">
      <c r="A75" s="78"/>
      <c r="B75" s="79"/>
      <c r="C75" s="79"/>
      <c r="D75" s="79"/>
      <c r="E75" s="79"/>
      <c r="F75" s="79"/>
      <c r="G75" s="79"/>
      <c r="H75" s="79"/>
      <c r="I75" s="79"/>
      <c r="J75" s="79"/>
      <c r="K75" s="79"/>
      <c r="L75" s="79"/>
      <c r="M75" s="79"/>
      <c r="N75" s="79"/>
      <c r="O75" s="79"/>
      <c r="P75" s="79"/>
      <c r="Q75" s="79"/>
      <c r="R75" s="79"/>
      <c r="S75" s="79"/>
      <c r="T75" s="79"/>
      <c r="U75" s="79"/>
      <c r="V75" s="79"/>
      <c r="W75" s="79"/>
    </row>
    <row r="76" spans="1:23" x14ac:dyDescent="0.4">
      <c r="A76" s="80"/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  <c r="T76" s="81"/>
      <c r="U76" s="81"/>
      <c r="V76" s="81"/>
      <c r="W76" s="81"/>
    </row>
    <row r="77" spans="1:23" x14ac:dyDescent="0.4">
      <c r="A77" s="78"/>
      <c r="B77" s="79"/>
      <c r="C77" s="79"/>
      <c r="D77" s="79"/>
      <c r="E77" s="79"/>
      <c r="F77" s="79"/>
      <c r="G77" s="79"/>
      <c r="H77" s="79"/>
      <c r="I77" s="79"/>
      <c r="J77" s="79"/>
      <c r="K77" s="79"/>
      <c r="L77" s="79"/>
      <c r="M77" s="79"/>
      <c r="N77" s="79"/>
      <c r="O77" s="79"/>
      <c r="P77" s="79"/>
      <c r="Q77" s="79"/>
      <c r="R77" s="79"/>
      <c r="S77" s="79"/>
      <c r="T77" s="79"/>
      <c r="U77" s="79"/>
      <c r="V77" s="79"/>
      <c r="W77" s="79"/>
    </row>
    <row r="78" spans="1:23" x14ac:dyDescent="0.4">
      <c r="A78" s="80"/>
      <c r="B78" s="81"/>
      <c r="C78" s="81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1"/>
      <c r="U78" s="81"/>
      <c r="V78" s="81"/>
      <c r="W78" s="81"/>
    </row>
    <row r="79" spans="1:23" x14ac:dyDescent="0.4">
      <c r="A79" s="78"/>
      <c r="B79" s="79"/>
      <c r="C79" s="79"/>
      <c r="D79" s="79"/>
      <c r="E79" s="79"/>
      <c r="F79" s="79"/>
      <c r="G79" s="79"/>
      <c r="H79" s="79"/>
      <c r="I79" s="79"/>
      <c r="J79" s="79"/>
      <c r="K79" s="79"/>
      <c r="L79" s="79"/>
      <c r="M79" s="79"/>
      <c r="N79" s="79"/>
      <c r="O79" s="79"/>
      <c r="P79" s="79"/>
      <c r="Q79" s="79"/>
      <c r="R79" s="79"/>
      <c r="S79" s="79"/>
      <c r="T79" s="79"/>
      <c r="U79" s="79"/>
      <c r="V79" s="79"/>
      <c r="W79" s="79"/>
    </row>
    <row r="80" spans="1:23" x14ac:dyDescent="0.4">
      <c r="A80" s="80"/>
      <c r="B80" s="81"/>
      <c r="C80" s="81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  <c r="U80" s="81"/>
      <c r="V80" s="81"/>
      <c r="W80" s="81"/>
    </row>
    <row r="81" spans="1:23" x14ac:dyDescent="0.4">
      <c r="A81" s="78"/>
      <c r="B81" s="79"/>
      <c r="C81" s="79"/>
      <c r="D81" s="79"/>
      <c r="E81" s="79"/>
      <c r="F81" s="79"/>
      <c r="G81" s="79"/>
      <c r="H81" s="79"/>
      <c r="I81" s="79"/>
      <c r="J81" s="79"/>
      <c r="K81" s="79"/>
      <c r="L81" s="79"/>
      <c r="M81" s="79"/>
      <c r="N81" s="79"/>
      <c r="O81" s="79"/>
      <c r="P81" s="79"/>
      <c r="Q81" s="79"/>
      <c r="R81" s="79"/>
      <c r="S81" s="79"/>
      <c r="T81" s="79"/>
      <c r="U81" s="79"/>
      <c r="V81" s="79"/>
      <c r="W81" s="79"/>
    </row>
    <row r="82" spans="1:23" x14ac:dyDescent="0.4">
      <c r="A82" s="80"/>
      <c r="B82" s="81"/>
      <c r="C82" s="81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1"/>
      <c r="U82" s="81"/>
      <c r="V82" s="81"/>
      <c r="W82" s="81"/>
    </row>
    <row r="83" spans="1:23" x14ac:dyDescent="0.4">
      <c r="A83" s="78"/>
      <c r="B83" s="79"/>
      <c r="C83" s="79"/>
      <c r="D83" s="79"/>
      <c r="E83" s="79"/>
      <c r="F83" s="79"/>
      <c r="G83" s="79"/>
      <c r="H83" s="79"/>
      <c r="I83" s="79"/>
      <c r="J83" s="79"/>
      <c r="K83" s="79"/>
      <c r="L83" s="79"/>
      <c r="M83" s="79"/>
      <c r="N83" s="79"/>
      <c r="O83" s="79"/>
      <c r="P83" s="79"/>
      <c r="Q83" s="79"/>
      <c r="R83" s="79"/>
      <c r="S83" s="79"/>
      <c r="T83" s="79"/>
      <c r="U83" s="79"/>
      <c r="V83" s="79"/>
      <c r="W83" s="79"/>
    </row>
    <row r="84" spans="1:23" x14ac:dyDescent="0.4">
      <c r="A84" s="80"/>
      <c r="B84" s="81"/>
      <c r="C84" s="81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1"/>
      <c r="U84" s="81"/>
      <c r="V84" s="81"/>
      <c r="W84" s="81"/>
    </row>
    <row r="85" spans="1:23" x14ac:dyDescent="0.4">
      <c r="A85" s="78"/>
      <c r="B85" s="79"/>
      <c r="C85" s="79"/>
      <c r="D85" s="79"/>
      <c r="E85" s="79"/>
      <c r="F85" s="79"/>
      <c r="G85" s="79"/>
      <c r="H85" s="79"/>
      <c r="I85" s="79"/>
      <c r="J85" s="79"/>
      <c r="K85" s="79"/>
      <c r="L85" s="79"/>
      <c r="M85" s="79"/>
      <c r="N85" s="79"/>
      <c r="O85" s="79"/>
      <c r="P85" s="79"/>
      <c r="Q85" s="79"/>
      <c r="R85" s="79"/>
      <c r="S85" s="79"/>
      <c r="T85" s="79"/>
      <c r="U85" s="79"/>
      <c r="V85" s="79"/>
      <c r="W85" s="79"/>
    </row>
    <row r="86" spans="1:23" x14ac:dyDescent="0.4">
      <c r="A86" s="80"/>
      <c r="B86" s="81"/>
      <c r="C86" s="81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1"/>
      <c r="U86" s="81"/>
      <c r="V86" s="81"/>
      <c r="W86" s="81"/>
    </row>
    <row r="87" spans="1:23" x14ac:dyDescent="0.4">
      <c r="A87" s="78"/>
      <c r="B87" s="79"/>
      <c r="C87" s="79"/>
      <c r="D87" s="79"/>
      <c r="E87" s="79"/>
      <c r="F87" s="79"/>
      <c r="G87" s="79"/>
      <c r="H87" s="79"/>
      <c r="I87" s="79"/>
      <c r="J87" s="79"/>
      <c r="K87" s="79"/>
      <c r="L87" s="79"/>
      <c r="M87" s="79"/>
      <c r="N87" s="79"/>
      <c r="O87" s="79"/>
      <c r="P87" s="79"/>
      <c r="Q87" s="79"/>
      <c r="R87" s="79"/>
      <c r="S87" s="79"/>
      <c r="T87" s="79"/>
      <c r="U87" s="79"/>
      <c r="V87" s="79"/>
      <c r="W87" s="79"/>
    </row>
    <row r="88" spans="1:23" x14ac:dyDescent="0.4">
      <c r="A88" s="80"/>
      <c r="B88" s="81"/>
      <c r="C88" s="81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  <c r="U88" s="81"/>
      <c r="V88" s="81"/>
      <c r="W88" s="81"/>
    </row>
    <row r="89" spans="1:23" x14ac:dyDescent="0.4">
      <c r="A89" s="78"/>
      <c r="B89" s="79"/>
      <c r="C89" s="79"/>
      <c r="D89" s="79"/>
      <c r="E89" s="79"/>
      <c r="F89" s="79"/>
      <c r="G89" s="79"/>
      <c r="H89" s="79"/>
      <c r="I89" s="79"/>
      <c r="J89" s="79"/>
      <c r="K89" s="79"/>
      <c r="L89" s="79"/>
      <c r="M89" s="79"/>
      <c r="N89" s="79"/>
      <c r="O89" s="79"/>
      <c r="P89" s="79"/>
      <c r="Q89" s="79"/>
      <c r="R89" s="79"/>
      <c r="S89" s="79"/>
      <c r="T89" s="79"/>
      <c r="U89" s="79"/>
      <c r="V89" s="79"/>
      <c r="W89" s="79"/>
    </row>
    <row r="90" spans="1:23" x14ac:dyDescent="0.4">
      <c r="A90" s="80"/>
      <c r="B90" s="81"/>
      <c r="C90" s="81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1"/>
      <c r="U90" s="81"/>
      <c r="V90" s="81"/>
      <c r="W90" s="81"/>
    </row>
    <row r="91" spans="1:23" x14ac:dyDescent="0.4">
      <c r="A91" s="78"/>
      <c r="B91" s="79"/>
      <c r="C91" s="79"/>
      <c r="D91" s="79"/>
      <c r="E91" s="79"/>
      <c r="F91" s="79"/>
      <c r="G91" s="79"/>
      <c r="H91" s="79"/>
      <c r="I91" s="79"/>
      <c r="J91" s="79"/>
      <c r="K91" s="79"/>
      <c r="L91" s="79"/>
      <c r="M91" s="79"/>
      <c r="N91" s="79"/>
      <c r="O91" s="79"/>
      <c r="P91" s="79"/>
      <c r="Q91" s="79"/>
      <c r="R91" s="79"/>
      <c r="S91" s="79"/>
      <c r="T91" s="79"/>
      <c r="U91" s="79"/>
      <c r="V91" s="79"/>
      <c r="W91" s="79"/>
    </row>
    <row r="92" spans="1:23" x14ac:dyDescent="0.4">
      <c r="A92" s="80"/>
      <c r="B92" s="81"/>
      <c r="C92" s="81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1"/>
      <c r="U92" s="81"/>
      <c r="V92" s="81"/>
      <c r="W92" s="81"/>
    </row>
    <row r="93" spans="1:23" x14ac:dyDescent="0.4">
      <c r="A93" s="78"/>
      <c r="B93" s="79"/>
      <c r="C93" s="79"/>
      <c r="D93" s="79"/>
      <c r="E93" s="79"/>
      <c r="F93" s="79"/>
      <c r="G93" s="79"/>
      <c r="H93" s="79"/>
      <c r="I93" s="79"/>
      <c r="J93" s="79"/>
      <c r="K93" s="79"/>
      <c r="L93" s="79"/>
      <c r="M93" s="79"/>
      <c r="N93" s="79"/>
      <c r="O93" s="79"/>
      <c r="P93" s="79"/>
      <c r="Q93" s="79"/>
      <c r="R93" s="79"/>
      <c r="S93" s="79"/>
      <c r="T93" s="79"/>
      <c r="U93" s="79"/>
      <c r="V93" s="79"/>
      <c r="W93" s="79"/>
    </row>
    <row r="94" spans="1:23" x14ac:dyDescent="0.4">
      <c r="A94" s="80"/>
      <c r="B94" s="81"/>
      <c r="C94" s="81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  <c r="T94" s="81"/>
      <c r="U94" s="81"/>
      <c r="V94" s="81"/>
      <c r="W94" s="81"/>
    </row>
    <row r="95" spans="1:23" x14ac:dyDescent="0.4">
      <c r="A95" s="78"/>
      <c r="B95" s="79"/>
      <c r="C95" s="79"/>
      <c r="D95" s="79"/>
      <c r="E95" s="79"/>
      <c r="F95" s="79"/>
      <c r="G95" s="79"/>
      <c r="H95" s="79"/>
      <c r="I95" s="79"/>
      <c r="J95" s="79"/>
      <c r="K95" s="79"/>
      <c r="L95" s="79"/>
      <c r="M95" s="79"/>
      <c r="N95" s="79"/>
      <c r="O95" s="79"/>
      <c r="P95" s="79"/>
      <c r="Q95" s="79"/>
      <c r="R95" s="79"/>
      <c r="S95" s="79"/>
      <c r="T95" s="79"/>
      <c r="U95" s="79"/>
      <c r="V95" s="79"/>
      <c r="W95" s="79"/>
    </row>
    <row r="96" spans="1:23" x14ac:dyDescent="0.4">
      <c r="A96" s="80"/>
      <c r="B96" s="81"/>
      <c r="C96" s="81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81"/>
      <c r="T96" s="81"/>
      <c r="U96" s="81"/>
      <c r="V96" s="81"/>
      <c r="W96" s="81"/>
    </row>
    <row r="97" spans="1:23" x14ac:dyDescent="0.4">
      <c r="A97" s="78"/>
      <c r="B97" s="79"/>
      <c r="C97" s="79"/>
      <c r="D97" s="79"/>
      <c r="E97" s="79"/>
      <c r="F97" s="79"/>
      <c r="G97" s="79"/>
      <c r="H97" s="79"/>
      <c r="I97" s="79"/>
      <c r="J97" s="79"/>
      <c r="K97" s="79"/>
      <c r="L97" s="79"/>
      <c r="M97" s="79"/>
      <c r="N97" s="79"/>
      <c r="O97" s="79"/>
      <c r="P97" s="79"/>
      <c r="Q97" s="79"/>
      <c r="R97" s="79"/>
      <c r="S97" s="79"/>
      <c r="T97" s="79"/>
      <c r="U97" s="79"/>
      <c r="V97" s="79"/>
      <c r="W97" s="79"/>
    </row>
    <row r="98" spans="1:23" x14ac:dyDescent="0.4">
      <c r="A98" s="80"/>
      <c r="B98" s="81"/>
      <c r="C98" s="81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1"/>
      <c r="U98" s="81"/>
      <c r="V98" s="81"/>
      <c r="W98" s="81"/>
    </row>
    <row r="99" spans="1:23" x14ac:dyDescent="0.4">
      <c r="A99" s="78"/>
      <c r="B99" s="79"/>
      <c r="C99" s="79"/>
      <c r="D99" s="79"/>
      <c r="E99" s="79"/>
      <c r="F99" s="79"/>
      <c r="G99" s="79"/>
      <c r="H99" s="79"/>
      <c r="I99" s="79"/>
      <c r="J99" s="79"/>
      <c r="K99" s="79"/>
      <c r="L99" s="79"/>
      <c r="M99" s="79"/>
      <c r="N99" s="79"/>
      <c r="O99" s="79"/>
      <c r="P99" s="79"/>
      <c r="Q99" s="79"/>
      <c r="R99" s="79"/>
      <c r="S99" s="79"/>
      <c r="T99" s="79"/>
      <c r="U99" s="79"/>
      <c r="V99" s="79"/>
      <c r="W99" s="79"/>
    </row>
    <row r="100" spans="1:23" x14ac:dyDescent="0.4">
      <c r="A100" s="80"/>
      <c r="B100" s="81"/>
      <c r="C100" s="81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  <c r="U100" s="81"/>
      <c r="V100" s="81"/>
      <c r="W100" s="81"/>
    </row>
    <row r="101" spans="1:23" x14ac:dyDescent="0.4">
      <c r="A101" s="78"/>
      <c r="B101" s="79"/>
      <c r="C101" s="79"/>
      <c r="D101" s="79"/>
      <c r="E101" s="79"/>
      <c r="F101" s="79"/>
      <c r="G101" s="79"/>
      <c r="H101" s="79"/>
      <c r="I101" s="79"/>
      <c r="J101" s="79"/>
      <c r="K101" s="79"/>
      <c r="L101" s="79"/>
      <c r="M101" s="79"/>
      <c r="N101" s="79"/>
      <c r="O101" s="79"/>
      <c r="P101" s="79"/>
      <c r="Q101" s="79"/>
      <c r="R101" s="79"/>
      <c r="S101" s="79"/>
      <c r="T101" s="79"/>
      <c r="U101" s="79"/>
      <c r="V101" s="79"/>
      <c r="W101" s="79"/>
    </row>
    <row r="102" spans="1:23" x14ac:dyDescent="0.4">
      <c r="A102" s="80"/>
      <c r="B102" s="81"/>
      <c r="C102" s="81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1"/>
      <c r="U102" s="81"/>
      <c r="V102" s="81"/>
      <c r="W102" s="81"/>
    </row>
    <row r="103" spans="1:23" x14ac:dyDescent="0.4">
      <c r="A103" s="78"/>
      <c r="B103" s="79"/>
      <c r="C103" s="79"/>
      <c r="D103" s="79"/>
      <c r="E103" s="79"/>
      <c r="F103" s="79"/>
      <c r="G103" s="79"/>
      <c r="H103" s="79"/>
      <c r="I103" s="79"/>
      <c r="J103" s="79"/>
      <c r="K103" s="79"/>
      <c r="L103" s="79"/>
      <c r="M103" s="79"/>
      <c r="N103" s="79"/>
      <c r="O103" s="79"/>
      <c r="P103" s="79"/>
      <c r="Q103" s="79"/>
      <c r="R103" s="79"/>
      <c r="S103" s="79"/>
      <c r="T103" s="79"/>
      <c r="U103" s="79"/>
      <c r="V103" s="79"/>
      <c r="W103" s="79"/>
    </row>
    <row r="104" spans="1:23" x14ac:dyDescent="0.4">
      <c r="A104" s="80"/>
      <c r="B104" s="81"/>
      <c r="C104" s="81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1"/>
      <c r="U104" s="81"/>
      <c r="V104" s="81"/>
      <c r="W104" s="81"/>
    </row>
    <row r="105" spans="1:23" x14ac:dyDescent="0.4">
      <c r="A105" s="78"/>
      <c r="B105" s="79"/>
      <c r="C105" s="79"/>
      <c r="D105" s="79"/>
      <c r="E105" s="79"/>
      <c r="F105" s="79"/>
      <c r="G105" s="79"/>
      <c r="H105" s="79"/>
      <c r="I105" s="79"/>
      <c r="J105" s="79"/>
      <c r="K105" s="79"/>
      <c r="L105" s="79"/>
      <c r="M105" s="79"/>
      <c r="N105" s="79"/>
      <c r="O105" s="79"/>
      <c r="P105" s="79"/>
      <c r="Q105" s="79"/>
      <c r="R105" s="79"/>
      <c r="S105" s="79"/>
      <c r="T105" s="79"/>
      <c r="U105" s="79"/>
      <c r="V105" s="79"/>
      <c r="W105" s="79"/>
    </row>
    <row r="106" spans="1:23" x14ac:dyDescent="0.4">
      <c r="A106" s="80"/>
      <c r="B106" s="81"/>
      <c r="C106" s="81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  <c r="U106" s="81"/>
      <c r="V106" s="81"/>
      <c r="W106" s="81"/>
    </row>
    <row r="107" spans="1:23" x14ac:dyDescent="0.4">
      <c r="A107" s="78"/>
      <c r="B107" s="79"/>
      <c r="C107" s="79"/>
      <c r="D107" s="79"/>
      <c r="E107" s="79"/>
      <c r="F107" s="79"/>
      <c r="G107" s="79"/>
      <c r="H107" s="79"/>
      <c r="I107" s="79"/>
      <c r="J107" s="79"/>
      <c r="K107" s="79"/>
      <c r="L107" s="79"/>
      <c r="M107" s="79"/>
      <c r="N107" s="79"/>
      <c r="O107" s="79"/>
      <c r="P107" s="79"/>
      <c r="Q107" s="79"/>
      <c r="R107" s="79"/>
      <c r="S107" s="79"/>
      <c r="T107" s="79"/>
      <c r="U107" s="79"/>
      <c r="V107" s="79"/>
      <c r="W107" s="79"/>
    </row>
    <row r="108" spans="1:23" x14ac:dyDescent="0.4">
      <c r="A108" s="80"/>
      <c r="B108" s="81"/>
      <c r="C108" s="81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  <c r="T108" s="81"/>
      <c r="U108" s="81"/>
      <c r="V108" s="81"/>
      <c r="W108" s="81"/>
    </row>
    <row r="109" spans="1:23" x14ac:dyDescent="0.4">
      <c r="A109" s="78"/>
      <c r="B109" s="79"/>
      <c r="C109" s="79"/>
      <c r="D109" s="79"/>
      <c r="E109" s="79"/>
      <c r="F109" s="79"/>
      <c r="G109" s="79"/>
      <c r="H109" s="79"/>
      <c r="I109" s="79"/>
      <c r="J109" s="79"/>
      <c r="K109" s="79"/>
      <c r="L109" s="79"/>
      <c r="M109" s="79"/>
      <c r="N109" s="79"/>
      <c r="O109" s="79"/>
      <c r="P109" s="79"/>
      <c r="Q109" s="79"/>
      <c r="R109" s="79"/>
      <c r="S109" s="79"/>
      <c r="T109" s="79"/>
      <c r="U109" s="79"/>
      <c r="V109" s="79"/>
      <c r="W109" s="79"/>
    </row>
    <row r="110" spans="1:23" x14ac:dyDescent="0.4">
      <c r="A110" s="80"/>
      <c r="B110" s="81"/>
      <c r="C110" s="81"/>
      <c r="D110" s="81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  <c r="T110" s="81"/>
      <c r="U110" s="81"/>
      <c r="V110" s="81"/>
      <c r="W110" s="81"/>
    </row>
    <row r="111" spans="1:23" x14ac:dyDescent="0.4">
      <c r="A111" s="78"/>
      <c r="B111" s="79"/>
      <c r="C111" s="79"/>
      <c r="D111" s="79"/>
      <c r="E111" s="79"/>
      <c r="F111" s="79"/>
      <c r="G111" s="79"/>
      <c r="H111" s="79"/>
      <c r="I111" s="79"/>
      <c r="J111" s="79"/>
      <c r="K111" s="79"/>
      <c r="L111" s="79"/>
      <c r="M111" s="79"/>
      <c r="N111" s="79"/>
      <c r="O111" s="79"/>
      <c r="P111" s="79"/>
      <c r="Q111" s="79"/>
      <c r="R111" s="79"/>
      <c r="S111" s="79"/>
      <c r="T111" s="79"/>
      <c r="U111" s="79"/>
      <c r="V111" s="79"/>
      <c r="W111" s="79"/>
    </row>
    <row r="112" spans="1:23" x14ac:dyDescent="0.4">
      <c r="A112" s="80"/>
      <c r="B112" s="81"/>
      <c r="C112" s="81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  <c r="U112" s="81"/>
      <c r="V112" s="81"/>
      <c r="W112" s="81"/>
    </row>
    <row r="113" spans="1:23" x14ac:dyDescent="0.4">
      <c r="A113" s="78"/>
      <c r="B113" s="79"/>
      <c r="C113" s="79"/>
      <c r="D113" s="79"/>
      <c r="E113" s="79"/>
      <c r="F113" s="79"/>
      <c r="G113" s="79"/>
      <c r="H113" s="79"/>
      <c r="I113" s="79"/>
      <c r="J113" s="79"/>
      <c r="K113" s="79"/>
      <c r="L113" s="79"/>
      <c r="M113" s="79"/>
      <c r="N113" s="79"/>
      <c r="O113" s="79"/>
      <c r="P113" s="79"/>
      <c r="Q113" s="79"/>
      <c r="R113" s="79"/>
      <c r="S113" s="79"/>
      <c r="T113" s="79"/>
      <c r="U113" s="79"/>
      <c r="V113" s="79"/>
      <c r="W113" s="79"/>
    </row>
    <row r="114" spans="1:23" x14ac:dyDescent="0.4">
      <c r="A114" s="80"/>
      <c r="B114" s="81"/>
      <c r="C114" s="81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  <c r="T114" s="81"/>
      <c r="U114" s="81"/>
      <c r="V114" s="81"/>
      <c r="W114" s="81"/>
    </row>
    <row r="115" spans="1:23" x14ac:dyDescent="0.4">
      <c r="A115" s="78"/>
      <c r="B115" s="79"/>
      <c r="C115" s="79"/>
      <c r="D115" s="79"/>
      <c r="E115" s="79"/>
      <c r="F115" s="79"/>
      <c r="G115" s="79"/>
      <c r="H115" s="79"/>
      <c r="I115" s="79"/>
      <c r="J115" s="79"/>
      <c r="K115" s="79"/>
      <c r="L115" s="79"/>
      <c r="M115" s="79"/>
      <c r="N115" s="79"/>
      <c r="O115" s="79"/>
      <c r="P115" s="79"/>
      <c r="Q115" s="79"/>
      <c r="R115" s="79"/>
      <c r="S115" s="79"/>
      <c r="T115" s="79"/>
      <c r="U115" s="79"/>
      <c r="V115" s="79"/>
      <c r="W115" s="79"/>
    </row>
    <row r="116" spans="1:23" x14ac:dyDescent="0.4">
      <c r="A116" s="80"/>
      <c r="B116" s="81"/>
      <c r="C116" s="81"/>
      <c r="D116" s="81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  <c r="T116" s="81"/>
      <c r="U116" s="81"/>
      <c r="V116" s="81"/>
      <c r="W116" s="81"/>
    </row>
    <row r="117" spans="1:23" x14ac:dyDescent="0.4">
      <c r="A117" s="78"/>
      <c r="B117" s="79"/>
      <c r="C117" s="79"/>
      <c r="D117" s="79"/>
      <c r="E117" s="79"/>
      <c r="F117" s="79"/>
      <c r="G117" s="79"/>
      <c r="H117" s="79"/>
      <c r="I117" s="79"/>
      <c r="J117" s="79"/>
      <c r="K117" s="79"/>
      <c r="L117" s="79"/>
      <c r="M117" s="79"/>
      <c r="N117" s="79"/>
      <c r="O117" s="79"/>
      <c r="P117" s="79"/>
      <c r="Q117" s="79"/>
      <c r="R117" s="79"/>
      <c r="S117" s="79"/>
      <c r="T117" s="79"/>
      <c r="U117" s="79"/>
      <c r="V117" s="79"/>
      <c r="W117" s="79"/>
    </row>
    <row r="118" spans="1:23" x14ac:dyDescent="0.4">
      <c r="A118" s="80"/>
      <c r="B118" s="81"/>
      <c r="C118" s="81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  <c r="W118" s="81"/>
    </row>
    <row r="119" spans="1:23" x14ac:dyDescent="0.4">
      <c r="A119" s="78"/>
      <c r="B119" s="79"/>
      <c r="C119" s="79"/>
      <c r="D119" s="79"/>
      <c r="E119" s="79"/>
      <c r="F119" s="79"/>
      <c r="G119" s="79"/>
      <c r="H119" s="79"/>
      <c r="I119" s="79"/>
      <c r="J119" s="79"/>
      <c r="K119" s="79"/>
      <c r="L119" s="79"/>
      <c r="M119" s="79"/>
      <c r="N119" s="79"/>
      <c r="O119" s="79"/>
      <c r="P119" s="79"/>
      <c r="Q119" s="79"/>
      <c r="R119" s="79"/>
      <c r="S119" s="79"/>
      <c r="T119" s="79"/>
      <c r="U119" s="79"/>
      <c r="V119" s="79"/>
      <c r="W119" s="79"/>
    </row>
    <row r="120" spans="1:23" x14ac:dyDescent="0.4">
      <c r="A120" s="80"/>
      <c r="B120" s="81"/>
      <c r="C120" s="81"/>
      <c r="D120" s="81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  <c r="T120" s="81"/>
      <c r="U120" s="81"/>
      <c r="V120" s="81"/>
      <c r="W120" s="81"/>
    </row>
    <row r="121" spans="1:23" x14ac:dyDescent="0.4">
      <c r="A121" s="78"/>
      <c r="B121" s="79"/>
      <c r="C121" s="79"/>
      <c r="D121" s="79"/>
      <c r="E121" s="79"/>
      <c r="F121" s="79"/>
      <c r="G121" s="79"/>
      <c r="H121" s="79"/>
      <c r="I121" s="79"/>
      <c r="J121" s="79"/>
      <c r="K121" s="79"/>
      <c r="L121" s="79"/>
      <c r="M121" s="79"/>
      <c r="N121" s="79"/>
      <c r="O121" s="79"/>
      <c r="P121" s="79"/>
      <c r="Q121" s="79"/>
      <c r="R121" s="79"/>
      <c r="S121" s="79"/>
      <c r="T121" s="79"/>
      <c r="U121" s="79"/>
      <c r="V121" s="79"/>
      <c r="W121" s="79"/>
    </row>
    <row r="122" spans="1:23" x14ac:dyDescent="0.4">
      <c r="A122" s="80"/>
      <c r="B122" s="81"/>
      <c r="C122" s="81"/>
      <c r="D122" s="8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  <c r="T122" s="81"/>
      <c r="U122" s="81"/>
      <c r="V122" s="81"/>
      <c r="W122" s="81"/>
    </row>
    <row r="123" spans="1:23" x14ac:dyDescent="0.4">
      <c r="A123" s="78"/>
      <c r="B123" s="79"/>
      <c r="C123" s="79"/>
      <c r="D123" s="79"/>
      <c r="E123" s="79"/>
      <c r="F123" s="79"/>
      <c r="G123" s="79"/>
      <c r="H123" s="79"/>
      <c r="I123" s="79"/>
      <c r="J123" s="79"/>
      <c r="K123" s="79"/>
      <c r="L123" s="79"/>
      <c r="M123" s="79"/>
      <c r="N123" s="79"/>
      <c r="O123" s="79"/>
      <c r="P123" s="79"/>
      <c r="Q123" s="79"/>
      <c r="R123" s="79"/>
      <c r="S123" s="79"/>
      <c r="T123" s="79"/>
      <c r="U123" s="79"/>
      <c r="V123" s="79"/>
      <c r="W123" s="79"/>
    </row>
    <row r="124" spans="1:23" x14ac:dyDescent="0.4">
      <c r="A124" s="80"/>
      <c r="B124" s="81"/>
      <c r="C124" s="81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81"/>
      <c r="V124" s="81"/>
      <c r="W124" s="81"/>
    </row>
    <row r="125" spans="1:23" x14ac:dyDescent="0.4">
      <c r="A125" s="78"/>
      <c r="B125" s="79"/>
      <c r="C125" s="79"/>
      <c r="D125" s="79"/>
      <c r="E125" s="79"/>
      <c r="F125" s="79"/>
      <c r="G125" s="79"/>
      <c r="H125" s="79"/>
      <c r="I125" s="79"/>
      <c r="J125" s="79"/>
      <c r="K125" s="79"/>
      <c r="L125" s="79"/>
      <c r="M125" s="79"/>
      <c r="N125" s="79"/>
      <c r="O125" s="79"/>
      <c r="P125" s="79"/>
      <c r="Q125" s="79"/>
      <c r="R125" s="79"/>
      <c r="S125" s="79"/>
      <c r="T125" s="79"/>
      <c r="U125" s="79"/>
      <c r="V125" s="79"/>
      <c r="W125" s="79"/>
    </row>
    <row r="126" spans="1:23" x14ac:dyDescent="0.4">
      <c r="A126" s="80"/>
      <c r="B126" s="81"/>
      <c r="C126" s="81"/>
      <c r="D126" s="81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  <c r="T126" s="81"/>
      <c r="U126" s="81"/>
      <c r="V126" s="81"/>
      <c r="W126" s="81"/>
    </row>
    <row r="127" spans="1:23" x14ac:dyDescent="0.4">
      <c r="A127" s="78"/>
      <c r="B127" s="79"/>
      <c r="C127" s="79"/>
      <c r="D127" s="79"/>
      <c r="E127" s="79"/>
      <c r="F127" s="79"/>
      <c r="G127" s="79"/>
      <c r="H127" s="79"/>
      <c r="I127" s="79"/>
      <c r="J127" s="79"/>
      <c r="K127" s="79"/>
      <c r="L127" s="79"/>
      <c r="M127" s="79"/>
      <c r="N127" s="79"/>
      <c r="O127" s="79"/>
      <c r="P127" s="79"/>
      <c r="Q127" s="79"/>
      <c r="R127" s="79"/>
      <c r="S127" s="79"/>
      <c r="T127" s="79"/>
      <c r="U127" s="79"/>
      <c r="V127" s="79"/>
      <c r="W127" s="79"/>
    </row>
    <row r="128" spans="1:23" x14ac:dyDescent="0.4">
      <c r="A128" s="80"/>
      <c r="B128" s="81"/>
      <c r="C128" s="81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81"/>
      <c r="T128" s="81"/>
      <c r="U128" s="81"/>
      <c r="V128" s="81"/>
      <c r="W128" s="81"/>
    </row>
    <row r="129" spans="1:23" x14ac:dyDescent="0.4">
      <c r="A129" s="78"/>
      <c r="B129" s="79"/>
      <c r="C129" s="79"/>
      <c r="D129" s="79"/>
      <c r="E129" s="79"/>
      <c r="F129" s="79"/>
      <c r="G129" s="79"/>
      <c r="H129" s="79"/>
      <c r="I129" s="79"/>
      <c r="J129" s="79"/>
      <c r="K129" s="79"/>
      <c r="L129" s="79"/>
      <c r="M129" s="79"/>
      <c r="N129" s="79"/>
      <c r="O129" s="79"/>
      <c r="P129" s="79"/>
      <c r="Q129" s="79"/>
      <c r="R129" s="79"/>
      <c r="S129" s="79"/>
      <c r="T129" s="79"/>
      <c r="U129" s="79"/>
      <c r="V129" s="79"/>
      <c r="W129" s="79"/>
    </row>
    <row r="130" spans="1:23" x14ac:dyDescent="0.4">
      <c r="A130" s="80"/>
      <c r="B130" s="81"/>
      <c r="C130" s="81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  <c r="T130" s="81"/>
      <c r="U130" s="81"/>
      <c r="V130" s="81"/>
      <c r="W130" s="81"/>
    </row>
    <row r="131" spans="1:23" x14ac:dyDescent="0.4">
      <c r="A131" s="78"/>
      <c r="B131" s="79"/>
      <c r="C131" s="79"/>
      <c r="D131" s="79"/>
      <c r="E131" s="79"/>
      <c r="F131" s="79"/>
      <c r="G131" s="79"/>
      <c r="H131" s="79"/>
      <c r="I131" s="79"/>
      <c r="J131" s="79"/>
      <c r="K131" s="79"/>
      <c r="L131" s="79"/>
      <c r="M131" s="79"/>
      <c r="N131" s="79"/>
      <c r="O131" s="79"/>
      <c r="P131" s="79"/>
      <c r="Q131" s="79"/>
      <c r="R131" s="79"/>
      <c r="S131" s="79"/>
      <c r="T131" s="79"/>
      <c r="U131" s="79"/>
      <c r="V131" s="79"/>
      <c r="W131" s="79"/>
    </row>
    <row r="132" spans="1:23" x14ac:dyDescent="0.4">
      <c r="A132" s="80"/>
      <c r="B132" s="81"/>
      <c r="C132" s="81"/>
      <c r="D132" s="81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  <c r="T132" s="81"/>
      <c r="U132" s="81"/>
      <c r="V132" s="81"/>
      <c r="W132" s="81"/>
    </row>
    <row r="133" spans="1:23" x14ac:dyDescent="0.4">
      <c r="A133" s="78"/>
      <c r="B133" s="79"/>
      <c r="C133" s="79"/>
      <c r="D133" s="79"/>
      <c r="E133" s="79"/>
      <c r="F133" s="79"/>
      <c r="G133" s="79"/>
      <c r="H133" s="79"/>
      <c r="I133" s="79"/>
      <c r="J133" s="79"/>
      <c r="K133" s="79"/>
      <c r="L133" s="79"/>
      <c r="M133" s="79"/>
      <c r="N133" s="79"/>
      <c r="O133" s="79"/>
      <c r="P133" s="79"/>
      <c r="Q133" s="79"/>
      <c r="R133" s="79"/>
      <c r="S133" s="79"/>
      <c r="T133" s="79"/>
      <c r="U133" s="79"/>
      <c r="V133" s="79"/>
      <c r="W133" s="79"/>
    </row>
    <row r="134" spans="1:23" x14ac:dyDescent="0.4">
      <c r="A134" s="80"/>
      <c r="B134" s="81"/>
      <c r="C134" s="81"/>
      <c r="D134" s="81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81"/>
      <c r="T134" s="81"/>
      <c r="U134" s="81"/>
      <c r="V134" s="81"/>
      <c r="W134" s="81"/>
    </row>
    <row r="135" spans="1:23" x14ac:dyDescent="0.4">
      <c r="A135" s="78"/>
      <c r="B135" s="79"/>
      <c r="C135" s="79"/>
      <c r="D135" s="79"/>
      <c r="E135" s="79"/>
      <c r="F135" s="79"/>
      <c r="G135" s="79"/>
      <c r="H135" s="79"/>
      <c r="I135" s="79"/>
      <c r="J135" s="79"/>
      <c r="K135" s="79"/>
      <c r="L135" s="79"/>
      <c r="M135" s="79"/>
      <c r="N135" s="79"/>
      <c r="O135" s="79"/>
      <c r="P135" s="79"/>
      <c r="Q135" s="79"/>
      <c r="R135" s="79"/>
      <c r="S135" s="79"/>
      <c r="T135" s="79"/>
      <c r="U135" s="79"/>
      <c r="V135" s="79"/>
      <c r="W135" s="79"/>
    </row>
    <row r="136" spans="1:23" x14ac:dyDescent="0.4">
      <c r="A136" s="80"/>
      <c r="B136" s="81"/>
      <c r="C136" s="81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  <c r="U136" s="81"/>
      <c r="V136" s="81"/>
      <c r="W136" s="81"/>
    </row>
    <row r="137" spans="1:23" x14ac:dyDescent="0.4">
      <c r="A137" s="78"/>
      <c r="B137" s="79"/>
      <c r="C137" s="79"/>
      <c r="D137" s="79"/>
      <c r="E137" s="79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</row>
    <row r="138" spans="1:23" x14ac:dyDescent="0.4">
      <c r="A138" s="80"/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  <c r="T138" s="81"/>
      <c r="U138" s="81"/>
      <c r="V138" s="81"/>
      <c r="W138" s="81"/>
    </row>
    <row r="139" spans="1:23" x14ac:dyDescent="0.4">
      <c r="A139" s="78"/>
      <c r="B139" s="79"/>
      <c r="C139" s="79"/>
      <c r="D139" s="79"/>
      <c r="E139" s="79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  <c r="U139" s="79"/>
      <c r="V139" s="79"/>
      <c r="W139" s="79"/>
    </row>
    <row r="140" spans="1:23" x14ac:dyDescent="0.4">
      <c r="A140" s="80"/>
      <c r="B140" s="81"/>
      <c r="C140" s="81"/>
      <c r="D140" s="81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  <c r="T140" s="81"/>
      <c r="U140" s="81"/>
      <c r="V140" s="81"/>
      <c r="W140" s="81"/>
    </row>
    <row r="141" spans="1:23" x14ac:dyDescent="0.4">
      <c r="A141" s="78"/>
      <c r="B141" s="79"/>
      <c r="C141" s="79"/>
      <c r="D141" s="79"/>
      <c r="E141" s="79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  <c r="U141" s="79"/>
      <c r="V141" s="79"/>
      <c r="W141" s="79"/>
    </row>
    <row r="142" spans="1:23" x14ac:dyDescent="0.4">
      <c r="A142" s="80"/>
      <c r="B142" s="81"/>
      <c r="C142" s="81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  <c r="U142" s="81"/>
      <c r="V142" s="81"/>
      <c r="W142" s="81"/>
    </row>
    <row r="143" spans="1:23" x14ac:dyDescent="0.4">
      <c r="A143" s="78"/>
      <c r="B143" s="79"/>
      <c r="C143" s="79"/>
      <c r="D143" s="79"/>
      <c r="E143" s="79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  <c r="U143" s="79"/>
      <c r="V143" s="79"/>
      <c r="W143" s="79"/>
    </row>
    <row r="144" spans="1:23" x14ac:dyDescent="0.4">
      <c r="A144" s="80"/>
      <c r="B144" s="81"/>
      <c r="C144" s="81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  <c r="T144" s="81"/>
      <c r="U144" s="81"/>
      <c r="V144" s="81"/>
      <c r="W144" s="81"/>
    </row>
    <row r="145" spans="1:23" x14ac:dyDescent="0.4">
      <c r="A145" s="78"/>
      <c r="B145" s="79"/>
      <c r="C145" s="79"/>
      <c r="D145" s="79"/>
      <c r="E145" s="79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</row>
    <row r="146" spans="1:23" x14ac:dyDescent="0.4">
      <c r="A146" s="80"/>
      <c r="B146" s="81"/>
      <c r="C146" s="81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1"/>
      <c r="U146" s="81"/>
      <c r="V146" s="81"/>
      <c r="W146" s="81"/>
    </row>
    <row r="147" spans="1:23" x14ac:dyDescent="0.4">
      <c r="A147" s="78"/>
      <c r="B147" s="79"/>
      <c r="C147" s="79"/>
      <c r="D147" s="79"/>
      <c r="E147" s="79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</row>
    <row r="148" spans="1:23" x14ac:dyDescent="0.4">
      <c r="A148" s="80"/>
      <c r="B148" s="81"/>
      <c r="C148" s="81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  <c r="U148" s="81"/>
      <c r="V148" s="81"/>
      <c r="W148" s="81"/>
    </row>
    <row r="149" spans="1:23" x14ac:dyDescent="0.4">
      <c r="A149" s="78"/>
      <c r="B149" s="79"/>
      <c r="C149" s="79"/>
      <c r="D149" s="79"/>
      <c r="E149" s="79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</row>
    <row r="150" spans="1:23" x14ac:dyDescent="0.4">
      <c r="A150" s="80"/>
      <c r="B150" s="81"/>
      <c r="C150" s="81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  <c r="T150" s="81"/>
      <c r="U150" s="81"/>
      <c r="V150" s="81"/>
      <c r="W150" s="81"/>
    </row>
    <row r="151" spans="1:23" x14ac:dyDescent="0.4">
      <c r="A151" s="78"/>
      <c r="B151" s="79"/>
      <c r="C151" s="79"/>
      <c r="D151" s="79"/>
      <c r="E151" s="79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</row>
    <row r="152" spans="1:23" x14ac:dyDescent="0.4">
      <c r="A152" s="80"/>
      <c r="B152" s="81"/>
      <c r="C152" s="81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  <c r="U152" s="81"/>
      <c r="V152" s="81"/>
      <c r="W152" s="81"/>
    </row>
    <row r="153" spans="1:23" x14ac:dyDescent="0.4">
      <c r="A153" s="78"/>
      <c r="B153" s="79"/>
      <c r="C153" s="79"/>
      <c r="D153" s="79"/>
      <c r="E153" s="79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</row>
    <row r="154" spans="1:23" x14ac:dyDescent="0.4">
      <c r="A154" s="80"/>
      <c r="B154" s="81"/>
      <c r="C154" s="81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  <c r="W154" s="81"/>
    </row>
    <row r="155" spans="1:23" x14ac:dyDescent="0.4">
      <c r="A155" s="78"/>
      <c r="B155" s="79"/>
      <c r="C155" s="79"/>
      <c r="D155" s="79"/>
      <c r="E155" s="79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</row>
    <row r="156" spans="1:23" x14ac:dyDescent="0.4">
      <c r="A156" s="80"/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  <c r="T156" s="81"/>
      <c r="U156" s="81"/>
      <c r="V156" s="81"/>
      <c r="W156" s="81"/>
    </row>
    <row r="157" spans="1:23" x14ac:dyDescent="0.4">
      <c r="A157" s="78"/>
      <c r="B157" s="79"/>
      <c r="C157" s="79"/>
      <c r="D157" s="79"/>
      <c r="E157" s="79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</row>
    <row r="158" spans="1:23" x14ac:dyDescent="0.4">
      <c r="A158" s="80"/>
      <c r="B158" s="81"/>
      <c r="C158" s="81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  <c r="U158" s="81"/>
      <c r="V158" s="81"/>
      <c r="W158" s="81"/>
    </row>
    <row r="159" spans="1:23" x14ac:dyDescent="0.4">
      <c r="A159" s="78"/>
      <c r="B159" s="79"/>
      <c r="C159" s="79"/>
      <c r="D159" s="79"/>
      <c r="E159" s="79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</row>
    <row r="160" spans="1:23" x14ac:dyDescent="0.4">
      <c r="A160" s="80"/>
      <c r="B160" s="81"/>
      <c r="C160" s="81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  <c r="W160" s="81"/>
    </row>
    <row r="161" spans="1:23" x14ac:dyDescent="0.4">
      <c r="A161" s="78"/>
      <c r="B161" s="79"/>
      <c r="C161" s="79"/>
      <c r="D161" s="79"/>
      <c r="E161" s="79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</row>
    <row r="162" spans="1:23" x14ac:dyDescent="0.4">
      <c r="A162" s="80"/>
      <c r="B162" s="81"/>
      <c r="C162" s="81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  <c r="U162" s="81"/>
      <c r="V162" s="81"/>
      <c r="W162" s="81"/>
    </row>
    <row r="163" spans="1:23" x14ac:dyDescent="0.4">
      <c r="A163" s="78"/>
      <c r="B163" s="79"/>
      <c r="C163" s="79"/>
      <c r="D163" s="79"/>
      <c r="E163" s="79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</row>
    <row r="164" spans="1:23" x14ac:dyDescent="0.4">
      <c r="A164" s="80"/>
      <c r="B164" s="81"/>
      <c r="C164" s="81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  <c r="U164" s="81"/>
      <c r="V164" s="81"/>
      <c r="W164" s="81"/>
    </row>
    <row r="165" spans="1:23" x14ac:dyDescent="0.4">
      <c r="A165" s="78"/>
      <c r="B165" s="79"/>
      <c r="C165" s="79"/>
      <c r="D165" s="79"/>
      <c r="E165" s="79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</row>
    <row r="166" spans="1:23" x14ac:dyDescent="0.4">
      <c r="A166" s="80"/>
      <c r="B166" s="81"/>
      <c r="C166" s="81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1"/>
      <c r="W166" s="81"/>
    </row>
    <row r="167" spans="1:23" x14ac:dyDescent="0.4">
      <c r="A167" s="78"/>
      <c r="B167" s="79"/>
      <c r="C167" s="79"/>
      <c r="D167" s="79"/>
      <c r="E167" s="79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</row>
    <row r="168" spans="1:23" x14ac:dyDescent="0.4">
      <c r="A168" s="80"/>
      <c r="B168" s="81"/>
      <c r="C168" s="81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  <c r="U168" s="81"/>
      <c r="V168" s="81"/>
      <c r="W168" s="81"/>
    </row>
    <row r="169" spans="1:23" x14ac:dyDescent="0.4">
      <c r="A169" s="78"/>
      <c r="B169" s="79"/>
      <c r="C169" s="79"/>
      <c r="D169" s="79"/>
      <c r="E169" s="79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</row>
    <row r="170" spans="1:23" x14ac:dyDescent="0.4">
      <c r="A170" s="80"/>
      <c r="B170" s="81"/>
      <c r="C170" s="81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  <c r="U170" s="81"/>
      <c r="V170" s="81"/>
      <c r="W170" s="81"/>
    </row>
    <row r="171" spans="1:23" x14ac:dyDescent="0.4">
      <c r="A171" s="78"/>
      <c r="B171" s="79"/>
      <c r="C171" s="79"/>
      <c r="D171" s="79"/>
      <c r="E171" s="79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</row>
    <row r="172" spans="1:23" x14ac:dyDescent="0.4">
      <c r="A172" s="80"/>
      <c r="B172" s="81"/>
      <c r="C172" s="81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  <c r="W172" s="81"/>
    </row>
    <row r="173" spans="1:23" x14ac:dyDescent="0.4">
      <c r="A173" s="78"/>
      <c r="B173" s="79"/>
      <c r="C173" s="79"/>
      <c r="D173" s="79"/>
      <c r="E173" s="79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</row>
    <row r="174" spans="1:23" x14ac:dyDescent="0.4">
      <c r="A174" s="80"/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  <c r="W174" s="81"/>
    </row>
    <row r="175" spans="1:23" x14ac:dyDescent="0.4">
      <c r="A175" s="78"/>
      <c r="B175" s="79"/>
      <c r="C175" s="79"/>
      <c r="D175" s="79"/>
      <c r="E175" s="79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</row>
    <row r="176" spans="1:23" x14ac:dyDescent="0.4">
      <c r="A176" s="80"/>
      <c r="B176" s="81"/>
      <c r="C176" s="81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81"/>
      <c r="V176" s="81"/>
      <c r="W176" s="81"/>
    </row>
    <row r="177" spans="1:23" x14ac:dyDescent="0.4">
      <c r="A177" s="78"/>
      <c r="B177" s="79"/>
      <c r="C177" s="79"/>
      <c r="D177" s="79"/>
      <c r="E177" s="79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</row>
    <row r="178" spans="1:23" x14ac:dyDescent="0.4">
      <c r="A178" s="80"/>
      <c r="B178" s="81"/>
      <c r="C178" s="81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  <c r="W178" s="81"/>
    </row>
    <row r="179" spans="1:23" x14ac:dyDescent="0.4">
      <c r="A179" s="78"/>
      <c r="B179" s="79"/>
      <c r="C179" s="79"/>
      <c r="D179" s="79"/>
      <c r="E179" s="79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</row>
    <row r="180" spans="1:23" x14ac:dyDescent="0.4">
      <c r="A180" s="80"/>
      <c r="B180" s="81"/>
      <c r="C180" s="81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  <c r="U180" s="81"/>
      <c r="V180" s="81"/>
      <c r="W180" s="81"/>
    </row>
    <row r="181" spans="1:23" x14ac:dyDescent="0.4">
      <c r="A181" s="78"/>
      <c r="B181" s="79"/>
      <c r="C181" s="79"/>
      <c r="D181" s="79"/>
      <c r="E181" s="79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</row>
    <row r="182" spans="1:23" x14ac:dyDescent="0.4">
      <c r="A182" s="80"/>
      <c r="B182" s="81"/>
      <c r="C182" s="81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  <c r="W182" s="81"/>
    </row>
    <row r="183" spans="1:23" x14ac:dyDescent="0.4">
      <c r="A183" s="78"/>
      <c r="B183" s="79"/>
      <c r="C183" s="79"/>
      <c r="D183" s="79"/>
      <c r="E183" s="79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</row>
    <row r="184" spans="1:23" x14ac:dyDescent="0.4">
      <c r="A184" s="80"/>
      <c r="B184" s="81"/>
      <c r="C184" s="81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  <c r="W184" s="81"/>
    </row>
    <row r="185" spans="1:23" x14ac:dyDescent="0.4">
      <c r="A185" s="78"/>
      <c r="B185" s="79"/>
      <c r="C185" s="79"/>
      <c r="D185" s="79"/>
      <c r="E185" s="79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  <c r="U185" s="79"/>
      <c r="V185" s="79"/>
      <c r="W185" s="79"/>
    </row>
    <row r="186" spans="1:23" x14ac:dyDescent="0.4">
      <c r="A186" s="80"/>
      <c r="B186" s="81"/>
      <c r="C186" s="81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  <c r="W186" s="81"/>
    </row>
    <row r="187" spans="1:23" x14ac:dyDescent="0.4">
      <c r="A187" s="78"/>
      <c r="B187" s="79"/>
      <c r="C187" s="79"/>
      <c r="D187" s="79"/>
      <c r="E187" s="79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  <c r="U187" s="79"/>
      <c r="V187" s="79"/>
      <c r="W187" s="79"/>
    </row>
    <row r="188" spans="1:23" x14ac:dyDescent="0.4">
      <c r="A188" s="80"/>
      <c r="B188" s="81"/>
      <c r="C188" s="81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  <c r="W188" s="81"/>
    </row>
    <row r="189" spans="1:23" x14ac:dyDescent="0.4">
      <c r="A189" s="78"/>
      <c r="B189" s="79"/>
      <c r="C189" s="79"/>
      <c r="D189" s="79"/>
      <c r="E189" s="79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  <c r="U189" s="79"/>
      <c r="V189" s="79"/>
      <c r="W189" s="79"/>
    </row>
    <row r="190" spans="1:23" x14ac:dyDescent="0.4">
      <c r="A190" s="80"/>
      <c r="B190" s="81"/>
      <c r="C190" s="81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  <c r="W190" s="81"/>
    </row>
    <row r="191" spans="1:23" x14ac:dyDescent="0.4">
      <c r="A191" s="78"/>
      <c r="B191" s="79"/>
      <c r="C191" s="79"/>
      <c r="D191" s="79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</row>
    <row r="192" spans="1:23" x14ac:dyDescent="0.4">
      <c r="A192" s="80"/>
      <c r="B192" s="81"/>
      <c r="C192" s="81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  <c r="W192" s="81"/>
    </row>
    <row r="193" spans="1:23" x14ac:dyDescent="0.4">
      <c r="A193" s="78"/>
      <c r="B193" s="79"/>
      <c r="C193" s="79"/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</row>
    <row r="194" spans="1:23" x14ac:dyDescent="0.4">
      <c r="A194" s="80"/>
      <c r="B194" s="81"/>
      <c r="C194" s="81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  <c r="W194" s="81"/>
    </row>
    <row r="195" spans="1:23" x14ac:dyDescent="0.4">
      <c r="A195" s="78"/>
      <c r="B195" s="79"/>
      <c r="C195" s="79"/>
      <c r="D195" s="79"/>
      <c r="E195" s="79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</row>
    <row r="196" spans="1:23" x14ac:dyDescent="0.4">
      <c r="A196" s="80"/>
      <c r="B196" s="81"/>
      <c r="C196" s="81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  <c r="W196" s="81"/>
    </row>
    <row r="197" spans="1:23" x14ac:dyDescent="0.4">
      <c r="A197" s="78"/>
      <c r="B197" s="79"/>
      <c r="C197" s="79"/>
      <c r="D197" s="79"/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</row>
  </sheetData>
  <phoneticPr fontId="2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883825-330B-405A-AE69-AA76CB2FF340}">
  <sheetPr codeName="Sheet7"/>
  <dimension ref="A1:O998"/>
  <sheetViews>
    <sheetView workbookViewId="0">
      <selection activeCell="C2" sqref="C2"/>
    </sheetView>
  </sheetViews>
  <sheetFormatPr defaultRowHeight="14.25" x14ac:dyDescent="0.4"/>
  <cols>
    <col min="2" max="2" width="17.75" customWidth="1"/>
    <col min="3" max="3" width="15.625" customWidth="1"/>
    <col min="4" max="4" width="16.75" customWidth="1"/>
    <col min="5" max="5" width="14.5" customWidth="1"/>
    <col min="6" max="6" width="19.375" customWidth="1"/>
    <col min="7" max="10" width="11" customWidth="1"/>
    <col min="11" max="17" width="12" customWidth="1"/>
  </cols>
  <sheetData>
    <row r="1" spans="1:15" x14ac:dyDescent="0.4">
      <c r="A1" t="s">
        <v>19</v>
      </c>
      <c r="B1" t="s">
        <v>8</v>
      </c>
      <c r="C1" t="s">
        <v>32</v>
      </c>
      <c r="D1" t="s">
        <v>18</v>
      </c>
      <c r="E1" t="s">
        <v>33</v>
      </c>
      <c r="F1" t="s">
        <v>6</v>
      </c>
      <c r="G1" t="s">
        <v>14</v>
      </c>
      <c r="H1" t="s">
        <v>15</v>
      </c>
      <c r="I1" t="s">
        <v>16</v>
      </c>
      <c r="J1" t="s">
        <v>24</v>
      </c>
      <c r="K1" t="s">
        <v>25</v>
      </c>
      <c r="L1" t="s">
        <v>26</v>
      </c>
      <c r="M1" t="s">
        <v>27</v>
      </c>
      <c r="N1" t="s">
        <v>28</v>
      </c>
      <c r="O1" t="s">
        <v>29</v>
      </c>
    </row>
    <row r="2" spans="1:15" x14ac:dyDescent="0.4">
      <c r="A2">
        <f>ScoutingInfo!F253</f>
        <v>6146</v>
      </c>
      <c r="B2">
        <f>IF(ISBLANK(ScoutingInfo!I253),"null", ScoutingInfo!I253*2)</f>
        <v>0</v>
      </c>
      <c r="C2">
        <f>IF(ISBLANK(ScoutingInfo!J253),"null",ScoutingInfo!J253* 5)</f>
        <v>10</v>
      </c>
      <c r="D2" cm="1">
        <f t="array" ref="D2">_xlfn.IFS(ScoutingInfo!P253="h",1,   ScoutingInfo!P253="o",1,   ScoutingInfo!P253="s",1,   ScoutingInfo!P253="a",0,   ScoutingInfo!P253="x","x",ScoutingInfo!P253="p","p",ISBLANK(ScoutingInfo!P253),"null")</f>
        <v>1</v>
      </c>
      <c r="E2" cm="1">
        <f t="array" ref="E2">IFERROR(_xlfn.IFS(D2 = 1, IF(ScoutingInfo!O253&gt;0, ScoutingInfo!O253,AVERAGE(stage_timer)),D2=0,MAX(stage_timer),D2="x","x"),"")</f>
        <v>4</v>
      </c>
    </row>
    <row r="3" spans="1:15" x14ac:dyDescent="0.4">
      <c r="A3">
        <f>ScoutingInfo!F254</f>
        <v>6175</v>
      </c>
      <c r="B3">
        <f>IF(ISBLANK(ScoutingInfo!I254),"null", ScoutingInfo!I254*2)</f>
        <v>0</v>
      </c>
      <c r="C3">
        <f>IF(ISBLANK(ScoutingInfo!J254),"null",ScoutingInfo!J254* 5)</f>
        <v>0</v>
      </c>
      <c r="D3" cm="1">
        <f t="array" ref="D3">_xlfn.IFS(ScoutingInfo!P254="h",1,   ScoutingInfo!P254="o",1,   ScoutingInfo!P254="s",1,   ScoutingInfo!P254="a",0,   ScoutingInfo!P254="x","x",ScoutingInfo!P254="p","p",ISBLANK(ScoutingInfo!P254),"null")</f>
        <v>0</v>
      </c>
      <c r="E3" cm="1">
        <f t="array" ref="E3">IFERROR(_xlfn.IFS(D3 = 1, IF(ScoutingInfo!O254&gt;0, ScoutingInfo!O254,AVERAGE(stage_timer)),D3=0,MAX(stage_timer),D3="x","x"),"")</f>
        <v>30.8</v>
      </c>
    </row>
    <row r="4" spans="1:15" x14ac:dyDescent="0.4">
      <c r="A4">
        <f>ScoutingInfo!F255</f>
        <v>6175</v>
      </c>
      <c r="B4">
        <f>IF(ISBLANK(ScoutingInfo!I255),"null", ScoutingInfo!I255*2)</f>
        <v>0</v>
      </c>
      <c r="C4">
        <f>IF(ISBLANK(ScoutingInfo!J255),"null",ScoutingInfo!J255* 5)</f>
        <v>5</v>
      </c>
      <c r="D4" cm="1">
        <f t="array" ref="D4">_xlfn.IFS(ScoutingInfo!P255="h",1,   ScoutingInfo!P255="o",1,   ScoutingInfo!P255="s",1,   ScoutingInfo!P255="a",0,   ScoutingInfo!P255="x","x",ScoutingInfo!P255="p","p",ISBLANK(ScoutingInfo!P255),"null")</f>
        <v>0</v>
      </c>
      <c r="E4" cm="1">
        <f t="array" ref="E4">IFERROR(_xlfn.IFS(D4 = 1, IF(ScoutingInfo!O255&gt;0, ScoutingInfo!O255,AVERAGE(stage_timer)),D4=0,MAX(stage_timer),D4="x","x"),"")</f>
        <v>30.8</v>
      </c>
    </row>
    <row r="5" spans="1:15" x14ac:dyDescent="0.4">
      <c r="A5">
        <f>ScoutingInfo!F256</f>
        <v>6175</v>
      </c>
      <c r="B5">
        <f>IF(ISBLANK(ScoutingInfo!I256),"null", ScoutingInfo!I256*2)</f>
        <v>0</v>
      </c>
      <c r="C5">
        <f>IF(ISBLANK(ScoutingInfo!J256),"null",ScoutingInfo!J256* 5)</f>
        <v>5</v>
      </c>
      <c r="D5" t="str" cm="1">
        <f t="array" ref="D5">_xlfn.IFS(ScoutingInfo!P256="h",1,   ScoutingInfo!P256="o",1,   ScoutingInfo!P256="s",1,   ScoutingInfo!P256="a",0,   ScoutingInfo!P256="x","x",ScoutingInfo!P256="p","p",ISBLANK(ScoutingInfo!P256),"null")</f>
        <v>x</v>
      </c>
      <c r="E5" t="str" cm="1">
        <f t="array" ref="E5">IFERROR(_xlfn.IFS(D5 = 1, IF(ScoutingInfo!O256&gt;0, ScoutingInfo!O256,AVERAGE(stage_timer)),D5=0,MAX(stage_timer),D5="x","x"),"")</f>
        <v>x</v>
      </c>
    </row>
    <row r="6" spans="1:15" x14ac:dyDescent="0.4">
      <c r="A6">
        <f>ScoutingInfo!F257</f>
        <v>6175</v>
      </c>
      <c r="B6">
        <f>IF(ISBLANK(ScoutingInfo!I257),"null", ScoutingInfo!I257*2)</f>
        <v>0</v>
      </c>
      <c r="C6">
        <f>IF(ISBLANK(ScoutingInfo!J257),"null",ScoutingInfo!J257* 5)</f>
        <v>0</v>
      </c>
      <c r="D6" cm="1">
        <f t="array" ref="D6">_xlfn.IFS(ScoutingInfo!P257="h",1,   ScoutingInfo!P257="o",1,   ScoutingInfo!P257="s",1,   ScoutingInfo!P257="a",0,   ScoutingInfo!P257="x","x",ScoutingInfo!P257="p","p",ISBLANK(ScoutingInfo!P257),"null")</f>
        <v>1</v>
      </c>
      <c r="E6" cm="1">
        <f t="array" ref="E6">IFERROR(_xlfn.IFS(D6 = 1, IF(ScoutingInfo!O257&gt;0, ScoutingInfo!O257,AVERAGE(stage_timer)),D6=0,MAX(stage_timer),D6="x","x"),"")</f>
        <v>3.4</v>
      </c>
    </row>
    <row r="7" spans="1:15" x14ac:dyDescent="0.4">
      <c r="A7">
        <f>ScoutingInfo!F258</f>
        <v>6175</v>
      </c>
      <c r="B7">
        <f>IF(ISBLANK(ScoutingInfo!I258),"null", ScoutingInfo!I258*2)</f>
        <v>0</v>
      </c>
      <c r="C7">
        <f>IF(ISBLANK(ScoutingInfo!J258),"null",ScoutingInfo!J258* 5)</f>
        <v>0</v>
      </c>
      <c r="D7" cm="1">
        <f t="array" ref="D7">_xlfn.IFS(ScoutingInfo!P258="h",1,   ScoutingInfo!P258="o",1,   ScoutingInfo!P258="s",1,   ScoutingInfo!P258="a",0,   ScoutingInfo!P258="x","x",ScoutingInfo!P258="p","p",ISBLANK(ScoutingInfo!P258),"null")</f>
        <v>1</v>
      </c>
      <c r="E7" cm="1">
        <f t="array" ref="E7">IFERROR(_xlfn.IFS(D7 = 1, IF(ScoutingInfo!O258&gt;0, ScoutingInfo!O258,AVERAGE(stage_timer)),D7=0,MAX(stage_timer),D7="x","x"),"")</f>
        <v>1.4</v>
      </c>
    </row>
    <row r="8" spans="1:15" x14ac:dyDescent="0.4">
      <c r="A8">
        <f>ScoutingInfo!F259</f>
        <v>6453</v>
      </c>
      <c r="B8">
        <f>IF(ISBLANK(ScoutingInfo!I259),"null", ScoutingInfo!I259*2)</f>
        <v>0</v>
      </c>
      <c r="C8">
        <f>IF(ISBLANK(ScoutingInfo!J259),"null",ScoutingInfo!J259* 5)</f>
        <v>0</v>
      </c>
      <c r="D8" t="str" cm="1">
        <f t="array" ref="D8">_xlfn.IFS(ScoutingInfo!P259="h",1,   ScoutingInfo!P259="o",1,   ScoutingInfo!P259="s",1,   ScoutingInfo!P259="a",0,   ScoutingInfo!P259="x","x",ScoutingInfo!P259="p","p",ISBLANK(ScoutingInfo!P259),"null")</f>
        <v>x</v>
      </c>
      <c r="E8" t="str" cm="1">
        <f t="array" ref="E8">IFERROR(_xlfn.IFS(D8 = 1, IF(ScoutingInfo!O259&gt;0, ScoutingInfo!O259,AVERAGE(stage_timer)),D8=0,MAX(stage_timer),D8="x","x"),"")</f>
        <v>x</v>
      </c>
    </row>
    <row r="9" spans="1:15" x14ac:dyDescent="0.4">
      <c r="A9">
        <f>ScoutingInfo!F260</f>
        <v>6453</v>
      </c>
      <c r="B9">
        <f>IF(ISBLANK(ScoutingInfo!I260),"null", ScoutingInfo!I260*2)</f>
        <v>0</v>
      </c>
      <c r="C9">
        <f>IF(ISBLANK(ScoutingInfo!J260),"null",ScoutingInfo!J260* 5)</f>
        <v>0</v>
      </c>
      <c r="D9" t="str" cm="1">
        <f t="array" ref="D9">_xlfn.IFS(ScoutingInfo!P260="h",1,   ScoutingInfo!P260="o",1,   ScoutingInfo!P260="s",1,   ScoutingInfo!P260="a",0,   ScoutingInfo!P260="x","x",ScoutingInfo!P260="p","p",ISBLANK(ScoutingInfo!P260),"null")</f>
        <v>p</v>
      </c>
      <c r="E9" t="str" cm="1">
        <f t="array" ref="E9">IFERROR(_xlfn.IFS(D9 = 1, IF(ScoutingInfo!O260&gt;0, ScoutingInfo!O260,AVERAGE(stage_timer)),D9=0,MAX(stage_timer),D9="x","x"),"")</f>
        <v/>
      </c>
    </row>
    <row r="10" spans="1:15" x14ac:dyDescent="0.4">
      <c r="A10">
        <f>ScoutingInfo!F261</f>
        <v>6453</v>
      </c>
      <c r="B10">
        <f>IF(ISBLANK(ScoutingInfo!I261),"null", ScoutingInfo!I261*2)</f>
        <v>0</v>
      </c>
      <c r="C10">
        <f>IF(ISBLANK(ScoutingInfo!J261),"null",ScoutingInfo!J261* 5)</f>
        <v>0</v>
      </c>
      <c r="D10" t="str" cm="1">
        <f t="array" ref="D10">_xlfn.IFS(ScoutingInfo!P261="h",1,   ScoutingInfo!P261="o",1,   ScoutingInfo!P261="s",1,   ScoutingInfo!P261="a",0,   ScoutingInfo!P261="x","x",ScoutingInfo!P261="p","p",ISBLANK(ScoutingInfo!P261),"null")</f>
        <v>x</v>
      </c>
      <c r="E10" t="str" cm="1">
        <f t="array" ref="E10">IFERROR(_xlfn.IFS(D10 = 1, IF(ScoutingInfo!O261&gt;0, ScoutingInfo!O261,AVERAGE(stage_timer)),D10=0,MAX(stage_timer),D10="x","x"),"")</f>
        <v>x</v>
      </c>
    </row>
    <row r="11" spans="1:15" x14ac:dyDescent="0.4">
      <c r="A11">
        <f>ScoutingInfo!F262</f>
        <v>6453</v>
      </c>
      <c r="B11">
        <f>IF(ISBLANK(ScoutingInfo!I262),"null", ScoutingInfo!I262*2)</f>
        <v>0</v>
      </c>
      <c r="C11">
        <f>IF(ISBLANK(ScoutingInfo!J262),"null",ScoutingInfo!J262* 5)</f>
        <v>0</v>
      </c>
      <c r="D11" t="str" cm="1">
        <f t="array" ref="D11">_xlfn.IFS(ScoutingInfo!P262="h",1,   ScoutingInfo!P262="o",1,   ScoutingInfo!P262="s",1,   ScoutingInfo!P262="a",0,   ScoutingInfo!P262="x","x",ScoutingInfo!P262="p","p",ISBLANK(ScoutingInfo!P262),"null")</f>
        <v>p</v>
      </c>
      <c r="E11" t="str" cm="1">
        <f t="array" ref="E11">IFERROR(_xlfn.IFS(D11 = 1, IF(ScoutingInfo!O262&gt;0, ScoutingInfo!O262,AVERAGE(stage_timer)),D11=0,MAX(stage_timer),D11="x","x"),"")</f>
        <v/>
      </c>
    </row>
    <row r="12" spans="1:15" x14ac:dyDescent="0.4">
      <c r="A12">
        <f>ScoutingInfo!F263</f>
        <v>6453</v>
      </c>
      <c r="B12">
        <f>IF(ISBLANK(ScoutingInfo!I263),"null", ScoutingInfo!I263*2)</f>
        <v>0</v>
      </c>
      <c r="C12">
        <f>IF(ISBLANK(ScoutingInfo!J263),"null",ScoutingInfo!J263* 5)</f>
        <v>0</v>
      </c>
      <c r="D12" t="str" cm="1">
        <f t="array" ref="D12">_xlfn.IFS(ScoutingInfo!P263="h",1,   ScoutingInfo!P263="o",1,   ScoutingInfo!P263="s",1,   ScoutingInfo!P263="a",0,   ScoutingInfo!P263="x","x",ScoutingInfo!P263="p","p",ISBLANK(ScoutingInfo!P263),"null")</f>
        <v>x</v>
      </c>
      <c r="E12" t="str" cm="1">
        <f t="array" ref="E12">IFERROR(_xlfn.IFS(D12 = 1, IF(ScoutingInfo!O263&gt;0, ScoutingInfo!O263,AVERAGE(stage_timer)),D12=0,MAX(stage_timer),D12="x","x"),"")</f>
        <v>x</v>
      </c>
    </row>
    <row r="13" spans="1:15" x14ac:dyDescent="0.4">
      <c r="A13">
        <f>ScoutingInfo!F264</f>
        <v>6453</v>
      </c>
      <c r="B13">
        <f>IF(ISBLANK(ScoutingInfo!I264),"null", ScoutingInfo!I264*2)</f>
        <v>0</v>
      </c>
      <c r="C13">
        <f>IF(ISBLANK(ScoutingInfo!J264),"null",ScoutingInfo!J264* 5)</f>
        <v>0</v>
      </c>
      <c r="D13" t="str" cm="1">
        <f t="array" ref="D13">_xlfn.IFS(ScoutingInfo!P264="h",1,   ScoutingInfo!P264="o",1,   ScoutingInfo!P264="s",1,   ScoutingInfo!P264="a",0,   ScoutingInfo!P264="x","x",ScoutingInfo!P264="p","p",ISBLANK(ScoutingInfo!P264),"null")</f>
        <v>p</v>
      </c>
      <c r="E13" t="str" cm="1">
        <f t="array" ref="E13">IFERROR(_xlfn.IFS(D13 = 1, IF(ScoutingInfo!O264&gt;0, ScoutingInfo!O264,AVERAGE(stage_timer)),D13=0,MAX(stage_timer),D13="x","x"),"")</f>
        <v/>
      </c>
    </row>
    <row r="14" spans="1:15" x14ac:dyDescent="0.4">
      <c r="A14">
        <f>ScoutingInfo!F265</f>
        <v>6628</v>
      </c>
      <c r="B14">
        <f>IF(ISBLANK(ScoutingInfo!I265),"null", ScoutingInfo!I265*2)</f>
        <v>0</v>
      </c>
      <c r="C14">
        <f>IF(ISBLANK(ScoutingInfo!J265),"null",ScoutingInfo!J265* 5)</f>
        <v>0</v>
      </c>
      <c r="D14" t="str" cm="1">
        <f t="array" ref="D14">_xlfn.IFS(ScoutingInfo!P265="h",1,   ScoutingInfo!P265="o",1,   ScoutingInfo!P265="s",1,   ScoutingInfo!P265="a",0,   ScoutingInfo!P265="x","x",ScoutingInfo!P265="p","p",ISBLANK(ScoutingInfo!P265),"null")</f>
        <v>p</v>
      </c>
      <c r="E14" t="str" cm="1">
        <f t="array" ref="E14">IFERROR(_xlfn.IFS(D14 = 1, IF(ScoutingInfo!O265&gt;0, ScoutingInfo!O265,AVERAGE(stage_timer)),D14=0,MAX(stage_timer),D14="x","x"),"")</f>
        <v/>
      </c>
    </row>
    <row r="15" spans="1:15" x14ac:dyDescent="0.4">
      <c r="A15">
        <f>ScoutingInfo!F266</f>
        <v>6628</v>
      </c>
      <c r="B15">
        <f>IF(ISBLANK(ScoutingInfo!I266),"null", ScoutingInfo!I266*2)</f>
        <v>2</v>
      </c>
      <c r="C15">
        <f>IF(ISBLANK(ScoutingInfo!J266),"null",ScoutingInfo!J266* 5)</f>
        <v>0</v>
      </c>
      <c r="D15" t="str" cm="1">
        <f t="array" ref="D15">_xlfn.IFS(ScoutingInfo!P266="h",1,   ScoutingInfo!P266="o",1,   ScoutingInfo!P266="s",1,   ScoutingInfo!P266="a",0,   ScoutingInfo!P266="x","x",ScoutingInfo!P266="p","p",ISBLANK(ScoutingInfo!P266),"null")</f>
        <v>x</v>
      </c>
      <c r="E15" t="str" cm="1">
        <f t="array" ref="E15">IFERROR(_xlfn.IFS(D15 = 1, IF(ScoutingInfo!O266&gt;0, ScoutingInfo!O266,AVERAGE(stage_timer)),D15=0,MAX(stage_timer),D15="x","x"),"")</f>
        <v>x</v>
      </c>
    </row>
    <row r="16" spans="1:15" x14ac:dyDescent="0.4">
      <c r="A16">
        <f>ScoutingInfo!F267</f>
        <v>6628</v>
      </c>
      <c r="B16">
        <f>IF(ISBLANK(ScoutingInfo!I267),"null", ScoutingInfo!I267*2)</f>
        <v>0</v>
      </c>
      <c r="C16">
        <f>IF(ISBLANK(ScoutingInfo!J267),"null",ScoutingInfo!J267* 5)</f>
        <v>0</v>
      </c>
      <c r="D16" t="str" cm="1">
        <f t="array" ref="D16">_xlfn.IFS(ScoutingInfo!P267="h",1,   ScoutingInfo!P267="o",1,   ScoutingInfo!P267="s",1,   ScoutingInfo!P267="a",0,   ScoutingInfo!P267="x","x",ScoutingInfo!P267="p","p",ISBLANK(ScoutingInfo!P267),"null")</f>
        <v>p</v>
      </c>
      <c r="E16" t="str" cm="1">
        <f t="array" ref="E16">IFERROR(_xlfn.IFS(D16 = 1, IF(ScoutingInfo!O267&gt;0, ScoutingInfo!O267,AVERAGE(stage_timer)),D16=0,MAX(stage_timer),D16="x","x"),"")</f>
        <v/>
      </c>
    </row>
    <row r="17" spans="1:5" x14ac:dyDescent="0.4">
      <c r="A17">
        <f>ScoutingInfo!F268</f>
        <v>6628</v>
      </c>
      <c r="B17">
        <f>IF(ISBLANK(ScoutingInfo!I268),"null", ScoutingInfo!I268*2)</f>
        <v>0</v>
      </c>
      <c r="C17">
        <f>IF(ISBLANK(ScoutingInfo!J268),"null",ScoutingInfo!J268* 5)</f>
        <v>0</v>
      </c>
      <c r="D17" cm="1">
        <f t="array" ref="D17">_xlfn.IFS(ScoutingInfo!P268="h",1,   ScoutingInfo!P268="o",1,   ScoutingInfo!P268="s",1,   ScoutingInfo!P268="a",0,   ScoutingInfo!P268="x","x",ScoutingInfo!P268="p","p",ISBLANK(ScoutingInfo!P268),"null")</f>
        <v>0</v>
      </c>
      <c r="E17" cm="1">
        <f t="array" ref="E17">IFERROR(_xlfn.IFS(D17 = 1, IF(ScoutingInfo!O268&gt;0, ScoutingInfo!O268,AVERAGE(stage_timer)),D17=0,MAX(stage_timer),D17="x","x"),"")</f>
        <v>30.8</v>
      </c>
    </row>
    <row r="18" spans="1:5" x14ac:dyDescent="0.4">
      <c r="A18">
        <f>ScoutingInfo!F269</f>
        <v>6628</v>
      </c>
      <c r="B18">
        <f>IF(ISBLANK(ScoutingInfo!I269),"null", ScoutingInfo!I269*2)</f>
        <v>0</v>
      </c>
      <c r="C18">
        <f>IF(ISBLANK(ScoutingInfo!J269),"null",ScoutingInfo!J269* 5)</f>
        <v>0</v>
      </c>
      <c r="D18" t="str" cm="1">
        <f t="array" ref="D18">_xlfn.IFS(ScoutingInfo!P269="h",1,   ScoutingInfo!P269="o",1,   ScoutingInfo!P269="s",1,   ScoutingInfo!P269="a",0,   ScoutingInfo!P269="x","x",ScoutingInfo!P269="p","p",ISBLANK(ScoutingInfo!P269),"null")</f>
        <v>x</v>
      </c>
      <c r="E18" t="str" cm="1">
        <f t="array" ref="E18">IFERROR(_xlfn.IFS(D18 = 1, IF(ScoutingInfo!O269&gt;0, ScoutingInfo!O269,AVERAGE(stage_timer)),D18=0,MAX(stage_timer),D18="x","x"),"")</f>
        <v>x</v>
      </c>
    </row>
    <row r="19" spans="1:5" x14ac:dyDescent="0.4">
      <c r="A19">
        <f>ScoutingInfo!F270</f>
        <v>6628</v>
      </c>
      <c r="B19">
        <f>IF(ISBLANK(ScoutingInfo!I270),"null", ScoutingInfo!I270*2)</f>
        <v>0</v>
      </c>
      <c r="C19">
        <f>IF(ISBLANK(ScoutingInfo!J270),"null",ScoutingInfo!J270* 5)</f>
        <v>5</v>
      </c>
      <c r="D19" t="str" cm="1">
        <f t="array" ref="D19">_xlfn.IFS(ScoutingInfo!P270="h",1,   ScoutingInfo!P270="o",1,   ScoutingInfo!P270="s",1,   ScoutingInfo!P270="a",0,   ScoutingInfo!P270="x","x",ScoutingInfo!P270="p","p",ISBLANK(ScoutingInfo!P270),"null")</f>
        <v>p</v>
      </c>
      <c r="E19" t="str" cm="1">
        <f t="array" ref="E19">IFERROR(_xlfn.IFS(D19 = 1, IF(ScoutingInfo!O270&gt;0, ScoutingInfo!O270,AVERAGE(stage_timer)),D19=0,MAX(stage_timer),D19="x","x"),"")</f>
        <v/>
      </c>
    </row>
    <row r="20" spans="1:5" x14ac:dyDescent="0.4">
      <c r="A20">
        <f>ScoutingInfo!F271</f>
        <v>7028</v>
      </c>
      <c r="B20">
        <f>IF(ISBLANK(ScoutingInfo!I271),"null", ScoutingInfo!I271*2)</f>
        <v>0</v>
      </c>
      <c r="C20">
        <f>IF(ISBLANK(ScoutingInfo!J271),"null",ScoutingInfo!J271* 5)</f>
        <v>5</v>
      </c>
      <c r="D20" t="str" cm="1">
        <f t="array" ref="D20">_xlfn.IFS(ScoutingInfo!P271="h",1,   ScoutingInfo!P271="o",1,   ScoutingInfo!P271="s",1,   ScoutingInfo!P271="a",0,   ScoutingInfo!P271="x","x",ScoutingInfo!P271="p","p",ISBLANK(ScoutingInfo!P271),"null")</f>
        <v>x</v>
      </c>
      <c r="E20" t="str" cm="1">
        <f t="array" ref="E20">IFERROR(_xlfn.IFS(D20 = 1, IF(ScoutingInfo!O271&gt;0, ScoutingInfo!O271,AVERAGE(stage_timer)),D20=0,MAX(stage_timer),D20="x","x"),"")</f>
        <v>x</v>
      </c>
    </row>
    <row r="21" spans="1:5" x14ac:dyDescent="0.4">
      <c r="A21">
        <f>ScoutingInfo!F272</f>
        <v>7028</v>
      </c>
      <c r="B21">
        <f>IF(ISBLANK(ScoutingInfo!I272),"null", ScoutingInfo!I272*2)</f>
        <v>0</v>
      </c>
      <c r="C21">
        <f>IF(ISBLANK(ScoutingInfo!J272),"null",ScoutingInfo!J272* 5)</f>
        <v>0</v>
      </c>
      <c r="D21" t="str" cm="1">
        <f t="array" ref="D21">_xlfn.IFS(ScoutingInfo!P272="h",1,   ScoutingInfo!P272="o",1,   ScoutingInfo!P272="s",1,   ScoutingInfo!P272="a",0,   ScoutingInfo!P272="x","x",ScoutingInfo!P272="p","p",ISBLANK(ScoutingInfo!P272),"null")</f>
        <v>x</v>
      </c>
      <c r="E21" t="str" cm="1">
        <f t="array" ref="E21">IFERROR(_xlfn.IFS(D21 = 1, IF(ScoutingInfo!O272&gt;0, ScoutingInfo!O272,AVERAGE(stage_timer)),D21=0,MAX(stage_timer),D21="x","x"),"")</f>
        <v>x</v>
      </c>
    </row>
    <row r="22" spans="1:5" x14ac:dyDescent="0.4">
      <c r="A22">
        <f>ScoutingInfo!F273</f>
        <v>7028</v>
      </c>
      <c r="B22">
        <f>IF(ISBLANK(ScoutingInfo!I273),"null", ScoutingInfo!I273*2)</f>
        <v>0</v>
      </c>
      <c r="C22">
        <f>IF(ISBLANK(ScoutingInfo!J273),"null",ScoutingInfo!J273* 5)</f>
        <v>0</v>
      </c>
      <c r="D22" t="str" cm="1">
        <f t="array" ref="D22">_xlfn.IFS(ScoutingInfo!P273="h",1,   ScoutingInfo!P273="o",1,   ScoutingInfo!P273="s",1,   ScoutingInfo!P273="a",0,   ScoutingInfo!P273="x","x",ScoutingInfo!P273="p","p",ISBLANK(ScoutingInfo!P273),"null")</f>
        <v>p</v>
      </c>
      <c r="E22" t="str" cm="1">
        <f t="array" ref="E22">IFERROR(_xlfn.IFS(D22 = 1, IF(ScoutingInfo!O273&gt;0, ScoutingInfo!O273,AVERAGE(stage_timer)),D22=0,MAX(stage_timer),D22="x","x"),"")</f>
        <v/>
      </c>
    </row>
    <row r="23" spans="1:5" x14ac:dyDescent="0.4">
      <c r="A23">
        <f>ScoutingInfo!F274</f>
        <v>7028</v>
      </c>
      <c r="B23">
        <f>IF(ISBLANK(ScoutingInfo!I274),"null", ScoutingInfo!I274*2)</f>
        <v>0</v>
      </c>
      <c r="C23">
        <f>IF(ISBLANK(ScoutingInfo!J274),"null",ScoutingInfo!J274* 5)</f>
        <v>10</v>
      </c>
      <c r="D23" t="str" cm="1">
        <f t="array" ref="D23">_xlfn.IFS(ScoutingInfo!P274="h",1,   ScoutingInfo!P274="o",1,   ScoutingInfo!P274="s",1,   ScoutingInfo!P274="a",0,   ScoutingInfo!P274="x","x",ScoutingInfo!P274="p","p",ISBLANK(ScoutingInfo!P274),"null")</f>
        <v>p</v>
      </c>
      <c r="E23" t="str" cm="1">
        <f t="array" ref="E23">IFERROR(_xlfn.IFS(D23 = 1, IF(ScoutingInfo!O274&gt;0, ScoutingInfo!O274,AVERAGE(stage_timer)),D23=0,MAX(stage_timer),D23="x","x"),"")</f>
        <v/>
      </c>
    </row>
    <row r="24" spans="1:5" x14ac:dyDescent="0.4">
      <c r="A24">
        <f>ScoutingInfo!F275</f>
        <v>7028</v>
      </c>
      <c r="B24">
        <f>IF(ISBLANK(ScoutingInfo!I275),"null", ScoutingInfo!I275*2)</f>
        <v>0</v>
      </c>
      <c r="C24">
        <f>IF(ISBLANK(ScoutingInfo!J275),"null",ScoutingInfo!J275* 5)</f>
        <v>0</v>
      </c>
      <c r="D24" t="str" cm="1">
        <f t="array" ref="D24">_xlfn.IFS(ScoutingInfo!P275="h",1,   ScoutingInfo!P275="o",1,   ScoutingInfo!P275="s",1,   ScoutingInfo!P275="a",0,   ScoutingInfo!P275="x","x",ScoutingInfo!P275="p","p",ISBLANK(ScoutingInfo!P275),"null")</f>
        <v>p</v>
      </c>
      <c r="E24" t="str" cm="1">
        <f t="array" ref="E24">IFERROR(_xlfn.IFS(D24 = 1, IF(ScoutingInfo!O275&gt;0, ScoutingInfo!O275,AVERAGE(stage_timer)),D24=0,MAX(stage_timer),D24="x","x"),"")</f>
        <v/>
      </c>
    </row>
    <row r="25" spans="1:5" x14ac:dyDescent="0.4">
      <c r="A25">
        <f>ScoutingInfo!F276</f>
        <v>7028</v>
      </c>
      <c r="B25">
        <f>IF(ISBLANK(ScoutingInfo!I276),"null", ScoutingInfo!I276*2)</f>
        <v>0</v>
      </c>
      <c r="C25">
        <f>IF(ISBLANK(ScoutingInfo!J276),"null",ScoutingInfo!J276* 5)</f>
        <v>0</v>
      </c>
      <c r="D25" t="str" cm="1">
        <f t="array" ref="D25">_xlfn.IFS(ScoutingInfo!P276="h",1,   ScoutingInfo!P276="o",1,   ScoutingInfo!P276="s",1,   ScoutingInfo!P276="a",0,   ScoutingInfo!P276="x","x",ScoutingInfo!P276="p","p",ISBLANK(ScoutingInfo!P276),"null")</f>
        <v>p</v>
      </c>
      <c r="E25" t="str" cm="1">
        <f t="array" ref="E25">IFERROR(_xlfn.IFS(D25 = 1, IF(ScoutingInfo!O276&gt;0, ScoutingInfo!O276,AVERAGE(stage_timer)),D25=0,MAX(stage_timer),D25="x","x"),"")</f>
        <v/>
      </c>
    </row>
    <row r="26" spans="1:5" x14ac:dyDescent="0.4">
      <c r="A26">
        <f>ScoutingInfo!F277</f>
        <v>7028</v>
      </c>
      <c r="B26">
        <f>IF(ISBLANK(ScoutingInfo!I277),"null", ScoutingInfo!I277*2)</f>
        <v>0</v>
      </c>
      <c r="C26">
        <f>IF(ISBLANK(ScoutingInfo!J277),"null",ScoutingInfo!J277* 5)</f>
        <v>10</v>
      </c>
      <c r="D26" t="str" cm="1">
        <f t="array" ref="D26">_xlfn.IFS(ScoutingInfo!P277="h",1,   ScoutingInfo!P277="o",1,   ScoutingInfo!P277="s",1,   ScoutingInfo!P277="a",0,   ScoutingInfo!P277="x","x",ScoutingInfo!P277="p","p",ISBLANK(ScoutingInfo!P277),"null")</f>
        <v>p</v>
      </c>
      <c r="E26" t="str" cm="1">
        <f t="array" ref="E26">IFERROR(_xlfn.IFS(D26 = 1, IF(ScoutingInfo!O277&gt;0, ScoutingInfo!O277,AVERAGE(stage_timer)),D26=0,MAX(stage_timer),D26="x","x"),"")</f>
        <v/>
      </c>
    </row>
    <row r="27" spans="1:5" x14ac:dyDescent="0.4">
      <c r="A27">
        <f>ScoutingInfo!F278</f>
        <v>7048</v>
      </c>
      <c r="B27">
        <f>IF(ISBLANK(ScoutingInfo!I278),"null", ScoutingInfo!I278*2)</f>
        <v>0</v>
      </c>
      <c r="C27">
        <f>IF(ISBLANK(ScoutingInfo!J278),"null",ScoutingInfo!J278* 5)</f>
        <v>0</v>
      </c>
      <c r="D27" t="str" cm="1">
        <f t="array" ref="D27">_xlfn.IFS(ScoutingInfo!P278="h",1,   ScoutingInfo!P278="o",1,   ScoutingInfo!P278="s",1,   ScoutingInfo!P278="a",0,   ScoutingInfo!P278="x","x",ScoutingInfo!P278="p","p",ISBLANK(ScoutingInfo!P278),"null")</f>
        <v>x</v>
      </c>
      <c r="E27" t="str" cm="1">
        <f t="array" ref="E27">IFERROR(_xlfn.IFS(D27 = 1, IF(ScoutingInfo!O278&gt;0, ScoutingInfo!O278,AVERAGE(stage_timer)),D27=0,MAX(stage_timer),D27="x","x"),"")</f>
        <v>x</v>
      </c>
    </row>
    <row r="28" spans="1:5" x14ac:dyDescent="0.4">
      <c r="A28">
        <f>ScoutingInfo!F279</f>
        <v>7048</v>
      </c>
      <c r="B28">
        <f>IF(ISBLANK(ScoutingInfo!I279),"null", ScoutingInfo!I279*2)</f>
        <v>0</v>
      </c>
      <c r="C28">
        <f>IF(ISBLANK(ScoutingInfo!J279),"null",ScoutingInfo!J279* 5)</f>
        <v>0</v>
      </c>
      <c r="D28" t="str" cm="1">
        <f t="array" ref="D28">_xlfn.IFS(ScoutingInfo!P279="h",1,   ScoutingInfo!P279="o",1,   ScoutingInfo!P279="s",1,   ScoutingInfo!P279="a",0,   ScoutingInfo!P279="x","x",ScoutingInfo!P279="p","p",ISBLANK(ScoutingInfo!P279),"null")</f>
        <v>x</v>
      </c>
      <c r="E28" t="str" cm="1">
        <f t="array" ref="E28">IFERROR(_xlfn.IFS(D28 = 1, IF(ScoutingInfo!O279&gt;0, ScoutingInfo!O279,AVERAGE(stage_timer)),D28=0,MAX(stage_timer),D28="x","x"),"")</f>
        <v>x</v>
      </c>
    </row>
    <row r="29" spans="1:5" x14ac:dyDescent="0.4">
      <c r="A29">
        <f>ScoutingInfo!F280</f>
        <v>7048</v>
      </c>
      <c r="B29">
        <f>IF(ISBLANK(ScoutingInfo!I280),"null", ScoutingInfo!I280*2)</f>
        <v>0</v>
      </c>
      <c r="C29">
        <f>IF(ISBLANK(ScoutingInfo!J280),"null",ScoutingInfo!J280* 5)</f>
        <v>5</v>
      </c>
      <c r="D29" t="str" cm="1">
        <f t="array" ref="D29">_xlfn.IFS(ScoutingInfo!P280="h",1,   ScoutingInfo!P280="o",1,   ScoutingInfo!P280="s",1,   ScoutingInfo!P280="a",0,   ScoutingInfo!P280="x","x",ScoutingInfo!P280="p","p",ISBLANK(ScoutingInfo!P280),"null")</f>
        <v>p</v>
      </c>
      <c r="E29" t="str" cm="1">
        <f t="array" ref="E29">IFERROR(_xlfn.IFS(D29 = 1, IF(ScoutingInfo!O280&gt;0, ScoutingInfo!O280,AVERAGE(stage_timer)),D29=0,MAX(stage_timer),D29="x","x"),"")</f>
        <v/>
      </c>
    </row>
    <row r="30" spans="1:5" x14ac:dyDescent="0.4">
      <c r="A30">
        <f>ScoutingInfo!F281</f>
        <v>7048</v>
      </c>
      <c r="B30">
        <f>IF(ISBLANK(ScoutingInfo!I281),"null", ScoutingInfo!I281*2)</f>
        <v>0</v>
      </c>
      <c r="C30">
        <f>IF(ISBLANK(ScoutingInfo!J281),"null",ScoutingInfo!J281* 5)</f>
        <v>5</v>
      </c>
      <c r="D30" t="str" cm="1">
        <f t="array" ref="D30">_xlfn.IFS(ScoutingInfo!P281="h",1,   ScoutingInfo!P281="o",1,   ScoutingInfo!P281="s",1,   ScoutingInfo!P281="a",0,   ScoutingInfo!P281="x","x",ScoutingInfo!P281="p","p",ISBLANK(ScoutingInfo!P281),"null")</f>
        <v>p</v>
      </c>
      <c r="E30" t="str" cm="1">
        <f t="array" ref="E30">IFERROR(_xlfn.IFS(D30 = 1, IF(ScoutingInfo!O281&gt;0, ScoutingInfo!O281,AVERAGE(stage_timer)),D30=0,MAX(stage_timer),D30="x","x"),"")</f>
        <v/>
      </c>
    </row>
    <row r="31" spans="1:5" x14ac:dyDescent="0.4">
      <c r="A31">
        <f>ScoutingInfo!F282</f>
        <v>7048</v>
      </c>
      <c r="B31">
        <f>IF(ISBLANK(ScoutingInfo!I282),"null", ScoutingInfo!I282*2)</f>
        <v>0</v>
      </c>
      <c r="C31">
        <f>IF(ISBLANK(ScoutingInfo!J282),"null",ScoutingInfo!J282* 5)</f>
        <v>5</v>
      </c>
      <c r="D31" t="str" cm="1">
        <f t="array" ref="D31">_xlfn.IFS(ScoutingInfo!P282="h",1,   ScoutingInfo!P282="o",1,   ScoutingInfo!P282="s",1,   ScoutingInfo!P282="a",0,   ScoutingInfo!P282="x","x",ScoutingInfo!P282="p","p",ISBLANK(ScoutingInfo!P282),"null")</f>
        <v>x</v>
      </c>
      <c r="E31" t="str" cm="1">
        <f t="array" ref="E31">IFERROR(_xlfn.IFS(D31 = 1, IF(ScoutingInfo!O282&gt;0, ScoutingInfo!O282,AVERAGE(stage_timer)),D31=0,MAX(stage_timer),D31="x","x"),"")</f>
        <v>x</v>
      </c>
    </row>
    <row r="32" spans="1:5" x14ac:dyDescent="0.4">
      <c r="A32">
        <f>ScoutingInfo!F283</f>
        <v>7048</v>
      </c>
      <c r="B32">
        <f>IF(ISBLANK(ScoutingInfo!I283),"null", ScoutingInfo!I283*2)</f>
        <v>0</v>
      </c>
      <c r="C32">
        <f>IF(ISBLANK(ScoutingInfo!J283),"null",ScoutingInfo!J283* 5)</f>
        <v>5</v>
      </c>
      <c r="D32" t="str" cm="1">
        <f t="array" ref="D32">_xlfn.IFS(ScoutingInfo!P283="h",1,   ScoutingInfo!P283="o",1,   ScoutingInfo!P283="s",1,   ScoutingInfo!P283="a",0,   ScoutingInfo!P283="x","x",ScoutingInfo!P283="p","p",ISBLANK(ScoutingInfo!P283),"null")</f>
        <v>p</v>
      </c>
      <c r="E32" t="str" cm="1">
        <f t="array" ref="E32">IFERROR(_xlfn.IFS(D32 = 1, IF(ScoutingInfo!O283&gt;0, ScoutingInfo!O283,AVERAGE(stage_timer)),D32=0,MAX(stage_timer),D32="x","x"),"")</f>
        <v/>
      </c>
    </row>
    <row r="33" spans="1:5" x14ac:dyDescent="0.4">
      <c r="A33">
        <f>ScoutingInfo!F284</f>
        <v>7048</v>
      </c>
      <c r="B33">
        <f>IF(ISBLANK(ScoutingInfo!I284),"null", ScoutingInfo!I284*2)</f>
        <v>0</v>
      </c>
      <c r="C33">
        <f>IF(ISBLANK(ScoutingInfo!J284),"null",ScoutingInfo!J284* 5)</f>
        <v>0</v>
      </c>
      <c r="D33" t="str" cm="1">
        <f t="array" ref="D33">_xlfn.IFS(ScoutingInfo!P284="h",1,   ScoutingInfo!P284="o",1,   ScoutingInfo!P284="s",1,   ScoutingInfo!P284="a",0,   ScoutingInfo!P284="x","x",ScoutingInfo!P284="p","p",ISBLANK(ScoutingInfo!P284),"null")</f>
        <v>x</v>
      </c>
      <c r="E33" t="str" cm="1">
        <f t="array" ref="E33">IFERROR(_xlfn.IFS(D33 = 1, IF(ScoutingInfo!O284&gt;0, ScoutingInfo!O284,AVERAGE(stage_timer)),D33=0,MAX(stage_timer),D33="x","x"),"")</f>
        <v>x</v>
      </c>
    </row>
    <row r="34" spans="1:5" x14ac:dyDescent="0.4">
      <c r="A34">
        <f>ScoutingInfo!F285</f>
        <v>7048</v>
      </c>
      <c r="B34">
        <f>IF(ISBLANK(ScoutingInfo!I285),"null", ScoutingInfo!I285*2)</f>
        <v>0</v>
      </c>
      <c r="C34">
        <f>IF(ISBLANK(ScoutingInfo!J285),"null",ScoutingInfo!J285* 5)</f>
        <v>5</v>
      </c>
      <c r="D34" t="str" cm="1">
        <f t="array" ref="D34">_xlfn.IFS(ScoutingInfo!P285="h",1,   ScoutingInfo!P285="o",1,   ScoutingInfo!P285="s",1,   ScoutingInfo!P285="a",0,   ScoutingInfo!P285="x","x",ScoutingInfo!P285="p","p",ISBLANK(ScoutingInfo!P285),"null")</f>
        <v>p</v>
      </c>
      <c r="E34" t="str" cm="1">
        <f t="array" ref="E34">IFERROR(_xlfn.IFS(D34 = 1, IF(ScoutingInfo!O285&gt;0, ScoutingInfo!O285,AVERAGE(stage_timer)),D34=0,MAX(stage_timer),D34="x","x"),"")</f>
        <v/>
      </c>
    </row>
    <row r="35" spans="1:5" x14ac:dyDescent="0.4">
      <c r="A35">
        <f>ScoutingInfo!F286</f>
        <v>7048</v>
      </c>
      <c r="B35">
        <f>IF(ISBLANK(ScoutingInfo!I286),"null", ScoutingInfo!I286*2)</f>
        <v>0</v>
      </c>
      <c r="C35">
        <f>IF(ISBLANK(ScoutingInfo!J286),"null",ScoutingInfo!J286* 5)</f>
        <v>5</v>
      </c>
      <c r="D35" t="str" cm="1">
        <f t="array" ref="D35">_xlfn.IFS(ScoutingInfo!P286="h",1,   ScoutingInfo!P286="o",1,   ScoutingInfo!P286="s",1,   ScoutingInfo!P286="a",0,   ScoutingInfo!P286="x","x",ScoutingInfo!P286="p","p",ISBLANK(ScoutingInfo!P286),"null")</f>
        <v>x</v>
      </c>
      <c r="E35" t="str" cm="1">
        <f t="array" ref="E35">IFERROR(_xlfn.IFS(D35 = 1, IF(ScoutingInfo!O286&gt;0, ScoutingInfo!O286,AVERAGE(stage_timer)),D35=0,MAX(stage_timer),D35="x","x"),"")</f>
        <v>x</v>
      </c>
    </row>
    <row r="36" spans="1:5" x14ac:dyDescent="0.4">
      <c r="A36">
        <f>ScoutingInfo!F287</f>
        <v>7235</v>
      </c>
      <c r="B36">
        <f>IF(ISBLANK(ScoutingInfo!I287),"null", ScoutingInfo!I287*2)</f>
        <v>0</v>
      </c>
      <c r="C36">
        <f>IF(ISBLANK(ScoutingInfo!J287),"null",ScoutingInfo!J287* 5)</f>
        <v>0</v>
      </c>
      <c r="D36" t="str" cm="1">
        <f t="array" ref="D36">_xlfn.IFS(ScoutingInfo!P287="h",1,   ScoutingInfo!P287="o",1,   ScoutingInfo!P287="s",1,   ScoutingInfo!P287="a",0,   ScoutingInfo!P287="x","x",ScoutingInfo!P287="p","p",ISBLANK(ScoutingInfo!P287),"null")</f>
        <v>p</v>
      </c>
      <c r="E36" t="str" cm="1">
        <f t="array" ref="E36">IFERROR(_xlfn.IFS(D36 = 1, IF(ScoutingInfo!O287&gt;0, ScoutingInfo!O287,AVERAGE(stage_timer)),D36=0,MAX(stage_timer),D36="x","x"),"")</f>
        <v/>
      </c>
    </row>
    <row r="37" spans="1:5" x14ac:dyDescent="0.4">
      <c r="A37">
        <f>ScoutingInfo!F288</f>
        <v>7235</v>
      </c>
      <c r="B37">
        <f>IF(ISBLANK(ScoutingInfo!I288),"null", ScoutingInfo!I288*2)</f>
        <v>0</v>
      </c>
      <c r="C37">
        <f>IF(ISBLANK(ScoutingInfo!J288),"null",ScoutingInfo!J288* 5)</f>
        <v>0</v>
      </c>
      <c r="D37" t="str" cm="1">
        <f t="array" ref="D37">_xlfn.IFS(ScoutingInfo!P288="h",1,   ScoutingInfo!P288="o",1,   ScoutingInfo!P288="s",1,   ScoutingInfo!P288="a",0,   ScoutingInfo!P288="x","x",ScoutingInfo!P288="p","p",ISBLANK(ScoutingInfo!P288),"null")</f>
        <v>x</v>
      </c>
      <c r="E37" t="str" cm="1">
        <f t="array" ref="E37">IFERROR(_xlfn.IFS(D37 = 1, IF(ScoutingInfo!O288&gt;0, ScoutingInfo!O288,AVERAGE(stage_timer)),D37=0,MAX(stage_timer),D37="x","x"),"")</f>
        <v>x</v>
      </c>
    </row>
    <row r="38" spans="1:5" x14ac:dyDescent="0.4">
      <c r="A38">
        <f>ScoutingInfo!F289</f>
        <v>7235</v>
      </c>
      <c r="B38">
        <f>IF(ISBLANK(ScoutingInfo!I289),"null", ScoutingInfo!I289*2)</f>
        <v>0</v>
      </c>
      <c r="C38">
        <f>IF(ISBLANK(ScoutingInfo!J289),"null",ScoutingInfo!J289* 5)</f>
        <v>0</v>
      </c>
      <c r="D38" t="str" cm="1">
        <f t="array" ref="D38">_xlfn.IFS(ScoutingInfo!P289="h",1,   ScoutingInfo!P289="o",1,   ScoutingInfo!P289="s",1,   ScoutingInfo!P289="a",0,   ScoutingInfo!P289="x","x",ScoutingInfo!P289="p","p",ISBLANK(ScoutingInfo!P289),"null")</f>
        <v>p</v>
      </c>
      <c r="E38" t="str" cm="1">
        <f t="array" ref="E38">IFERROR(_xlfn.IFS(D38 = 1, IF(ScoutingInfo!O289&gt;0, ScoutingInfo!O289,AVERAGE(stage_timer)),D38=0,MAX(stage_timer),D38="x","x"),"")</f>
        <v/>
      </c>
    </row>
    <row r="39" spans="1:5" x14ac:dyDescent="0.4">
      <c r="A39">
        <f>ScoutingInfo!F290</f>
        <v>7235</v>
      </c>
      <c r="B39">
        <f>IF(ISBLANK(ScoutingInfo!I290),"null", ScoutingInfo!I290*2)</f>
        <v>0</v>
      </c>
      <c r="C39">
        <f>IF(ISBLANK(ScoutingInfo!J290),"null",ScoutingInfo!J290* 5)</f>
        <v>0</v>
      </c>
      <c r="D39" t="str" cm="1">
        <f t="array" ref="D39">_xlfn.IFS(ScoutingInfo!P290="h",1,   ScoutingInfo!P290="o",1,   ScoutingInfo!P290="s",1,   ScoutingInfo!P290="a",0,   ScoutingInfo!P290="x","x",ScoutingInfo!P290="p","p",ISBLANK(ScoutingInfo!P290),"null")</f>
        <v>x</v>
      </c>
      <c r="E39" t="str" cm="1">
        <f t="array" ref="E39">IFERROR(_xlfn.IFS(D39 = 1, IF(ScoutingInfo!O290&gt;0, ScoutingInfo!O290,AVERAGE(stage_timer)),D39=0,MAX(stage_timer),D39="x","x"),"")</f>
        <v>x</v>
      </c>
    </row>
    <row r="40" spans="1:5" x14ac:dyDescent="0.4">
      <c r="A40">
        <f>ScoutingInfo!F291</f>
        <v>7235</v>
      </c>
      <c r="B40">
        <f>IF(ISBLANK(ScoutingInfo!I291),"null", ScoutingInfo!I291*2)</f>
        <v>0</v>
      </c>
      <c r="C40">
        <f>IF(ISBLANK(ScoutingInfo!J291),"null",ScoutingInfo!J291* 5)</f>
        <v>0</v>
      </c>
      <c r="D40" t="str" cm="1">
        <f t="array" ref="D40">_xlfn.IFS(ScoutingInfo!P291="h",1,   ScoutingInfo!P291="o",1,   ScoutingInfo!P291="s",1,   ScoutingInfo!P291="a",0,   ScoutingInfo!P291="x","x",ScoutingInfo!P291="p","p",ISBLANK(ScoutingInfo!P291),"null")</f>
        <v>p</v>
      </c>
      <c r="E40" t="str" cm="1">
        <f t="array" ref="E40">IFERROR(_xlfn.IFS(D40 = 1, IF(ScoutingInfo!O291&gt;0, ScoutingInfo!O291,AVERAGE(stage_timer)),D40=0,MAX(stage_timer),D40="x","x"),"")</f>
        <v/>
      </c>
    </row>
    <row r="41" spans="1:5" x14ac:dyDescent="0.4">
      <c r="A41">
        <f>ScoutingInfo!F292</f>
        <v>7257</v>
      </c>
      <c r="B41">
        <f>IF(ISBLANK(ScoutingInfo!I292),"null", ScoutingInfo!I292*2)</f>
        <v>0</v>
      </c>
      <c r="C41">
        <f>IF(ISBLANK(ScoutingInfo!J292),"null",ScoutingInfo!J292* 5)</f>
        <v>5</v>
      </c>
      <c r="D41" cm="1">
        <f t="array" ref="D41">_xlfn.IFS(ScoutingInfo!P292="h",1,   ScoutingInfo!P292="o",1,   ScoutingInfo!P292="s",1,   ScoutingInfo!P292="a",0,   ScoutingInfo!P292="x","x",ScoutingInfo!P292="p","p",ISBLANK(ScoutingInfo!P292),"null")</f>
        <v>1</v>
      </c>
      <c r="E41" cm="1">
        <f t="array" ref="E41">IFERROR(_xlfn.IFS(D41 = 1, IF(ScoutingInfo!O292&gt;0, ScoutingInfo!O292,AVERAGE(stage_timer)),D41=0,MAX(stage_timer),D41="x","x"),"")</f>
        <v>7.7</v>
      </c>
    </row>
    <row r="42" spans="1:5" x14ac:dyDescent="0.4">
      <c r="A42">
        <f>ScoutingInfo!F293</f>
        <v>7257</v>
      </c>
      <c r="B42">
        <f>IF(ISBLANK(ScoutingInfo!I293),"null", ScoutingInfo!I293*2)</f>
        <v>0</v>
      </c>
      <c r="C42">
        <f>IF(ISBLANK(ScoutingInfo!J293),"null",ScoutingInfo!J293* 5)</f>
        <v>10</v>
      </c>
      <c r="D42" cm="1">
        <f t="array" ref="D42">_xlfn.IFS(ScoutingInfo!P293="h",1,   ScoutingInfo!P293="o",1,   ScoutingInfo!P293="s",1,   ScoutingInfo!P293="a",0,   ScoutingInfo!P293="x","x",ScoutingInfo!P293="p","p",ISBLANK(ScoutingInfo!P293),"null")</f>
        <v>1</v>
      </c>
      <c r="E42" cm="1">
        <f t="array" ref="E42">IFERROR(_xlfn.IFS(D42 = 1, IF(ScoutingInfo!O293&gt;0, ScoutingInfo!O293,AVERAGE(stage_timer)),D42=0,MAX(stage_timer),D42="x","x"),"")</f>
        <v>2.9380116959064337</v>
      </c>
    </row>
    <row r="43" spans="1:5" x14ac:dyDescent="0.4">
      <c r="A43">
        <f>ScoutingInfo!F294</f>
        <v>7257</v>
      </c>
      <c r="B43">
        <f>IF(ISBLANK(ScoutingInfo!I294),"null", ScoutingInfo!I294*2)</f>
        <v>0</v>
      </c>
      <c r="C43">
        <f>IF(ISBLANK(ScoutingInfo!J294),"null",ScoutingInfo!J294* 5)</f>
        <v>0</v>
      </c>
      <c r="D43" cm="1">
        <f t="array" ref="D43">_xlfn.IFS(ScoutingInfo!P294="h",1,   ScoutingInfo!P294="o",1,   ScoutingInfo!P294="s",1,   ScoutingInfo!P294="a",0,   ScoutingInfo!P294="x","x",ScoutingInfo!P294="p","p",ISBLANK(ScoutingInfo!P294),"null")</f>
        <v>1</v>
      </c>
      <c r="E43" cm="1">
        <f t="array" ref="E43">IFERROR(_xlfn.IFS(D43 = 1, IF(ScoutingInfo!O294&gt;0, ScoutingInfo!O294,AVERAGE(stage_timer)),D43=0,MAX(stage_timer),D43="x","x"),"")</f>
        <v>4.3</v>
      </c>
    </row>
    <row r="44" spans="1:5" x14ac:dyDescent="0.4">
      <c r="A44">
        <f>ScoutingInfo!F295</f>
        <v>7257</v>
      </c>
      <c r="B44">
        <f>IF(ISBLANK(ScoutingInfo!I295),"null", ScoutingInfo!I295*2)</f>
        <v>0</v>
      </c>
      <c r="C44">
        <f>IF(ISBLANK(ScoutingInfo!J295),"null",ScoutingInfo!J295* 5)</f>
        <v>10</v>
      </c>
      <c r="D44" cm="1">
        <f t="array" ref="D44">_xlfn.IFS(ScoutingInfo!P295="h",1,   ScoutingInfo!P295="o",1,   ScoutingInfo!P295="s",1,   ScoutingInfo!P295="a",0,   ScoutingInfo!P295="x","x",ScoutingInfo!P295="p","p",ISBLANK(ScoutingInfo!P295),"null")</f>
        <v>1</v>
      </c>
      <c r="E44" cm="1">
        <f t="array" ref="E44">IFERROR(_xlfn.IFS(D44 = 1, IF(ScoutingInfo!O295&gt;0, ScoutingInfo!O295,AVERAGE(stage_timer)),D44=0,MAX(stage_timer),D44="x","x"),"")</f>
        <v>3</v>
      </c>
    </row>
    <row r="45" spans="1:5" x14ac:dyDescent="0.4">
      <c r="A45">
        <f>ScoutingInfo!F296</f>
        <v>7257</v>
      </c>
      <c r="B45">
        <f>IF(ISBLANK(ScoutingInfo!I296),"null", ScoutingInfo!I296*2)</f>
        <v>0</v>
      </c>
      <c r="C45">
        <f>IF(ISBLANK(ScoutingInfo!J296),"null",ScoutingInfo!J296* 5)</f>
        <v>5</v>
      </c>
      <c r="D45" cm="1">
        <f t="array" ref="D45">_xlfn.IFS(ScoutingInfo!P296="h",1,   ScoutingInfo!P296="o",1,   ScoutingInfo!P296="s",1,   ScoutingInfo!P296="a",0,   ScoutingInfo!P296="x","x",ScoutingInfo!P296="p","p",ISBLANK(ScoutingInfo!P296),"null")</f>
        <v>1</v>
      </c>
      <c r="E45" cm="1">
        <f t="array" ref="E45">IFERROR(_xlfn.IFS(D45 = 1, IF(ScoutingInfo!O296&gt;0, ScoutingInfo!O296,AVERAGE(stage_timer)),D45=0,MAX(stage_timer),D45="x","x"),"")</f>
        <v>7.7</v>
      </c>
    </row>
    <row r="46" spans="1:5" x14ac:dyDescent="0.4">
      <c r="A46">
        <f>ScoutingInfo!F297</f>
        <v>7257</v>
      </c>
      <c r="B46">
        <f>IF(ISBLANK(ScoutingInfo!I297),"null", ScoutingInfo!I297*2)</f>
        <v>0</v>
      </c>
      <c r="C46">
        <f>IF(ISBLANK(ScoutingInfo!J297),"null",ScoutingInfo!J297* 5)</f>
        <v>10</v>
      </c>
      <c r="D46" cm="1">
        <f t="array" ref="D46">_xlfn.IFS(ScoutingInfo!P297="h",1,   ScoutingInfo!P297="o",1,   ScoutingInfo!P297="s",1,   ScoutingInfo!P297="a",0,   ScoutingInfo!P297="x","x",ScoutingInfo!P297="p","p",ISBLANK(ScoutingInfo!P297),"null")</f>
        <v>1</v>
      </c>
      <c r="E46" cm="1">
        <f t="array" ref="E46">IFERROR(_xlfn.IFS(D46 = 1, IF(ScoutingInfo!O297&gt;0, ScoutingInfo!O297,AVERAGE(stage_timer)),D46=0,MAX(stage_timer),D46="x","x"),"")</f>
        <v>8.1999999999999993</v>
      </c>
    </row>
    <row r="47" spans="1:5" x14ac:dyDescent="0.4">
      <c r="A47">
        <f>ScoutingInfo!F298</f>
        <v>7677</v>
      </c>
      <c r="B47">
        <f>IF(ISBLANK(ScoutingInfo!I298),"null", ScoutingInfo!I298*2)</f>
        <v>0</v>
      </c>
      <c r="C47">
        <f>IF(ISBLANK(ScoutingInfo!J298),"null",ScoutingInfo!J298* 5)</f>
        <v>0</v>
      </c>
      <c r="D47" t="str" cm="1">
        <f t="array" ref="D47">_xlfn.IFS(ScoutingInfo!P298="h",1,   ScoutingInfo!P298="o",1,   ScoutingInfo!P298="s",1,   ScoutingInfo!P298="a",0,   ScoutingInfo!P298="x","x",ScoutingInfo!P298="p","p",ISBLANK(ScoutingInfo!P298),"null")</f>
        <v>p</v>
      </c>
      <c r="E47" t="str" cm="1">
        <f t="array" ref="E47">IFERROR(_xlfn.IFS(D47 = 1, IF(ScoutingInfo!O298&gt;0, ScoutingInfo!O298,AVERAGE(stage_timer)),D47=0,MAX(stage_timer),D47="x","x"),"")</f>
        <v/>
      </c>
    </row>
    <row r="48" spans="1:5" x14ac:dyDescent="0.4">
      <c r="A48">
        <f>ScoutingInfo!F299</f>
        <v>7677</v>
      </c>
      <c r="B48">
        <f>IF(ISBLANK(ScoutingInfo!I299),"null", ScoutingInfo!I299*2)</f>
        <v>0</v>
      </c>
      <c r="C48">
        <f>IF(ISBLANK(ScoutingInfo!J299),"null",ScoutingInfo!J299* 5)</f>
        <v>0</v>
      </c>
      <c r="D48" t="str" cm="1">
        <f t="array" ref="D48">_xlfn.IFS(ScoutingInfo!P299="h",1,   ScoutingInfo!P299="o",1,   ScoutingInfo!P299="s",1,   ScoutingInfo!P299="a",0,   ScoutingInfo!P299="x","x",ScoutingInfo!P299="p","p",ISBLANK(ScoutingInfo!P299),"null")</f>
        <v>p</v>
      </c>
      <c r="E48" t="str" cm="1">
        <f t="array" ref="E48">IFERROR(_xlfn.IFS(D48 = 1, IF(ScoutingInfo!O299&gt;0, ScoutingInfo!O299,AVERAGE(stage_timer)),D48=0,MAX(stage_timer),D48="x","x"),"")</f>
        <v/>
      </c>
    </row>
    <row r="49" spans="1:5" x14ac:dyDescent="0.4">
      <c r="A49">
        <f>ScoutingInfo!F300</f>
        <v>7677</v>
      </c>
      <c r="B49">
        <f>IF(ISBLANK(ScoutingInfo!I300),"null", ScoutingInfo!I300*2)</f>
        <v>0</v>
      </c>
      <c r="C49">
        <f>IF(ISBLANK(ScoutingInfo!J300),"null",ScoutingInfo!J300* 5)</f>
        <v>0</v>
      </c>
      <c r="D49" t="str" cm="1">
        <f t="array" ref="D49">_xlfn.IFS(ScoutingInfo!P300="h",1,   ScoutingInfo!P300="o",1,   ScoutingInfo!P300="s",1,   ScoutingInfo!P300="a",0,   ScoutingInfo!P300="x","x",ScoutingInfo!P300="p","p",ISBLANK(ScoutingInfo!P300),"null")</f>
        <v>x</v>
      </c>
      <c r="E49" t="str" cm="1">
        <f t="array" ref="E49">IFERROR(_xlfn.IFS(D49 = 1, IF(ScoutingInfo!O300&gt;0, ScoutingInfo!O300,AVERAGE(stage_timer)),D49=0,MAX(stage_timer),D49="x","x"),"")</f>
        <v>x</v>
      </c>
    </row>
    <row r="50" spans="1:5" x14ac:dyDescent="0.4">
      <c r="A50">
        <f>ScoutingInfo!F301</f>
        <v>8188</v>
      </c>
      <c r="B50">
        <f>IF(ISBLANK(ScoutingInfo!I301),"null", ScoutingInfo!I301*2)</f>
        <v>0</v>
      </c>
      <c r="C50">
        <f>IF(ISBLANK(ScoutingInfo!J301),"null",ScoutingInfo!J301* 5)</f>
        <v>5</v>
      </c>
      <c r="D50" cm="1">
        <f t="array" ref="D50">_xlfn.IFS(ScoutingInfo!P301="h",1,   ScoutingInfo!P301="o",1,   ScoutingInfo!P301="s",1,   ScoutingInfo!P301="a",0,   ScoutingInfo!P301="x","x",ScoutingInfo!P301="p","p",ISBLANK(ScoutingInfo!P301),"null")</f>
        <v>0</v>
      </c>
      <c r="E50" cm="1">
        <f t="array" ref="E50">IFERROR(_xlfn.IFS(D50 = 1, IF(ScoutingInfo!O301&gt;0, ScoutingInfo!O301,AVERAGE(stage_timer)),D50=0,MAX(stage_timer),D50="x","x"),"")</f>
        <v>30.8</v>
      </c>
    </row>
    <row r="51" spans="1:5" x14ac:dyDescent="0.4">
      <c r="A51">
        <f>ScoutingInfo!F302</f>
        <v>8188</v>
      </c>
      <c r="B51">
        <f>IF(ISBLANK(ScoutingInfo!I302),"null", ScoutingInfo!I302*2)</f>
        <v>0</v>
      </c>
      <c r="C51">
        <f>IF(ISBLANK(ScoutingInfo!J302),"null",ScoutingInfo!J302* 5)</f>
        <v>0</v>
      </c>
      <c r="D51" cm="1">
        <f t="array" ref="D51">_xlfn.IFS(ScoutingInfo!P302="h",1,   ScoutingInfo!P302="o",1,   ScoutingInfo!P302="s",1,   ScoutingInfo!P302="a",0,   ScoutingInfo!P302="x","x",ScoutingInfo!P302="p","p",ISBLANK(ScoutingInfo!P302),"null")</f>
        <v>1</v>
      </c>
      <c r="E51" cm="1">
        <f t="array" ref="E51">IFERROR(_xlfn.IFS(D51 = 1, IF(ScoutingInfo!O302&gt;0, ScoutingInfo!O302,AVERAGE(stage_timer)),D51=0,MAX(stage_timer),D51="x","x"),"")</f>
        <v>2.5</v>
      </c>
    </row>
    <row r="52" spans="1:5" x14ac:dyDescent="0.4">
      <c r="A52">
        <f>ScoutingInfo!F303</f>
        <v>8188</v>
      </c>
      <c r="B52">
        <f>IF(ISBLANK(ScoutingInfo!I303),"null", ScoutingInfo!I303*2)</f>
        <v>0</v>
      </c>
      <c r="C52">
        <f>IF(ISBLANK(ScoutingInfo!J303),"null",ScoutingInfo!J303* 5)</f>
        <v>5</v>
      </c>
      <c r="D52" t="str" cm="1">
        <f t="array" ref="D52">_xlfn.IFS(ScoutingInfo!P303="h",1,   ScoutingInfo!P303="o",1,   ScoutingInfo!P303="s",1,   ScoutingInfo!P303="a",0,   ScoutingInfo!P303="x","x",ScoutingInfo!P303="p","p",ISBLANK(ScoutingInfo!P303),"null")</f>
        <v>x</v>
      </c>
      <c r="E52" t="str" cm="1">
        <f t="array" ref="E52">IFERROR(_xlfn.IFS(D52 = 1, IF(ScoutingInfo!O303&gt;0, ScoutingInfo!O303,AVERAGE(stage_timer)),D52=0,MAX(stage_timer),D52="x","x"),"")</f>
        <v>x</v>
      </c>
    </row>
    <row r="53" spans="1:5" x14ac:dyDescent="0.4">
      <c r="A53">
        <f>ScoutingInfo!F304</f>
        <v>8188</v>
      </c>
      <c r="B53">
        <f>IF(ISBLANK(ScoutingInfo!I304),"null", ScoutingInfo!I304*2)</f>
        <v>0</v>
      </c>
      <c r="C53">
        <f>IF(ISBLANK(ScoutingInfo!J304),"null",ScoutingInfo!J304* 5)</f>
        <v>5</v>
      </c>
      <c r="D53" cm="1">
        <f t="array" ref="D53">_xlfn.IFS(ScoutingInfo!P304="h",1,   ScoutingInfo!P304="o",1,   ScoutingInfo!P304="s",1,   ScoutingInfo!P304="a",0,   ScoutingInfo!P304="x","x",ScoutingInfo!P304="p","p",ISBLANK(ScoutingInfo!P304),"null")</f>
        <v>1</v>
      </c>
      <c r="E53" cm="1">
        <f t="array" ref="E53">IFERROR(_xlfn.IFS(D53 = 1, IF(ScoutingInfo!O304&gt;0, ScoutingInfo!O304,AVERAGE(stage_timer)),D53=0,MAX(stage_timer),D53="x","x"),"")</f>
        <v>2.9380116959064337</v>
      </c>
    </row>
    <row r="54" spans="1:5" x14ac:dyDescent="0.4">
      <c r="A54">
        <f>ScoutingInfo!F305</f>
        <v>8188</v>
      </c>
      <c r="B54">
        <f>IF(ISBLANK(ScoutingInfo!I305),"null", ScoutingInfo!I305*2)</f>
        <v>0</v>
      </c>
      <c r="C54">
        <f>IF(ISBLANK(ScoutingInfo!J305),"null",ScoutingInfo!J305* 5)</f>
        <v>15</v>
      </c>
      <c r="D54" t="str" cm="1">
        <f t="array" ref="D54">_xlfn.IFS(ScoutingInfo!P305="h",1,   ScoutingInfo!P305="o",1,   ScoutingInfo!P305="s",1,   ScoutingInfo!P305="a",0,   ScoutingInfo!P305="x","x",ScoutingInfo!P305="p","p",ISBLANK(ScoutingInfo!P305),"null")</f>
        <v>x</v>
      </c>
      <c r="E54" t="str" cm="1">
        <f t="array" ref="E54">IFERROR(_xlfn.IFS(D54 = 1, IF(ScoutingInfo!O305&gt;0, ScoutingInfo!O305,AVERAGE(stage_timer)),D54=0,MAX(stage_timer),D54="x","x"),"")</f>
        <v>x</v>
      </c>
    </row>
    <row r="55" spans="1:5" x14ac:dyDescent="0.4">
      <c r="A55">
        <f>ScoutingInfo!F306</f>
        <v>8188</v>
      </c>
      <c r="B55">
        <f>IF(ISBLANK(ScoutingInfo!I306),"null", ScoutingInfo!I306*2)</f>
        <v>0</v>
      </c>
      <c r="C55">
        <f>IF(ISBLANK(ScoutingInfo!J306),"null",ScoutingInfo!J306* 5)</f>
        <v>10</v>
      </c>
      <c r="D55" cm="1">
        <f t="array" ref="D55">_xlfn.IFS(ScoutingInfo!P306="h",1,   ScoutingInfo!P306="o",1,   ScoutingInfo!P306="s",1,   ScoutingInfo!P306="a",0,   ScoutingInfo!P306="x","x",ScoutingInfo!P306="p","p",ISBLANK(ScoutingInfo!P306),"null")</f>
        <v>1</v>
      </c>
      <c r="E55" cm="1">
        <f t="array" ref="E55">IFERROR(_xlfn.IFS(D55 = 1, IF(ScoutingInfo!O306&gt;0, ScoutingInfo!O306,AVERAGE(stage_timer)),D55=0,MAX(stage_timer),D55="x","x"),"")</f>
        <v>7.4</v>
      </c>
    </row>
    <row r="56" spans="1:5" x14ac:dyDescent="0.4">
      <c r="A56">
        <f>ScoutingInfo!F307</f>
        <v>8255</v>
      </c>
      <c r="B56">
        <f>IF(ISBLANK(ScoutingInfo!I307),"null", ScoutingInfo!I307*2)</f>
        <v>0</v>
      </c>
      <c r="C56">
        <f>IF(ISBLANK(ScoutingInfo!J307),"null",ScoutingInfo!J307* 5)</f>
        <v>0</v>
      </c>
      <c r="D56" cm="1">
        <f t="array" ref="D56">_xlfn.IFS(ScoutingInfo!P307="h",1,   ScoutingInfo!P307="o",1,   ScoutingInfo!P307="s",1,   ScoutingInfo!P307="a",0,   ScoutingInfo!P307="x","x",ScoutingInfo!P307="p","p",ISBLANK(ScoutingInfo!P307),"null")</f>
        <v>0</v>
      </c>
      <c r="E56" cm="1">
        <f t="array" ref="E56">IFERROR(_xlfn.IFS(D56 = 1, IF(ScoutingInfo!O307&gt;0, ScoutingInfo!O307,AVERAGE(stage_timer)),D56=0,MAX(stage_timer),D56="x","x"),"")</f>
        <v>30.8</v>
      </c>
    </row>
    <row r="57" spans="1:5" x14ac:dyDescent="0.4">
      <c r="A57">
        <f>ScoutingInfo!F308</f>
        <v>8255</v>
      </c>
      <c r="B57">
        <f>IF(ISBLANK(ScoutingInfo!I308),"null", ScoutingInfo!I308*2)</f>
        <v>0</v>
      </c>
      <c r="C57">
        <f>IF(ISBLANK(ScoutingInfo!J308),"null",ScoutingInfo!J308* 5)</f>
        <v>0</v>
      </c>
      <c r="D57" t="str" cm="1">
        <f t="array" ref="D57">_xlfn.IFS(ScoutingInfo!P308="h",1,   ScoutingInfo!P308="o",1,   ScoutingInfo!P308="s",1,   ScoutingInfo!P308="a",0,   ScoutingInfo!P308="x","x",ScoutingInfo!P308="p","p",ISBLANK(ScoutingInfo!P308),"null")</f>
        <v>x</v>
      </c>
      <c r="E57" t="str" cm="1">
        <f t="array" ref="E57">IFERROR(_xlfn.IFS(D57 = 1, IF(ScoutingInfo!O308&gt;0, ScoutingInfo!O308,AVERAGE(stage_timer)),D57=0,MAX(stage_timer),D57="x","x"),"")</f>
        <v>x</v>
      </c>
    </row>
    <row r="58" spans="1:5" x14ac:dyDescent="0.4">
      <c r="A58">
        <f>ScoutingInfo!F309</f>
        <v>8255</v>
      </c>
      <c r="B58">
        <f>IF(ISBLANK(ScoutingInfo!I309),"null", ScoutingInfo!I309*2)</f>
        <v>0</v>
      </c>
      <c r="C58">
        <f>IF(ISBLANK(ScoutingInfo!J309),"null",ScoutingInfo!J309* 5)</f>
        <v>0</v>
      </c>
      <c r="D58" t="str" cm="1">
        <f t="array" ref="D58">_xlfn.IFS(ScoutingInfo!P309="h",1,   ScoutingInfo!P309="o",1,   ScoutingInfo!P309="s",1,   ScoutingInfo!P309="a",0,   ScoutingInfo!P309="x","x",ScoutingInfo!P309="p","p",ISBLANK(ScoutingInfo!P309),"null")</f>
        <v>p</v>
      </c>
      <c r="E58" t="str" cm="1">
        <f t="array" ref="E58">IFERROR(_xlfn.IFS(D58 = 1, IF(ScoutingInfo!O309&gt;0, ScoutingInfo!O309,AVERAGE(stage_timer)),D58=0,MAX(stage_timer),D58="x","x"),"")</f>
        <v/>
      </c>
    </row>
    <row r="59" spans="1:5" x14ac:dyDescent="0.4">
      <c r="A59">
        <f>ScoutingInfo!F310</f>
        <v>8255</v>
      </c>
      <c r="B59">
        <f>IF(ISBLANK(ScoutingInfo!I310),"null", ScoutingInfo!I310*2)</f>
        <v>0</v>
      </c>
      <c r="C59">
        <f>IF(ISBLANK(ScoutingInfo!J310),"null",ScoutingInfo!J310* 5)</f>
        <v>5</v>
      </c>
      <c r="D59" cm="1">
        <f t="array" ref="D59">_xlfn.IFS(ScoutingInfo!P310="h",1,   ScoutingInfo!P310="o",1,   ScoutingInfo!P310="s",1,   ScoutingInfo!P310="a",0,   ScoutingInfo!P310="x","x",ScoutingInfo!P310="p","p",ISBLANK(ScoutingInfo!P310),"null")</f>
        <v>1</v>
      </c>
      <c r="E59" cm="1">
        <f t="array" ref="E59">IFERROR(_xlfn.IFS(D59 = 1, IF(ScoutingInfo!O310&gt;0, ScoutingInfo!O310,AVERAGE(stage_timer)),D59=0,MAX(stage_timer),D59="x","x"),"")</f>
        <v>3.6</v>
      </c>
    </row>
    <row r="60" spans="1:5" x14ac:dyDescent="0.4">
      <c r="A60">
        <f>ScoutingInfo!F311</f>
        <v>8255</v>
      </c>
      <c r="B60">
        <f>IF(ISBLANK(ScoutingInfo!I311),"null", ScoutingInfo!I311*2)</f>
        <v>0</v>
      </c>
      <c r="C60">
        <f>IF(ISBLANK(ScoutingInfo!J311),"null",ScoutingInfo!J311* 5)</f>
        <v>5</v>
      </c>
      <c r="D60" t="str" cm="1">
        <f t="array" ref="D60">_xlfn.IFS(ScoutingInfo!P311="h",1,   ScoutingInfo!P311="o",1,   ScoutingInfo!P311="s",1,   ScoutingInfo!P311="a",0,   ScoutingInfo!P311="x","x",ScoutingInfo!P311="p","p",ISBLANK(ScoutingInfo!P311),"null")</f>
        <v>x</v>
      </c>
      <c r="E60" t="str" cm="1">
        <f t="array" ref="E60">IFERROR(_xlfn.IFS(D60 = 1, IF(ScoutingInfo!O311&gt;0, ScoutingInfo!O311,AVERAGE(stage_timer)),D60=0,MAX(stage_timer),D60="x","x"),"")</f>
        <v>x</v>
      </c>
    </row>
    <row r="61" spans="1:5" x14ac:dyDescent="0.4">
      <c r="A61">
        <f>ScoutingInfo!F312</f>
        <v>8255</v>
      </c>
      <c r="B61">
        <f>IF(ISBLANK(ScoutingInfo!I312),"null", ScoutingInfo!I312*2)</f>
        <v>0</v>
      </c>
      <c r="C61">
        <f>IF(ISBLANK(ScoutingInfo!J312),"null",ScoutingInfo!J312* 5)</f>
        <v>0</v>
      </c>
      <c r="D61" t="str" cm="1">
        <f t="array" ref="D61">_xlfn.IFS(ScoutingInfo!P312="h",1,   ScoutingInfo!P312="o",1,   ScoutingInfo!P312="s",1,   ScoutingInfo!P312="a",0,   ScoutingInfo!P312="x","x",ScoutingInfo!P312="p","p",ISBLANK(ScoutingInfo!P312),"null")</f>
        <v>p</v>
      </c>
      <c r="E61" t="str" cm="1">
        <f t="array" ref="E61">IFERROR(_xlfn.IFS(D61 = 1, IF(ScoutingInfo!O312&gt;0, ScoutingInfo!O312,AVERAGE(stage_timer)),D61=0,MAX(stage_timer),D61="x","x"),"")</f>
        <v/>
      </c>
    </row>
    <row r="62" spans="1:5" x14ac:dyDescent="0.4">
      <c r="A62">
        <f>ScoutingInfo!F313</f>
        <v>8255</v>
      </c>
      <c r="B62">
        <f>IF(ISBLANK(ScoutingInfo!I313),"null", ScoutingInfo!I313*2)</f>
        <v>0</v>
      </c>
      <c r="C62">
        <f>IF(ISBLANK(ScoutingInfo!J313),"null",ScoutingInfo!J313* 5)</f>
        <v>5</v>
      </c>
      <c r="D62" t="str" cm="1">
        <f t="array" ref="D62">_xlfn.IFS(ScoutingInfo!P313="h",1,   ScoutingInfo!P313="o",1,   ScoutingInfo!P313="s",1,   ScoutingInfo!P313="a",0,   ScoutingInfo!P313="x","x",ScoutingInfo!P313="p","p",ISBLANK(ScoutingInfo!P313),"null")</f>
        <v>x</v>
      </c>
      <c r="E62" t="str" cm="1">
        <f t="array" ref="E62">IFERROR(_xlfn.IFS(D62 = 1, IF(ScoutingInfo!O313&gt;0, ScoutingInfo!O313,AVERAGE(stage_timer)),D62=0,MAX(stage_timer),D62="x","x"),"")</f>
        <v>x</v>
      </c>
    </row>
    <row r="63" spans="1:5" x14ac:dyDescent="0.4">
      <c r="A63">
        <f>ScoutingInfo!F314</f>
        <v>8255</v>
      </c>
      <c r="B63">
        <f>IF(ISBLANK(ScoutingInfo!I314),"null", ScoutingInfo!I314*2)</f>
        <v>0</v>
      </c>
      <c r="C63">
        <f>IF(ISBLANK(ScoutingInfo!J314),"null",ScoutingInfo!J314* 5)</f>
        <v>0</v>
      </c>
      <c r="D63" cm="1">
        <f t="array" ref="D63">_xlfn.IFS(ScoutingInfo!P314="h",1,   ScoutingInfo!P314="o",1,   ScoutingInfo!P314="s",1,   ScoutingInfo!P314="a",0,   ScoutingInfo!P314="x","x",ScoutingInfo!P314="p","p",ISBLANK(ScoutingInfo!P314),"null")</f>
        <v>1</v>
      </c>
      <c r="E63" cm="1">
        <f t="array" ref="E63">IFERROR(_xlfn.IFS(D63 = 1, IF(ScoutingInfo!O314&gt;0, ScoutingInfo!O314,AVERAGE(stage_timer)),D63=0,MAX(stage_timer),D63="x","x"),"")</f>
        <v>3.2</v>
      </c>
    </row>
    <row r="64" spans="1:5" x14ac:dyDescent="0.4">
      <c r="A64">
        <f>ScoutingInfo!F315</f>
        <v>8586</v>
      </c>
      <c r="B64">
        <f>IF(ISBLANK(ScoutingInfo!I315),"null", ScoutingInfo!I315*2)</f>
        <v>0</v>
      </c>
      <c r="C64">
        <f>IF(ISBLANK(ScoutingInfo!J315),"null",ScoutingInfo!J315* 5)</f>
        <v>0</v>
      </c>
      <c r="D64" t="str" cm="1">
        <f t="array" ref="D64">_xlfn.IFS(ScoutingInfo!P315="h",1,   ScoutingInfo!P315="o",1,   ScoutingInfo!P315="s",1,   ScoutingInfo!P315="a",0,   ScoutingInfo!P315="x","x",ScoutingInfo!P315="p","p",ISBLANK(ScoutingInfo!P315),"null")</f>
        <v>x</v>
      </c>
      <c r="E64" t="str" cm="1">
        <f t="array" ref="E64">IFERROR(_xlfn.IFS(D64 = 1, IF(ScoutingInfo!O315&gt;0, ScoutingInfo!O315,AVERAGE(stage_timer)),D64=0,MAX(stage_timer),D64="x","x"),"")</f>
        <v>x</v>
      </c>
    </row>
    <row r="65" spans="1:5" x14ac:dyDescent="0.4">
      <c r="A65">
        <f>ScoutingInfo!F316</f>
        <v>8586</v>
      </c>
      <c r="B65">
        <f>IF(ISBLANK(ScoutingInfo!I316),"null", ScoutingInfo!I316*2)</f>
        <v>0</v>
      </c>
      <c r="C65">
        <f>IF(ISBLANK(ScoutingInfo!J316),"null",ScoutingInfo!J316* 5)</f>
        <v>0</v>
      </c>
      <c r="D65" t="str" cm="1">
        <f t="array" ref="D65">_xlfn.IFS(ScoutingInfo!P316="h",1,   ScoutingInfo!P316="o",1,   ScoutingInfo!P316="s",1,   ScoutingInfo!P316="a",0,   ScoutingInfo!P316="x","x",ScoutingInfo!P316="p","p",ISBLANK(ScoutingInfo!P316),"null")</f>
        <v>x</v>
      </c>
      <c r="E65" t="str" cm="1">
        <f t="array" ref="E65">IFERROR(_xlfn.IFS(D65 = 1, IF(ScoutingInfo!O316&gt;0, ScoutingInfo!O316,AVERAGE(stage_timer)),D65=0,MAX(stage_timer),D65="x","x"),"")</f>
        <v>x</v>
      </c>
    </row>
    <row r="66" spans="1:5" x14ac:dyDescent="0.4">
      <c r="A66">
        <f>ScoutingInfo!F317</f>
        <v>8586</v>
      </c>
      <c r="B66">
        <f>IF(ISBLANK(ScoutingInfo!I317),"null", ScoutingInfo!I317*2)</f>
        <v>0</v>
      </c>
      <c r="C66">
        <f>IF(ISBLANK(ScoutingInfo!J317),"null",ScoutingInfo!J317* 5)</f>
        <v>0</v>
      </c>
      <c r="D66" t="str" cm="1">
        <f t="array" ref="D66">_xlfn.IFS(ScoutingInfo!P317="h",1,   ScoutingInfo!P317="o",1,   ScoutingInfo!P317="s",1,   ScoutingInfo!P317="a",0,   ScoutingInfo!P317="x","x",ScoutingInfo!P317="p","p",ISBLANK(ScoutingInfo!P317),"null")</f>
        <v>x</v>
      </c>
      <c r="E66" t="str" cm="1">
        <f t="array" ref="E66">IFERROR(_xlfn.IFS(D66 = 1, IF(ScoutingInfo!O317&gt;0, ScoutingInfo!O317,AVERAGE(stage_timer)),D66=0,MAX(stage_timer),D66="x","x"),"")</f>
        <v>x</v>
      </c>
    </row>
    <row r="67" spans="1:5" x14ac:dyDescent="0.4">
      <c r="A67">
        <f>ScoutingInfo!F318</f>
        <v>8586</v>
      </c>
      <c r="B67">
        <f>IF(ISBLANK(ScoutingInfo!I318),"null", ScoutingInfo!I318*2)</f>
        <v>0</v>
      </c>
      <c r="C67">
        <f>IF(ISBLANK(ScoutingInfo!J318),"null",ScoutingInfo!J318* 5)</f>
        <v>0</v>
      </c>
      <c r="D67" t="str" cm="1">
        <f t="array" ref="D67">_xlfn.IFS(ScoutingInfo!P318="h",1,   ScoutingInfo!P318="o",1,   ScoutingInfo!P318="s",1,   ScoutingInfo!P318="a",0,   ScoutingInfo!P318="x","x",ScoutingInfo!P318="p","p",ISBLANK(ScoutingInfo!P318),"null")</f>
        <v>p</v>
      </c>
      <c r="E67" t="str" cm="1">
        <f t="array" ref="E67">IFERROR(_xlfn.IFS(D67 = 1, IF(ScoutingInfo!O318&gt;0, ScoutingInfo!O318,AVERAGE(stage_timer)),D67=0,MAX(stage_timer),D67="x","x"),"")</f>
        <v/>
      </c>
    </row>
    <row r="68" spans="1:5" x14ac:dyDescent="0.4">
      <c r="A68">
        <f>ScoutingInfo!F319</f>
        <v>8586</v>
      </c>
      <c r="B68">
        <f>IF(ISBLANK(ScoutingInfo!I319),"null", ScoutingInfo!I319*2)</f>
        <v>0</v>
      </c>
      <c r="C68">
        <f>IF(ISBLANK(ScoutingInfo!J319),"null",ScoutingInfo!J319* 5)</f>
        <v>0</v>
      </c>
      <c r="D68" cm="1">
        <f t="array" ref="D68">_xlfn.IFS(ScoutingInfo!P319="h",1,   ScoutingInfo!P319="o",1,   ScoutingInfo!P319="s",1,   ScoutingInfo!P319="a",0,   ScoutingInfo!P319="x","x",ScoutingInfo!P319="p","p",ISBLANK(ScoutingInfo!P319),"null")</f>
        <v>0</v>
      </c>
      <c r="E68" cm="1">
        <f t="array" ref="E68">IFERROR(_xlfn.IFS(D68 = 1, IF(ScoutingInfo!O319&gt;0, ScoutingInfo!O319,AVERAGE(stage_timer)),D68=0,MAX(stage_timer),D68="x","x"),"")</f>
        <v>30.8</v>
      </c>
    </row>
    <row r="69" spans="1:5" x14ac:dyDescent="0.4">
      <c r="A69">
        <f>ScoutingInfo!F320</f>
        <v>8586</v>
      </c>
      <c r="B69">
        <f>IF(ISBLANK(ScoutingInfo!I320),"null", ScoutingInfo!I320*2)</f>
        <v>0</v>
      </c>
      <c r="C69">
        <f>IF(ISBLANK(ScoutingInfo!J320),"null",ScoutingInfo!J320* 5)</f>
        <v>0</v>
      </c>
      <c r="D69" t="str" cm="1">
        <f t="array" ref="D69">_xlfn.IFS(ScoutingInfo!P320="h",1,   ScoutingInfo!P320="o",1,   ScoutingInfo!P320="s",1,   ScoutingInfo!P320="a",0,   ScoutingInfo!P320="x","x",ScoutingInfo!P320="p","p",ISBLANK(ScoutingInfo!P320),"null")</f>
        <v>p</v>
      </c>
      <c r="E69" t="str" cm="1">
        <f t="array" ref="E69">IFERROR(_xlfn.IFS(D69 = 1, IF(ScoutingInfo!O320&gt;0, ScoutingInfo!O320,AVERAGE(stage_timer)),D69=0,MAX(stage_timer),D69="x","x"),"")</f>
        <v/>
      </c>
    </row>
    <row r="70" spans="1:5" x14ac:dyDescent="0.4">
      <c r="A70">
        <f>ScoutingInfo!F321</f>
        <v>8878</v>
      </c>
      <c r="B70">
        <f>IF(ISBLANK(ScoutingInfo!I321),"null", ScoutingInfo!I321*2)</f>
        <v>0</v>
      </c>
      <c r="C70">
        <f>IF(ISBLANK(ScoutingInfo!J321),"null",ScoutingInfo!J321* 5)</f>
        <v>0</v>
      </c>
      <c r="D70" t="str" cm="1">
        <f t="array" ref="D70">_xlfn.IFS(ScoutingInfo!P321="h",1,   ScoutingInfo!P321="o",1,   ScoutingInfo!P321="s",1,   ScoutingInfo!P321="a",0,   ScoutingInfo!P321="x","x",ScoutingInfo!P321="p","p",ISBLANK(ScoutingInfo!P321),"null")</f>
        <v>x</v>
      </c>
      <c r="E70" t="str" cm="1">
        <f t="array" ref="E70">IFERROR(_xlfn.IFS(D70 = 1, IF(ScoutingInfo!O321&gt;0, ScoutingInfo!O321,AVERAGE(stage_timer)),D70=0,MAX(stage_timer),D70="x","x"),"")</f>
        <v>x</v>
      </c>
    </row>
    <row r="71" spans="1:5" x14ac:dyDescent="0.4">
      <c r="A71">
        <f>ScoutingInfo!F322</f>
        <v>8878</v>
      </c>
      <c r="B71">
        <f>IF(ISBLANK(ScoutingInfo!I322),"null", ScoutingInfo!I322*2)</f>
        <v>0</v>
      </c>
      <c r="C71">
        <f>IF(ISBLANK(ScoutingInfo!J322),"null",ScoutingInfo!J322* 5)</f>
        <v>0</v>
      </c>
      <c r="D71" t="str" cm="1">
        <f t="array" ref="D71">_xlfn.IFS(ScoutingInfo!P322="h",1,   ScoutingInfo!P322="o",1,   ScoutingInfo!P322="s",1,   ScoutingInfo!P322="a",0,   ScoutingInfo!P322="x","x",ScoutingInfo!P322="p","p",ISBLANK(ScoutingInfo!P322),"null")</f>
        <v>x</v>
      </c>
      <c r="E71" t="str" cm="1">
        <f t="array" ref="E71">IFERROR(_xlfn.IFS(D71 = 1, IF(ScoutingInfo!O322&gt;0, ScoutingInfo!O322,AVERAGE(stage_timer)),D71=0,MAX(stage_timer),D71="x","x"),"")</f>
        <v>x</v>
      </c>
    </row>
    <row r="72" spans="1:5" x14ac:dyDescent="0.4">
      <c r="A72">
        <f>ScoutingInfo!F323</f>
        <v>8878</v>
      </c>
      <c r="B72">
        <f>IF(ISBLANK(ScoutingInfo!I323),"null", ScoutingInfo!I323*2)</f>
        <v>0</v>
      </c>
      <c r="C72">
        <f>IF(ISBLANK(ScoutingInfo!J323),"null",ScoutingInfo!J323* 5)</f>
        <v>0</v>
      </c>
      <c r="D72" t="str" cm="1">
        <f t="array" ref="D72">_xlfn.IFS(ScoutingInfo!P323="h",1,   ScoutingInfo!P323="o",1,   ScoutingInfo!P323="s",1,   ScoutingInfo!P323="a",0,   ScoutingInfo!P323="x","x",ScoutingInfo!P323="p","p",ISBLANK(ScoutingInfo!P323),"null")</f>
        <v>x</v>
      </c>
      <c r="E72" t="str" cm="1">
        <f t="array" ref="E72">IFERROR(_xlfn.IFS(D72 = 1, IF(ScoutingInfo!O323&gt;0, ScoutingInfo!O323,AVERAGE(stage_timer)),D72=0,MAX(stage_timer),D72="x","x"),"")</f>
        <v>x</v>
      </c>
    </row>
    <row r="73" spans="1:5" x14ac:dyDescent="0.4">
      <c r="A73">
        <f>ScoutingInfo!F324</f>
        <v>8878</v>
      </c>
      <c r="B73">
        <f>IF(ISBLANK(ScoutingInfo!I324),"null", ScoutingInfo!I324*2)</f>
        <v>0</v>
      </c>
      <c r="C73">
        <f>IF(ISBLANK(ScoutingInfo!J324),"null",ScoutingInfo!J324* 5)</f>
        <v>0</v>
      </c>
      <c r="D73" t="str" cm="1">
        <f t="array" ref="D73">_xlfn.IFS(ScoutingInfo!P324="h",1,   ScoutingInfo!P324="o",1,   ScoutingInfo!P324="s",1,   ScoutingInfo!P324="a",0,   ScoutingInfo!P324="x","x",ScoutingInfo!P324="p","p",ISBLANK(ScoutingInfo!P324),"null")</f>
        <v>p</v>
      </c>
      <c r="E73" t="str" cm="1">
        <f t="array" ref="E73">IFERROR(_xlfn.IFS(D73 = 1, IF(ScoutingInfo!O324&gt;0, ScoutingInfo!O324,AVERAGE(stage_timer)),D73=0,MAX(stage_timer),D73="x","x"),"")</f>
        <v/>
      </c>
    </row>
    <row r="74" spans="1:5" x14ac:dyDescent="0.4">
      <c r="A74">
        <f>ScoutingInfo!F325</f>
        <v>8878</v>
      </c>
      <c r="B74">
        <f>IF(ISBLANK(ScoutingInfo!I325),"null", ScoutingInfo!I325*2)</f>
        <v>0</v>
      </c>
      <c r="C74">
        <f>IF(ISBLANK(ScoutingInfo!J325),"null",ScoutingInfo!J325* 5)</f>
        <v>0</v>
      </c>
      <c r="D74" t="str" cm="1">
        <f t="array" ref="D74">_xlfn.IFS(ScoutingInfo!P325="h",1,   ScoutingInfo!P325="o",1,   ScoutingInfo!P325="s",1,   ScoutingInfo!P325="a",0,   ScoutingInfo!P325="x","x",ScoutingInfo!P325="p","p",ISBLANK(ScoutingInfo!P325),"null")</f>
        <v>x</v>
      </c>
      <c r="E74" t="str" cm="1">
        <f t="array" ref="E74">IFERROR(_xlfn.IFS(D74 = 1, IF(ScoutingInfo!O325&gt;0, ScoutingInfo!O325,AVERAGE(stage_timer)),D74=0,MAX(stage_timer),D74="x","x"),"")</f>
        <v>x</v>
      </c>
    </row>
    <row r="75" spans="1:5" x14ac:dyDescent="0.4">
      <c r="A75">
        <f>ScoutingInfo!F326</f>
        <v>9474</v>
      </c>
      <c r="B75">
        <f>IF(ISBLANK(ScoutingInfo!I326),"null", ScoutingInfo!I326*2)</f>
        <v>0</v>
      </c>
      <c r="C75">
        <f>IF(ISBLANK(ScoutingInfo!J326),"null",ScoutingInfo!J326* 5)</f>
        <v>0</v>
      </c>
      <c r="D75" cm="1">
        <f t="array" ref="D75">_xlfn.IFS(ScoutingInfo!P326="h",1,   ScoutingInfo!P326="o",1,   ScoutingInfo!P326="s",1,   ScoutingInfo!P326="a",0,   ScoutingInfo!P326="x","x",ScoutingInfo!P326="p","p",ISBLANK(ScoutingInfo!P326),"null")</f>
        <v>1</v>
      </c>
      <c r="E75" cm="1">
        <f t="array" ref="E75">IFERROR(_xlfn.IFS(D75 = 1, IF(ScoutingInfo!O326&gt;0, ScoutingInfo!O326,AVERAGE(stage_timer)),D75=0,MAX(stage_timer),D75="x","x"),"")</f>
        <v>6.7</v>
      </c>
    </row>
    <row r="76" spans="1:5" x14ac:dyDescent="0.4">
      <c r="A76">
        <f>ScoutingInfo!F327</f>
        <v>9474</v>
      </c>
      <c r="B76">
        <f>IF(ISBLANK(ScoutingInfo!I327),"null", ScoutingInfo!I327*2)</f>
        <v>0</v>
      </c>
      <c r="C76">
        <f>IF(ISBLANK(ScoutingInfo!J327),"null",ScoutingInfo!J327* 5)</f>
        <v>0</v>
      </c>
      <c r="D76" cm="1">
        <f t="array" ref="D76">_xlfn.IFS(ScoutingInfo!P327="h",1,   ScoutingInfo!P327="o",1,   ScoutingInfo!P327="s",1,   ScoutingInfo!P327="a",0,   ScoutingInfo!P327="x","x",ScoutingInfo!P327="p","p",ISBLANK(ScoutingInfo!P327),"null")</f>
        <v>1</v>
      </c>
      <c r="E76" cm="1">
        <f t="array" ref="E76">IFERROR(_xlfn.IFS(D76 = 1, IF(ScoutingInfo!O327&gt;0, ScoutingInfo!O327,AVERAGE(stage_timer)),D76=0,MAX(stage_timer),D76="x","x"),"")</f>
        <v>8.3000000000000007</v>
      </c>
    </row>
    <row r="77" spans="1:5" x14ac:dyDescent="0.4">
      <c r="A77">
        <f>ScoutingInfo!F328</f>
        <v>9474</v>
      </c>
      <c r="B77">
        <f>IF(ISBLANK(ScoutingInfo!I328),"null", ScoutingInfo!I328*2)</f>
        <v>0</v>
      </c>
      <c r="C77">
        <f>IF(ISBLANK(ScoutingInfo!J328),"null",ScoutingInfo!J328* 5)</f>
        <v>0</v>
      </c>
      <c r="D77" cm="1">
        <f t="array" ref="D77">_xlfn.IFS(ScoutingInfo!P328="h",1,   ScoutingInfo!P328="o",1,   ScoutingInfo!P328="s",1,   ScoutingInfo!P328="a",0,   ScoutingInfo!P328="x","x",ScoutingInfo!P328="p","p",ISBLANK(ScoutingInfo!P328),"null")</f>
        <v>1</v>
      </c>
      <c r="E77" cm="1">
        <f t="array" ref="E77">IFERROR(_xlfn.IFS(D77 = 1, IF(ScoutingInfo!O328&gt;0, ScoutingInfo!O328,AVERAGE(stage_timer)),D77=0,MAX(stage_timer),D77="x","x"),"")</f>
        <v>19.7</v>
      </c>
    </row>
    <row r="78" spans="1:5" x14ac:dyDescent="0.4">
      <c r="A78">
        <f>ScoutingInfo!F329</f>
        <v>9474</v>
      </c>
      <c r="B78">
        <f>IF(ISBLANK(ScoutingInfo!I329),"null", ScoutingInfo!I329*2)</f>
        <v>0</v>
      </c>
      <c r="C78">
        <f>IF(ISBLANK(ScoutingInfo!J329),"null",ScoutingInfo!J329* 5)</f>
        <v>0</v>
      </c>
      <c r="D78" cm="1">
        <f t="array" ref="D78">_xlfn.IFS(ScoutingInfo!P329="h",1,   ScoutingInfo!P329="o",1,   ScoutingInfo!P329="s",1,   ScoutingInfo!P329="a",0,   ScoutingInfo!P329="x","x",ScoutingInfo!P329="p","p",ISBLANK(ScoutingInfo!P329),"null")</f>
        <v>0</v>
      </c>
      <c r="E78" cm="1">
        <f t="array" ref="E78">IFERROR(_xlfn.IFS(D78 = 1, IF(ScoutingInfo!O329&gt;0, ScoutingInfo!O329,AVERAGE(stage_timer)),D78=0,MAX(stage_timer),D78="x","x"),"")</f>
        <v>30.8</v>
      </c>
    </row>
    <row r="79" spans="1:5" x14ac:dyDescent="0.4">
      <c r="A79">
        <f>ScoutingInfo!F331</f>
        <v>9576</v>
      </c>
      <c r="B79">
        <f>IF(ISBLANK(ScoutingInfo!I331),"null", ScoutingInfo!I331*2)</f>
        <v>0</v>
      </c>
      <c r="C79">
        <f>IF(ISBLANK(ScoutingInfo!J331),"null",ScoutingInfo!J331* 5)</f>
        <v>0</v>
      </c>
      <c r="D79" cm="1">
        <f t="array" ref="D79">_xlfn.IFS(ScoutingInfo!P331="h",1,   ScoutingInfo!P331="o",1,   ScoutingInfo!P331="s",1,   ScoutingInfo!P331="a",0,   ScoutingInfo!P331="x","x",ScoutingInfo!P331="p","p",ISBLANK(ScoutingInfo!P331),"null")</f>
        <v>1</v>
      </c>
      <c r="E79" cm="1">
        <f t="array" ref="E79">IFERROR(_xlfn.IFS(D79 = 1, IF(ScoutingInfo!O331&gt;0, ScoutingInfo!O331,AVERAGE(stage_timer)),D79=0,MAX(stage_timer),D79="x","x"),"")</f>
        <v>2.5</v>
      </c>
    </row>
    <row r="80" spans="1:5" x14ac:dyDescent="0.4">
      <c r="A80">
        <f>ScoutingInfo!F332</f>
        <v>9576</v>
      </c>
      <c r="B80">
        <f>IF(ISBLANK(ScoutingInfo!I332),"null", ScoutingInfo!I332*2)</f>
        <v>0</v>
      </c>
      <c r="C80">
        <f>IF(ISBLANK(ScoutingInfo!J332),"null",ScoutingInfo!J332* 5)</f>
        <v>0</v>
      </c>
      <c r="D80" cm="1">
        <f t="array" ref="D80">_xlfn.IFS(ScoutingInfo!P332="h",1,   ScoutingInfo!P332="o",1,   ScoutingInfo!P332="s",1,   ScoutingInfo!P332="a",0,   ScoutingInfo!P332="x","x",ScoutingInfo!P332="p","p",ISBLANK(ScoutingInfo!P332),"null")</f>
        <v>0</v>
      </c>
      <c r="E80" cm="1">
        <f t="array" ref="E80">IFERROR(_xlfn.IFS(D80 = 1, IF(ScoutingInfo!O332&gt;0, ScoutingInfo!O332,AVERAGE(stage_timer)),D80=0,MAX(stage_timer),D80="x","x"),"")</f>
        <v>30.8</v>
      </c>
    </row>
    <row r="81" spans="1:5" x14ac:dyDescent="0.4">
      <c r="A81">
        <f>ScoutingInfo!F333</f>
        <v>9576</v>
      </c>
      <c r="B81">
        <f>IF(ISBLANK(ScoutingInfo!I333),"null", ScoutingInfo!I333*2)</f>
        <v>0</v>
      </c>
      <c r="C81">
        <f>IF(ISBLANK(ScoutingInfo!J333),"null",ScoutingInfo!J333* 5)</f>
        <v>5</v>
      </c>
      <c r="D81" t="str" cm="1">
        <f t="array" ref="D81">_xlfn.IFS(ScoutingInfo!P333="h",1,   ScoutingInfo!P333="o",1,   ScoutingInfo!P333="s",1,   ScoutingInfo!P333="a",0,   ScoutingInfo!P333="x","x",ScoutingInfo!P333="p","p",ISBLANK(ScoutingInfo!P333),"null")</f>
        <v>p</v>
      </c>
      <c r="E81" t="str" cm="1">
        <f t="array" ref="E81">IFERROR(_xlfn.IFS(D81 = 1, IF(ScoutingInfo!O333&gt;0, ScoutingInfo!O333,AVERAGE(stage_timer)),D81=0,MAX(stage_timer),D81="x","x"),"")</f>
        <v/>
      </c>
    </row>
    <row r="82" spans="1:5" x14ac:dyDescent="0.4">
      <c r="A82">
        <f>ScoutingInfo!F334</f>
        <v>9576</v>
      </c>
      <c r="B82">
        <f>IF(ISBLANK(ScoutingInfo!I334),"null", ScoutingInfo!I334*2)</f>
        <v>0</v>
      </c>
      <c r="C82">
        <f>IF(ISBLANK(ScoutingInfo!J334),"null",ScoutingInfo!J334* 5)</f>
        <v>5</v>
      </c>
      <c r="D82" t="str" cm="1">
        <f t="array" ref="D82">_xlfn.IFS(ScoutingInfo!P334="h",1,   ScoutingInfo!P334="o",1,   ScoutingInfo!P334="s",1,   ScoutingInfo!P334="a",0,   ScoutingInfo!P334="x","x",ScoutingInfo!P334="p","p",ISBLANK(ScoutingInfo!P334),"null")</f>
        <v>x</v>
      </c>
      <c r="E82" t="str" cm="1">
        <f t="array" ref="E82">IFERROR(_xlfn.IFS(D82 = 1, IF(ScoutingInfo!O334&gt;0, ScoutingInfo!O334,AVERAGE(stage_timer)),D82=0,MAX(stage_timer),D82="x","x"),"")</f>
        <v>x</v>
      </c>
    </row>
    <row r="83" spans="1:5" x14ac:dyDescent="0.4">
      <c r="A83">
        <f>ScoutingInfo!F335</f>
        <v>9576</v>
      </c>
      <c r="B83">
        <f>IF(ISBLANK(ScoutingInfo!I335),"null", ScoutingInfo!I335*2)</f>
        <v>0</v>
      </c>
      <c r="C83">
        <f>IF(ISBLANK(ScoutingInfo!J335),"null",ScoutingInfo!J335* 5)</f>
        <v>5</v>
      </c>
      <c r="D83" cm="1">
        <f t="array" ref="D83">_xlfn.IFS(ScoutingInfo!P335="h",1,   ScoutingInfo!P335="o",1,   ScoutingInfo!P335="s",1,   ScoutingInfo!P335="a",0,   ScoutingInfo!P335="x","x",ScoutingInfo!P335="p","p",ISBLANK(ScoutingInfo!P335),"null")</f>
        <v>1</v>
      </c>
      <c r="E83" cm="1">
        <f t="array" ref="E83">IFERROR(_xlfn.IFS(D83 = 1, IF(ScoutingInfo!O335&gt;0, ScoutingInfo!O335,AVERAGE(stage_timer)),D83=0,MAX(stage_timer),D83="x","x"),"")</f>
        <v>3.5</v>
      </c>
    </row>
    <row r="84" spans="1:5" x14ac:dyDescent="0.4">
      <c r="A84">
        <f>ScoutingInfo!F336</f>
        <v>9576</v>
      </c>
      <c r="B84">
        <f>IF(ISBLANK(ScoutingInfo!I336),"null", ScoutingInfo!I336*2)</f>
        <v>0</v>
      </c>
      <c r="C84">
        <f>IF(ISBLANK(ScoutingInfo!J336),"null",ScoutingInfo!J336* 5)</f>
        <v>10</v>
      </c>
      <c r="D84" t="str" cm="1">
        <f t="array" ref="D84">_xlfn.IFS(ScoutingInfo!P336="h",1,   ScoutingInfo!P336="o",1,   ScoutingInfo!P336="s",1,   ScoutingInfo!P336="a",0,   ScoutingInfo!P336="x","x",ScoutingInfo!P336="p","p",ISBLANK(ScoutingInfo!P336),"null")</f>
        <v>p</v>
      </c>
      <c r="E84" t="str" cm="1">
        <f t="array" ref="E84">IFERROR(_xlfn.IFS(D84 = 1, IF(ScoutingInfo!O336&gt;0, ScoutingInfo!O336,AVERAGE(stage_timer)),D84=0,MAX(stage_timer),D84="x","x"),"")</f>
        <v/>
      </c>
    </row>
    <row r="85" spans="1:5" x14ac:dyDescent="0.4">
      <c r="A85">
        <f>ScoutingInfo!F337</f>
        <v>9745</v>
      </c>
      <c r="B85">
        <f>IF(ISBLANK(ScoutingInfo!I337),"null", ScoutingInfo!I337*2)</f>
        <v>0</v>
      </c>
      <c r="C85">
        <f>IF(ISBLANK(ScoutingInfo!J337),"null",ScoutingInfo!J337* 5)</f>
        <v>0</v>
      </c>
      <c r="D85" t="str" cm="1">
        <f t="array" ref="D85">_xlfn.IFS(ScoutingInfo!P337="h",1,   ScoutingInfo!P337="o",1,   ScoutingInfo!P337="s",1,   ScoutingInfo!P337="a",0,   ScoutingInfo!P337="x","x",ScoutingInfo!P337="p","p",ISBLANK(ScoutingInfo!P337),"null")</f>
        <v>x</v>
      </c>
      <c r="E85" t="str" cm="1">
        <f t="array" ref="E85">IFERROR(_xlfn.IFS(D85 = 1, IF(ScoutingInfo!O337&gt;0, ScoutingInfo!O337,AVERAGE(stage_timer)),D85=0,MAX(stage_timer),D85="x","x"),"")</f>
        <v>x</v>
      </c>
    </row>
    <row r="86" spans="1:5" x14ac:dyDescent="0.4">
      <c r="A86">
        <f>ScoutingInfo!F338</f>
        <v>9745</v>
      </c>
      <c r="B86">
        <f>IF(ISBLANK(ScoutingInfo!I338),"null", ScoutingInfo!I338*2)</f>
        <v>0</v>
      </c>
      <c r="C86">
        <f>IF(ISBLANK(ScoutingInfo!J338),"null",ScoutingInfo!J338* 5)</f>
        <v>5</v>
      </c>
      <c r="D86" t="str" cm="1">
        <f t="array" ref="D86">_xlfn.IFS(ScoutingInfo!P338="h",1,   ScoutingInfo!P338="o",1,   ScoutingInfo!P338="s",1,   ScoutingInfo!P338="a",0,   ScoutingInfo!P338="x","x",ScoutingInfo!P338="p","p",ISBLANK(ScoutingInfo!P338),"null")</f>
        <v>p</v>
      </c>
      <c r="E86" t="str" cm="1">
        <f t="array" ref="E86">IFERROR(_xlfn.IFS(D86 = 1, IF(ScoutingInfo!O338&gt;0, ScoutingInfo!O338,AVERAGE(stage_timer)),D86=0,MAX(stage_timer),D86="x","x"),"")</f>
        <v/>
      </c>
    </row>
    <row r="87" spans="1:5" x14ac:dyDescent="0.4">
      <c r="A87">
        <f>ScoutingInfo!F339</f>
        <v>9745</v>
      </c>
      <c r="B87">
        <f>IF(ISBLANK(ScoutingInfo!I339),"null", ScoutingInfo!I339*2)</f>
        <v>0</v>
      </c>
      <c r="C87">
        <f>IF(ISBLANK(ScoutingInfo!J339),"null",ScoutingInfo!J339* 5)</f>
        <v>5</v>
      </c>
      <c r="D87" t="str" cm="1">
        <f t="array" ref="D87">_xlfn.IFS(ScoutingInfo!P339="h",1,   ScoutingInfo!P339="o",1,   ScoutingInfo!P339="s",1,   ScoutingInfo!P339="a",0,   ScoutingInfo!P339="x","x",ScoutingInfo!P339="p","p",ISBLANK(ScoutingInfo!P339),"null")</f>
        <v>x</v>
      </c>
      <c r="E87" t="str" cm="1">
        <f t="array" ref="E87">IFERROR(_xlfn.IFS(D87 = 1, IF(ScoutingInfo!O339&gt;0, ScoutingInfo!O339,AVERAGE(stage_timer)),D87=0,MAX(stage_timer),D87="x","x"),"")</f>
        <v>x</v>
      </c>
    </row>
    <row r="88" spans="1:5" x14ac:dyDescent="0.4">
      <c r="A88">
        <f>ScoutingInfo!F89</f>
        <v>3276</v>
      </c>
      <c r="B88">
        <f>IF(ISBLANK(ScoutingInfo!I89),"null", ScoutingInfo!I89*2)</f>
        <v>0</v>
      </c>
      <c r="C88">
        <f>IF(ISBLANK(ScoutingInfo!J89),"null",ScoutingInfo!J89* 5)</f>
        <v>5</v>
      </c>
      <c r="D88" cm="1">
        <f t="array" ref="D88">_xlfn.IFS(ScoutingInfo!P89="h",1,   ScoutingInfo!P89="o",1,   ScoutingInfo!P89="s",1,   ScoutingInfo!P89="a",0,   ScoutingInfo!P89="x","x",ScoutingInfo!P89="p","p",ISBLANK(ScoutingInfo!P89),"null")</f>
        <v>1</v>
      </c>
      <c r="E88" cm="1">
        <f t="array" ref="E88">IFERROR(_xlfn.IFS(D88 = 1, IF(ScoutingInfo!O89&gt;0, ScoutingInfo!O89,AVERAGE(stage_timer)),D88=0,MAX(stage_timer),D88="x","x"),"")</f>
        <v>2.9380116959064337</v>
      </c>
    </row>
    <row r="89" spans="1:5" x14ac:dyDescent="0.4">
      <c r="A89">
        <f>ScoutingInfo!F90</f>
        <v>3276</v>
      </c>
      <c r="B89">
        <f>IF(ISBLANK(ScoutingInfo!I90),"null", ScoutingInfo!I90*2)</f>
        <v>0</v>
      </c>
      <c r="C89">
        <f>IF(ISBLANK(ScoutingInfo!J90),"null",ScoutingInfo!J90* 5)</f>
        <v>15</v>
      </c>
      <c r="D89" t="str" cm="1">
        <f t="array" ref="D89">_xlfn.IFS(ScoutingInfo!P90="h",1,   ScoutingInfo!P90="o",1,   ScoutingInfo!P90="s",1,   ScoutingInfo!P90="a",0,   ScoutingInfo!P90="x","x",ScoutingInfo!P90="p","p",ISBLANK(ScoutingInfo!P90),"null")</f>
        <v>p</v>
      </c>
      <c r="E89" t="str" cm="1">
        <f t="array" ref="E89">IFERROR(_xlfn.IFS(D89 = 1, IF(ScoutingInfo!O90&gt;0, ScoutingInfo!O90,AVERAGE(stage_timer)),D89=0,MAX(stage_timer),D89="x","x"),"")</f>
        <v/>
      </c>
    </row>
    <row r="90" spans="1:5" x14ac:dyDescent="0.4">
      <c r="A90">
        <f>ScoutingInfo!F91</f>
        <v>3276</v>
      </c>
      <c r="B90">
        <f>IF(ISBLANK(ScoutingInfo!I91),"null", ScoutingInfo!I91*2)</f>
        <v>0</v>
      </c>
      <c r="C90">
        <f>IF(ISBLANK(ScoutingInfo!J91),"null",ScoutingInfo!J91* 5)</f>
        <v>15</v>
      </c>
      <c r="D90" cm="1">
        <f t="array" ref="D90">_xlfn.IFS(ScoutingInfo!P91="h",1,   ScoutingInfo!P91="o",1,   ScoutingInfo!P91="s",1,   ScoutingInfo!P91="a",0,   ScoutingInfo!P91="x","x",ScoutingInfo!P91="p","p",ISBLANK(ScoutingInfo!P91),"null")</f>
        <v>0</v>
      </c>
      <c r="E90" cm="1">
        <f t="array" ref="E90">IFERROR(_xlfn.IFS(D90 = 1, IF(ScoutingInfo!O91&gt;0, ScoutingInfo!O91,AVERAGE(stage_timer)),D90=0,MAX(stage_timer),D90="x","x"),"")</f>
        <v>30.8</v>
      </c>
    </row>
    <row r="91" spans="1:5" x14ac:dyDescent="0.4">
      <c r="A91">
        <f>ScoutingInfo!F92</f>
        <v>3276</v>
      </c>
      <c r="B91">
        <f>IF(ISBLANK(ScoutingInfo!I92),"null", ScoutingInfo!I92*2)</f>
        <v>0</v>
      </c>
      <c r="C91">
        <f>IF(ISBLANK(ScoutingInfo!J92),"null",ScoutingInfo!J92* 5)</f>
        <v>5</v>
      </c>
      <c r="D91" cm="1">
        <f t="array" ref="D91">_xlfn.IFS(ScoutingInfo!P92="h",1,   ScoutingInfo!P92="o",1,   ScoutingInfo!P92="s",1,   ScoutingInfo!P92="a",0,   ScoutingInfo!P92="x","x",ScoutingInfo!P92="p","p",ISBLANK(ScoutingInfo!P92),"null")</f>
        <v>0</v>
      </c>
      <c r="E91" cm="1">
        <f t="array" ref="E91">IFERROR(_xlfn.IFS(D91 = 1, IF(ScoutingInfo!O92&gt;0, ScoutingInfo!O92,AVERAGE(stage_timer)),D91=0,MAX(stage_timer),D91="x","x"),"")</f>
        <v>30.8</v>
      </c>
    </row>
    <row r="92" spans="1:5" x14ac:dyDescent="0.4">
      <c r="A92">
        <f>ScoutingInfo!F93</f>
        <v>3276</v>
      </c>
      <c r="B92">
        <f>IF(ISBLANK(ScoutingInfo!I93),"null", ScoutingInfo!I93*2)</f>
        <v>0</v>
      </c>
      <c r="C92">
        <f>IF(ISBLANK(ScoutingInfo!J93),"null",ScoutingInfo!J93* 5)</f>
        <v>10</v>
      </c>
      <c r="D92" cm="1">
        <f t="array" ref="D92">_xlfn.IFS(ScoutingInfo!P93="h",1,   ScoutingInfo!P93="o",1,   ScoutingInfo!P93="s",1,   ScoutingInfo!P93="a",0,   ScoutingInfo!P93="x","x",ScoutingInfo!P93="p","p",ISBLANK(ScoutingInfo!P93),"null")</f>
        <v>1</v>
      </c>
      <c r="E92" cm="1">
        <f t="array" ref="E92">IFERROR(_xlfn.IFS(D92 = 1, IF(ScoutingInfo!O93&gt;0, ScoutingInfo!O93,AVERAGE(stage_timer)),D92=0,MAX(stage_timer),D92="x","x"),"")</f>
        <v>3.6</v>
      </c>
    </row>
    <row r="93" spans="1:5" x14ac:dyDescent="0.4">
      <c r="A93">
        <f>ScoutingInfo!F94</f>
        <v>3276</v>
      </c>
      <c r="B93">
        <f>IF(ISBLANK(ScoutingInfo!I94),"null", ScoutingInfo!I94*2)</f>
        <v>0</v>
      </c>
      <c r="C93">
        <f>IF(ISBLANK(ScoutingInfo!J94),"null",ScoutingInfo!J94* 5)</f>
        <v>15</v>
      </c>
      <c r="D93" t="str" cm="1">
        <f t="array" ref="D93">_xlfn.IFS(ScoutingInfo!P94="h",1,   ScoutingInfo!P94="o",1,   ScoutingInfo!P94="s",1,   ScoutingInfo!P94="a",0,   ScoutingInfo!P94="x","x",ScoutingInfo!P94="p","p",ISBLANK(ScoutingInfo!P94),"null")</f>
        <v>x</v>
      </c>
      <c r="E93" t="str" cm="1">
        <f t="array" ref="E93">IFERROR(_xlfn.IFS(D93 = 1, IF(ScoutingInfo!O94&gt;0, ScoutingInfo!O94,AVERAGE(stage_timer)),D93=0,MAX(stage_timer),D93="x","x"),"")</f>
        <v>x</v>
      </c>
    </row>
    <row r="94" spans="1:5" x14ac:dyDescent="0.4">
      <c r="A94">
        <f>ScoutingInfo!F95</f>
        <v>3276</v>
      </c>
      <c r="B94">
        <f>IF(ISBLANK(ScoutingInfo!I95),"null", ScoutingInfo!I95*2)</f>
        <v>0</v>
      </c>
      <c r="C94">
        <f>IF(ISBLANK(ScoutingInfo!J95),"null",ScoutingInfo!J95* 5)</f>
        <v>15</v>
      </c>
      <c r="D94" t="str" cm="1">
        <f t="array" ref="D94">_xlfn.IFS(ScoutingInfo!P95="h",1,   ScoutingInfo!P95="o",1,   ScoutingInfo!P95="s",1,   ScoutingInfo!P95="a",0,   ScoutingInfo!P95="x","x",ScoutingInfo!P95="p","p",ISBLANK(ScoutingInfo!P95),"null")</f>
        <v>x</v>
      </c>
      <c r="E94" t="str" cm="1">
        <f t="array" ref="E94">IFERROR(_xlfn.IFS(D94 = 1, IF(ScoutingInfo!O95&gt;0, ScoutingInfo!O95,AVERAGE(stage_timer)),D94=0,MAX(stage_timer),D94="x","x"),"")</f>
        <v>x</v>
      </c>
    </row>
    <row r="95" spans="1:5" x14ac:dyDescent="0.4">
      <c r="A95">
        <f>ScoutingInfo!F96</f>
        <v>3277</v>
      </c>
      <c r="B95">
        <f>IF(ISBLANK(ScoutingInfo!I96),"null", ScoutingInfo!I96*2)</f>
        <v>0</v>
      </c>
      <c r="C95">
        <f>IF(ISBLANK(ScoutingInfo!J96),"null",ScoutingInfo!J96* 5)</f>
        <v>0</v>
      </c>
      <c r="D95" t="str" cm="1">
        <f t="array" ref="D95">_xlfn.IFS(ScoutingInfo!P96="h",1,   ScoutingInfo!P96="o",1,   ScoutingInfo!P96="s",1,   ScoutingInfo!P96="a",0,   ScoutingInfo!P96="x","x",ScoutingInfo!P96="p","p",ISBLANK(ScoutingInfo!P96),"null")</f>
        <v>x</v>
      </c>
      <c r="E95" t="str" cm="1">
        <f t="array" ref="E95">IFERROR(_xlfn.IFS(D95 = 1, IF(ScoutingInfo!O96&gt;0, ScoutingInfo!O96,AVERAGE(stage_timer)),D95=0,MAX(stage_timer),D95="x","x"),"")</f>
        <v>x</v>
      </c>
    </row>
    <row r="96" spans="1:5" x14ac:dyDescent="0.4">
      <c r="A96">
        <f>ScoutingInfo!F97</f>
        <v>3277</v>
      </c>
      <c r="B96">
        <f>IF(ISBLANK(ScoutingInfo!I97),"null", ScoutingInfo!I97*2)</f>
        <v>0</v>
      </c>
      <c r="C96">
        <f>IF(ISBLANK(ScoutingInfo!J97),"null",ScoutingInfo!J97* 5)</f>
        <v>0</v>
      </c>
      <c r="D96" t="str" cm="1">
        <f t="array" ref="D96">_xlfn.IFS(ScoutingInfo!P97="h",1,   ScoutingInfo!P97="o",1,   ScoutingInfo!P97="s",1,   ScoutingInfo!P97="a",0,   ScoutingInfo!P97="x","x",ScoutingInfo!P97="p","p",ISBLANK(ScoutingInfo!P97),"null")</f>
        <v>x</v>
      </c>
      <c r="E96" t="str" cm="1">
        <f t="array" ref="E96">IFERROR(_xlfn.IFS(D96 = 1, IF(ScoutingInfo!O97&gt;0, ScoutingInfo!O97,AVERAGE(stage_timer)),D96=0,MAX(stage_timer),D96="x","x"),"")</f>
        <v>x</v>
      </c>
    </row>
    <row r="97" spans="1:5" x14ac:dyDescent="0.4">
      <c r="A97">
        <f>ScoutingInfo!F98</f>
        <v>3277</v>
      </c>
      <c r="B97">
        <f>IF(ISBLANK(ScoutingInfo!I98),"null", ScoutingInfo!I98*2)</f>
        <v>0</v>
      </c>
      <c r="C97">
        <f>IF(ISBLANK(ScoutingInfo!J98),"null",ScoutingInfo!J98* 5)</f>
        <v>10</v>
      </c>
      <c r="D97" t="str" cm="1">
        <f t="array" ref="D97">_xlfn.IFS(ScoutingInfo!P98="h",1,   ScoutingInfo!P98="o",1,   ScoutingInfo!P98="s",1,   ScoutingInfo!P98="a",0,   ScoutingInfo!P98="x","x",ScoutingInfo!P98="p","p",ISBLANK(ScoutingInfo!P98),"null")</f>
        <v>p</v>
      </c>
      <c r="E97" t="str" cm="1">
        <f t="array" ref="E97">IFERROR(_xlfn.IFS(D97 = 1, IF(ScoutingInfo!O98&gt;0, ScoutingInfo!O98,AVERAGE(stage_timer)),D97=0,MAX(stage_timer),D97="x","x"),"")</f>
        <v/>
      </c>
    </row>
    <row r="98" spans="1:5" x14ac:dyDescent="0.4">
      <c r="A98">
        <f>ScoutingInfo!F99</f>
        <v>3277</v>
      </c>
      <c r="B98">
        <f>IF(ISBLANK(ScoutingInfo!I99),"null", ScoutingInfo!I99*2)</f>
        <v>0</v>
      </c>
      <c r="C98">
        <f>IF(ISBLANK(ScoutingInfo!J99),"null",ScoutingInfo!J99* 5)</f>
        <v>0</v>
      </c>
      <c r="D98" t="str" cm="1">
        <f t="array" ref="D98">_xlfn.IFS(ScoutingInfo!P99="h",1,   ScoutingInfo!P99="o",1,   ScoutingInfo!P99="s",1,   ScoutingInfo!P99="a",0,   ScoutingInfo!P99="x","x",ScoutingInfo!P99="p","p",ISBLANK(ScoutingInfo!P99),"null")</f>
        <v>x</v>
      </c>
      <c r="E98" t="str" cm="1">
        <f t="array" ref="E98">IFERROR(_xlfn.IFS(D98 = 1, IF(ScoutingInfo!O99&gt;0, ScoutingInfo!O99,AVERAGE(stage_timer)),D98=0,MAX(stage_timer),D98="x","x"),"")</f>
        <v>x</v>
      </c>
    </row>
    <row r="99" spans="1:5" x14ac:dyDescent="0.4">
      <c r="A99">
        <f>ScoutingInfo!F100</f>
        <v>3277</v>
      </c>
      <c r="B99">
        <f>IF(ISBLANK(ScoutingInfo!I100),"null", ScoutingInfo!I100*2)</f>
        <v>0</v>
      </c>
      <c r="C99">
        <f>IF(ISBLANK(ScoutingInfo!J100),"null",ScoutingInfo!J100* 5)</f>
        <v>15</v>
      </c>
      <c r="D99" cm="1">
        <f t="array" ref="D99">_xlfn.IFS(ScoutingInfo!P100="h",1,   ScoutingInfo!P100="o",1,   ScoutingInfo!P100="s",1,   ScoutingInfo!P100="a",0,   ScoutingInfo!P100="x","x",ScoutingInfo!P100="p","p",ISBLANK(ScoutingInfo!P100),"null")</f>
        <v>1</v>
      </c>
      <c r="E99" cm="1">
        <f t="array" ref="E99">IFERROR(_xlfn.IFS(D99 = 1, IF(ScoutingInfo!O100&gt;0, ScoutingInfo!O100,AVERAGE(stage_timer)),D99=0,MAX(stage_timer),D99="x","x"),"")</f>
        <v>16.600000000000001</v>
      </c>
    </row>
    <row r="100" spans="1:5" x14ac:dyDescent="0.4">
      <c r="A100">
        <f>ScoutingInfo!F101</f>
        <v>3277</v>
      </c>
      <c r="B100">
        <f>IF(ISBLANK(ScoutingInfo!I101),"null", ScoutingInfo!I101*2)</f>
        <v>0</v>
      </c>
      <c r="C100">
        <f>IF(ISBLANK(ScoutingInfo!J101),"null",ScoutingInfo!J101* 5)</f>
        <v>15</v>
      </c>
      <c r="D100" cm="1">
        <f t="array" ref="D100">_xlfn.IFS(ScoutingInfo!P101="h",1,   ScoutingInfo!P101="o",1,   ScoutingInfo!P101="s",1,   ScoutingInfo!P101="a",0,   ScoutingInfo!P101="x","x",ScoutingInfo!P101="p","p",ISBLANK(ScoutingInfo!P101),"null")</f>
        <v>1</v>
      </c>
      <c r="E100" cm="1">
        <f t="array" ref="E100">IFERROR(_xlfn.IFS(D100 = 1, IF(ScoutingInfo!O101&gt;0, ScoutingInfo!O101,AVERAGE(stage_timer)),D100=0,MAX(stage_timer),D100="x","x"),"")</f>
        <v>3.6</v>
      </c>
    </row>
    <row r="101" spans="1:5" x14ac:dyDescent="0.4">
      <c r="A101">
        <f>ScoutingInfo!F102</f>
        <v>3277</v>
      </c>
      <c r="B101">
        <f>IF(ISBLANK(ScoutingInfo!I102),"null", ScoutingInfo!I102*2)</f>
        <v>0</v>
      </c>
      <c r="C101">
        <f>IF(ISBLANK(ScoutingInfo!J102),"null",ScoutingInfo!J102* 5)</f>
        <v>20</v>
      </c>
      <c r="D101" cm="1">
        <f t="array" ref="D101">_xlfn.IFS(ScoutingInfo!P102="h",1,   ScoutingInfo!P102="o",1,   ScoutingInfo!P102="s",1,   ScoutingInfo!P102="a",0,   ScoutingInfo!P102="x","x",ScoutingInfo!P102="p","p",ISBLANK(ScoutingInfo!P102),"null")</f>
        <v>1</v>
      </c>
      <c r="E101" cm="1">
        <f t="array" ref="E101">IFERROR(_xlfn.IFS(D101 = 1, IF(ScoutingInfo!O102&gt;0, ScoutingInfo!O102,AVERAGE(stage_timer)),D101=0,MAX(stage_timer),D101="x","x"),"")</f>
        <v>9.8000000000000007</v>
      </c>
    </row>
    <row r="102" spans="1:5" x14ac:dyDescent="0.4">
      <c r="A102">
        <f>ScoutingInfo!F103</f>
        <v>3277</v>
      </c>
      <c r="B102">
        <f>IF(ISBLANK(ScoutingInfo!I103),"null", ScoutingInfo!I103*2)</f>
        <v>0</v>
      </c>
      <c r="C102">
        <f>IF(ISBLANK(ScoutingInfo!J103),"null",ScoutingInfo!J103* 5)</f>
        <v>20</v>
      </c>
      <c r="D102" t="str" cm="1">
        <f t="array" ref="D102">_xlfn.IFS(ScoutingInfo!P103="h",1,   ScoutingInfo!P103="o",1,   ScoutingInfo!P103="s",1,   ScoutingInfo!P103="a",0,   ScoutingInfo!P103="x","x",ScoutingInfo!P103="p","p",ISBLANK(ScoutingInfo!P103),"null")</f>
        <v>x</v>
      </c>
      <c r="E102" t="str" cm="1">
        <f t="array" ref="E102">IFERROR(_xlfn.IFS(D102 = 1, IF(ScoutingInfo!O103&gt;0, ScoutingInfo!O103,AVERAGE(stage_timer)),D102=0,MAX(stage_timer),D102="x","x"),"")</f>
        <v>x</v>
      </c>
    </row>
    <row r="103" spans="1:5" x14ac:dyDescent="0.4">
      <c r="A103">
        <f>ScoutingInfo!F104</f>
        <v>3277</v>
      </c>
      <c r="B103">
        <f>IF(ISBLANK(ScoutingInfo!I104),"null", ScoutingInfo!I104*2)</f>
        <v>0</v>
      </c>
      <c r="C103">
        <f>IF(ISBLANK(ScoutingInfo!J104),"null",ScoutingInfo!J104* 5)</f>
        <v>20</v>
      </c>
      <c r="D103" cm="1">
        <f t="array" ref="D103">_xlfn.IFS(ScoutingInfo!P104="h",1,   ScoutingInfo!P104="o",1,   ScoutingInfo!P104="s",1,   ScoutingInfo!P104="a",0,   ScoutingInfo!P104="x","x",ScoutingInfo!P104="p","p",ISBLANK(ScoutingInfo!P104),"null")</f>
        <v>0</v>
      </c>
      <c r="E103" cm="1">
        <f t="array" ref="E103">IFERROR(_xlfn.IFS(D103 = 1, IF(ScoutingInfo!O104&gt;0, ScoutingInfo!O104,AVERAGE(stage_timer)),D103=0,MAX(stage_timer),D103="x","x"),"")</f>
        <v>30.8</v>
      </c>
    </row>
    <row r="104" spans="1:5" x14ac:dyDescent="0.4">
      <c r="A104">
        <f>ScoutingInfo!F105</f>
        <v>3278</v>
      </c>
      <c r="B104">
        <f>IF(ISBLANK(ScoutingInfo!I105),"null", ScoutingInfo!I105*2)</f>
        <v>0</v>
      </c>
      <c r="C104">
        <f>IF(ISBLANK(ScoutingInfo!J105),"null",ScoutingInfo!J105* 5)</f>
        <v>0</v>
      </c>
      <c r="D104" t="str" cm="1">
        <f t="array" ref="D104">_xlfn.IFS(ScoutingInfo!P105="h",1,   ScoutingInfo!P105="o",1,   ScoutingInfo!P105="s",1,   ScoutingInfo!P105="a",0,   ScoutingInfo!P105="x","x",ScoutingInfo!P105="p","p",ISBLANK(ScoutingInfo!P105),"null")</f>
        <v>p</v>
      </c>
      <c r="E104" t="str" cm="1">
        <f t="array" ref="E104">IFERROR(_xlfn.IFS(D104 = 1, IF(ScoutingInfo!O105&gt;0, ScoutingInfo!O105,AVERAGE(stage_timer)),D104=0,MAX(stage_timer),D104="x","x"),"")</f>
        <v/>
      </c>
    </row>
    <row r="105" spans="1:5" x14ac:dyDescent="0.4">
      <c r="A105">
        <f>ScoutingInfo!F106</f>
        <v>3278</v>
      </c>
      <c r="B105">
        <f>IF(ISBLANK(ScoutingInfo!I106),"null", ScoutingInfo!I106*2)</f>
        <v>0</v>
      </c>
      <c r="C105">
        <f>IF(ISBLANK(ScoutingInfo!J106),"null",ScoutingInfo!J106* 5)</f>
        <v>0</v>
      </c>
      <c r="D105" t="str" cm="1">
        <f t="array" ref="D105">_xlfn.IFS(ScoutingInfo!P106="h",1,   ScoutingInfo!P106="o",1,   ScoutingInfo!P106="s",1,   ScoutingInfo!P106="a",0,   ScoutingInfo!P106="x","x",ScoutingInfo!P106="p","p",ISBLANK(ScoutingInfo!P106),"null")</f>
        <v>x</v>
      </c>
      <c r="E105" t="str" cm="1">
        <f t="array" ref="E105">IFERROR(_xlfn.IFS(D105 = 1, IF(ScoutingInfo!O106&gt;0, ScoutingInfo!O106,AVERAGE(stage_timer)),D105=0,MAX(stage_timer),D105="x","x"),"")</f>
        <v>x</v>
      </c>
    </row>
    <row r="106" spans="1:5" x14ac:dyDescent="0.4">
      <c r="A106">
        <f>ScoutingInfo!F107</f>
        <v>3278</v>
      </c>
      <c r="B106">
        <f>IF(ISBLANK(ScoutingInfo!I107),"null", ScoutingInfo!I107*2)</f>
        <v>0</v>
      </c>
      <c r="C106">
        <f>IF(ISBLANK(ScoutingInfo!J107),"null",ScoutingInfo!J107* 5)</f>
        <v>0</v>
      </c>
      <c r="D106" t="str" cm="1">
        <f t="array" ref="D106">_xlfn.IFS(ScoutingInfo!P107="h",1,   ScoutingInfo!P107="o",1,   ScoutingInfo!P107="s",1,   ScoutingInfo!P107="a",0,   ScoutingInfo!P107="x","x",ScoutingInfo!P107="p","p",ISBLANK(ScoutingInfo!P107),"null")</f>
        <v>x</v>
      </c>
      <c r="E106" t="str" cm="1">
        <f t="array" ref="E106">IFERROR(_xlfn.IFS(D106 = 1, IF(ScoutingInfo!O107&gt;0, ScoutingInfo!O107,AVERAGE(stage_timer)),D106=0,MAX(stage_timer),D106="x","x"),"")</f>
        <v>x</v>
      </c>
    </row>
    <row r="107" spans="1:5" x14ac:dyDescent="0.4">
      <c r="A107">
        <f>ScoutingInfo!F108</f>
        <v>3278</v>
      </c>
      <c r="B107">
        <f>IF(ISBLANK(ScoutingInfo!I108),"null", ScoutingInfo!I108*2)</f>
        <v>0</v>
      </c>
      <c r="C107">
        <f>IF(ISBLANK(ScoutingInfo!J108),"null",ScoutingInfo!J108* 5)</f>
        <v>0</v>
      </c>
      <c r="D107" cm="1">
        <f t="array" ref="D107">_xlfn.IFS(ScoutingInfo!P108="h",1,   ScoutingInfo!P108="o",1,   ScoutingInfo!P108="s",1,   ScoutingInfo!P108="a",0,   ScoutingInfo!P108="x","x",ScoutingInfo!P108="p","p",ISBLANK(ScoutingInfo!P108),"null")</f>
        <v>0</v>
      </c>
      <c r="E107" cm="1">
        <f t="array" ref="E107">IFERROR(_xlfn.IFS(D107 = 1, IF(ScoutingInfo!O108&gt;0, ScoutingInfo!O108,AVERAGE(stage_timer)),D107=0,MAX(stage_timer),D107="x","x"),"")</f>
        <v>30.8</v>
      </c>
    </row>
    <row r="108" spans="1:5" x14ac:dyDescent="0.4">
      <c r="A108">
        <f>ScoutingInfo!F109</f>
        <v>3278</v>
      </c>
      <c r="B108">
        <f>IF(ISBLANK(ScoutingInfo!I109),"null", ScoutingInfo!I109*2)</f>
        <v>0</v>
      </c>
      <c r="C108">
        <f>IF(ISBLANK(ScoutingInfo!J109),"null",ScoutingInfo!J109* 5)</f>
        <v>0</v>
      </c>
      <c r="D108" cm="1">
        <f t="array" ref="D108">_xlfn.IFS(ScoutingInfo!P109="h",1,   ScoutingInfo!P109="o",1,   ScoutingInfo!P109="s",1,   ScoutingInfo!P109="a",0,   ScoutingInfo!P109="x","x",ScoutingInfo!P109="p","p",ISBLANK(ScoutingInfo!P109),"null")</f>
        <v>0</v>
      </c>
      <c r="E108" cm="1">
        <f t="array" ref="E108">IFERROR(_xlfn.IFS(D108 = 1, IF(ScoutingInfo!O109&gt;0, ScoutingInfo!O109,AVERAGE(stage_timer)),D108=0,MAX(stage_timer),D108="x","x"),"")</f>
        <v>30.8</v>
      </c>
    </row>
    <row r="109" spans="1:5" x14ac:dyDescent="0.4">
      <c r="A109">
        <f>ScoutingInfo!F110</f>
        <v>3278</v>
      </c>
      <c r="B109">
        <f>IF(ISBLANK(ScoutingInfo!I110),"null", ScoutingInfo!I110*2)</f>
        <v>0</v>
      </c>
      <c r="C109">
        <f>IF(ISBLANK(ScoutingInfo!J110),"null",ScoutingInfo!J110* 5)</f>
        <v>0</v>
      </c>
      <c r="D109" cm="1">
        <f t="array" ref="D109">_xlfn.IFS(ScoutingInfo!P110="h",1,   ScoutingInfo!P110="o",1,   ScoutingInfo!P110="s",1,   ScoutingInfo!P110="a",0,   ScoutingInfo!P110="x","x",ScoutingInfo!P110="p","p",ISBLANK(ScoutingInfo!P110),"null")</f>
        <v>1</v>
      </c>
      <c r="E109" cm="1">
        <f t="array" ref="E109">IFERROR(_xlfn.IFS(D109 = 1, IF(ScoutingInfo!O110&gt;0, ScoutingInfo!O110,AVERAGE(stage_timer)),D109=0,MAX(stage_timer),D109="x","x"),"")</f>
        <v>2.9380116959064337</v>
      </c>
    </row>
    <row r="110" spans="1:5" x14ac:dyDescent="0.4">
      <c r="A110">
        <f>ScoutingInfo!F111</f>
        <v>3278</v>
      </c>
      <c r="B110">
        <f>IF(ISBLANK(ScoutingInfo!I111),"null", ScoutingInfo!I111*2)</f>
        <v>0</v>
      </c>
      <c r="C110">
        <f>IF(ISBLANK(ScoutingInfo!J111),"null",ScoutingInfo!J111* 5)</f>
        <v>0</v>
      </c>
      <c r="D110" t="str" cm="1">
        <f t="array" ref="D110">_xlfn.IFS(ScoutingInfo!P111="h",1,   ScoutingInfo!P111="o",1,   ScoutingInfo!P111="s",1,   ScoutingInfo!P111="a",0,   ScoutingInfo!P111="x","x",ScoutingInfo!P111="p","p",ISBLANK(ScoutingInfo!P111),"null")</f>
        <v>x</v>
      </c>
      <c r="E110" t="str" cm="1">
        <f t="array" ref="E110">IFERROR(_xlfn.IFS(D110 = 1, IF(ScoutingInfo!O111&gt;0, ScoutingInfo!O111,AVERAGE(stage_timer)),D110=0,MAX(stage_timer),D110="x","x"),"")</f>
        <v>x</v>
      </c>
    </row>
    <row r="111" spans="1:5" x14ac:dyDescent="0.4">
      <c r="A111">
        <f>ScoutingInfo!F112</f>
        <v>3278</v>
      </c>
      <c r="B111">
        <f>IF(ISBLANK(ScoutingInfo!I112),"null", ScoutingInfo!I112*2)</f>
        <v>0</v>
      </c>
      <c r="C111">
        <f>IF(ISBLANK(ScoutingInfo!J112),"null",ScoutingInfo!J112* 5)</f>
        <v>15</v>
      </c>
      <c r="D111" cm="1">
        <f t="array" ref="D111">_xlfn.IFS(ScoutingInfo!P112="h",1,   ScoutingInfo!P112="o",1,   ScoutingInfo!P112="s",1,   ScoutingInfo!P112="a",0,   ScoutingInfo!P112="x","x",ScoutingInfo!P112="p","p",ISBLANK(ScoutingInfo!P112),"null")</f>
        <v>0</v>
      </c>
      <c r="E111" cm="1">
        <f t="array" ref="E111">IFERROR(_xlfn.IFS(D111 = 1, IF(ScoutingInfo!O112&gt;0, ScoutingInfo!O112,AVERAGE(stage_timer)),D111=0,MAX(stage_timer),D111="x","x"),"")</f>
        <v>30.8</v>
      </c>
    </row>
    <row r="112" spans="1:5" x14ac:dyDescent="0.4">
      <c r="A112">
        <f>ScoutingInfo!F113</f>
        <v>3278</v>
      </c>
      <c r="B112">
        <f>IF(ISBLANK(ScoutingInfo!I113),"null", ScoutingInfo!I113*2)</f>
        <v>0</v>
      </c>
      <c r="C112">
        <f>IF(ISBLANK(ScoutingInfo!J113),"null",ScoutingInfo!J113* 5)</f>
        <v>0</v>
      </c>
      <c r="D112" t="str" cm="1">
        <f t="array" ref="D112">_xlfn.IFS(ScoutingInfo!P113="h",1,   ScoutingInfo!P113="o",1,   ScoutingInfo!P113="s",1,   ScoutingInfo!P113="a",0,   ScoutingInfo!P113="x","x",ScoutingInfo!P113="p","p",ISBLANK(ScoutingInfo!P113),"null")</f>
        <v>x</v>
      </c>
      <c r="E112" t="str" cm="1">
        <f t="array" ref="E112">IFERROR(_xlfn.IFS(D112 = 1, IF(ScoutingInfo!O113&gt;0, ScoutingInfo!O113,AVERAGE(stage_timer)),D112=0,MAX(stage_timer),D112="x","x"),"")</f>
        <v>x</v>
      </c>
    </row>
    <row r="113" spans="1:5" x14ac:dyDescent="0.4">
      <c r="A113">
        <f>ScoutingInfo!F114</f>
        <v>3293</v>
      </c>
      <c r="B113">
        <f>IF(ISBLANK(ScoutingInfo!I114),"null", ScoutingInfo!I114*2)</f>
        <v>0</v>
      </c>
      <c r="C113">
        <f>IF(ISBLANK(ScoutingInfo!J114),"null",ScoutingInfo!J114* 5)</f>
        <v>0</v>
      </c>
      <c r="D113" t="str" cm="1">
        <f t="array" ref="D113">_xlfn.IFS(ScoutingInfo!P114="h",1,   ScoutingInfo!P114="o",1,   ScoutingInfo!P114="s",1,   ScoutingInfo!P114="a",0,   ScoutingInfo!P114="x","x",ScoutingInfo!P114="p","p",ISBLANK(ScoutingInfo!P114),"null")</f>
        <v>x</v>
      </c>
      <c r="E113" t="str" cm="1">
        <f t="array" ref="E113">IFERROR(_xlfn.IFS(D113 = 1, IF(ScoutingInfo!O114&gt;0, ScoutingInfo!O114,AVERAGE(stage_timer)),D113=0,MAX(stage_timer),D113="x","x"),"")</f>
        <v>x</v>
      </c>
    </row>
    <row r="114" spans="1:5" x14ac:dyDescent="0.4">
      <c r="A114">
        <f>ScoutingInfo!F115</f>
        <v>3293</v>
      </c>
      <c r="B114">
        <f>IF(ISBLANK(ScoutingInfo!I115),"null", ScoutingInfo!I115*2)</f>
        <v>2</v>
      </c>
      <c r="C114">
        <f>IF(ISBLANK(ScoutingInfo!J115),"null",ScoutingInfo!J115* 5)</f>
        <v>0</v>
      </c>
      <c r="D114" cm="1">
        <f t="array" ref="D114">_xlfn.IFS(ScoutingInfo!P115="h",1,   ScoutingInfo!P115="o",1,   ScoutingInfo!P115="s",1,   ScoutingInfo!P115="a",0,   ScoutingInfo!P115="x","x",ScoutingInfo!P115="p","p",ISBLANK(ScoutingInfo!P115),"null")</f>
        <v>1</v>
      </c>
      <c r="E114" cm="1">
        <f t="array" ref="E114">IFERROR(_xlfn.IFS(D114 = 1, IF(ScoutingInfo!O115&gt;0, ScoutingInfo!O115,AVERAGE(stage_timer)),D114=0,MAX(stage_timer),D114="x","x"),"")</f>
        <v>8.6</v>
      </c>
    </row>
    <row r="115" spans="1:5" x14ac:dyDescent="0.4">
      <c r="A115">
        <f>ScoutingInfo!F116</f>
        <v>3293</v>
      </c>
      <c r="B115">
        <f>IF(ISBLANK(ScoutingInfo!I116),"null", ScoutingInfo!I116*2)</f>
        <v>4</v>
      </c>
      <c r="C115">
        <f>IF(ISBLANK(ScoutingInfo!J116),"null",ScoutingInfo!J116* 5)</f>
        <v>0</v>
      </c>
      <c r="D115" cm="1">
        <f t="array" ref="D115">_xlfn.IFS(ScoutingInfo!P116="h",1,   ScoutingInfo!P116="o",1,   ScoutingInfo!P116="s",1,   ScoutingInfo!P116="a",0,   ScoutingInfo!P116="x","x",ScoutingInfo!P116="p","p",ISBLANK(ScoutingInfo!P116),"null")</f>
        <v>1</v>
      </c>
      <c r="E115" cm="1">
        <f t="array" ref="E115">IFERROR(_xlfn.IFS(D115 = 1, IF(ScoutingInfo!O116&gt;0, ScoutingInfo!O116,AVERAGE(stage_timer)),D115=0,MAX(stage_timer),D115="x","x"),"")</f>
        <v>4.5</v>
      </c>
    </row>
    <row r="116" spans="1:5" x14ac:dyDescent="0.4">
      <c r="A116">
        <f>ScoutingInfo!F117</f>
        <v>3293</v>
      </c>
      <c r="B116">
        <f>IF(ISBLANK(ScoutingInfo!I117),"null", ScoutingInfo!I117*2)</f>
        <v>0</v>
      </c>
      <c r="C116">
        <f>IF(ISBLANK(ScoutingInfo!J117),"null",ScoutingInfo!J117* 5)</f>
        <v>10</v>
      </c>
      <c r="D116" cm="1">
        <f t="array" ref="D116">_xlfn.IFS(ScoutingInfo!P117="h",1,   ScoutingInfo!P117="o",1,   ScoutingInfo!P117="s",1,   ScoutingInfo!P117="a",0,   ScoutingInfo!P117="x","x",ScoutingInfo!P117="p","p",ISBLANK(ScoutingInfo!P117),"null")</f>
        <v>1</v>
      </c>
      <c r="E116" cm="1">
        <f t="array" ref="E116">IFERROR(_xlfn.IFS(D116 = 1, IF(ScoutingInfo!O117&gt;0, ScoutingInfo!O117,AVERAGE(stage_timer)),D116=0,MAX(stage_timer),D116="x","x"),"")</f>
        <v>4.8</v>
      </c>
    </row>
    <row r="117" spans="1:5" x14ac:dyDescent="0.4">
      <c r="A117">
        <f>ScoutingInfo!F118</f>
        <v>3293</v>
      </c>
      <c r="B117">
        <f>IF(ISBLANK(ScoutingInfo!I118),"null", ScoutingInfo!I118*2)</f>
        <v>0</v>
      </c>
      <c r="C117">
        <f>IF(ISBLANK(ScoutingInfo!J118),"null",ScoutingInfo!J118* 5)</f>
        <v>0</v>
      </c>
      <c r="D117" t="str" cm="1">
        <f t="array" ref="D117">_xlfn.IFS(ScoutingInfo!P118="h",1,   ScoutingInfo!P118="o",1,   ScoutingInfo!P118="s",1,   ScoutingInfo!P118="a",0,   ScoutingInfo!P118="x","x",ScoutingInfo!P118="p","p",ISBLANK(ScoutingInfo!P118),"null")</f>
        <v>x</v>
      </c>
      <c r="E117" t="str" cm="1">
        <f t="array" ref="E117">IFERROR(_xlfn.IFS(D117 = 1, IF(ScoutingInfo!O118&gt;0, ScoutingInfo!O118,AVERAGE(stage_timer)),D117=0,MAX(stage_timer),D117="x","x"),"")</f>
        <v>x</v>
      </c>
    </row>
    <row r="118" spans="1:5" x14ac:dyDescent="0.4">
      <c r="A118">
        <f>ScoutingInfo!F119</f>
        <v>3293</v>
      </c>
      <c r="B118">
        <f>IF(ISBLANK(ScoutingInfo!I119),"null", ScoutingInfo!I119*2)</f>
        <v>4</v>
      </c>
      <c r="C118">
        <f>IF(ISBLANK(ScoutingInfo!J119),"null",ScoutingInfo!J119* 5)</f>
        <v>0</v>
      </c>
      <c r="D118" cm="1">
        <f t="array" ref="D118">_xlfn.IFS(ScoutingInfo!P119="h",1,   ScoutingInfo!P119="o",1,   ScoutingInfo!P119="s",1,   ScoutingInfo!P119="a",0,   ScoutingInfo!P119="x","x",ScoutingInfo!P119="p","p",ISBLANK(ScoutingInfo!P119),"null")</f>
        <v>1</v>
      </c>
      <c r="E118" cm="1">
        <f t="array" ref="E118">IFERROR(_xlfn.IFS(D118 = 1, IF(ScoutingInfo!O119&gt;0, ScoutingInfo!O119,AVERAGE(stage_timer)),D118=0,MAX(stage_timer),D118="x","x"),"")</f>
        <v>2</v>
      </c>
    </row>
    <row r="119" spans="1:5" x14ac:dyDescent="0.4">
      <c r="A119">
        <f>ScoutingInfo!F120</f>
        <v>3293</v>
      </c>
      <c r="B119">
        <f>IF(ISBLANK(ScoutingInfo!I120),"null", ScoutingInfo!I120*2)</f>
        <v>4</v>
      </c>
      <c r="C119">
        <f>IF(ISBLANK(ScoutingInfo!J120),"null",ScoutingInfo!J120* 5)</f>
        <v>0</v>
      </c>
      <c r="D119" cm="1">
        <f t="array" ref="D119">_xlfn.IFS(ScoutingInfo!P120="h",1,   ScoutingInfo!P120="o",1,   ScoutingInfo!P120="s",1,   ScoutingInfo!P120="a",0,   ScoutingInfo!P120="x","x",ScoutingInfo!P120="p","p",ISBLANK(ScoutingInfo!P120),"null")</f>
        <v>1</v>
      </c>
      <c r="E119" cm="1">
        <f t="array" ref="E119">IFERROR(_xlfn.IFS(D119 = 1, IF(ScoutingInfo!O120&gt;0, ScoutingInfo!O120,AVERAGE(stage_timer)),D119=0,MAX(stage_timer),D119="x","x"),"")</f>
        <v>2.6</v>
      </c>
    </row>
    <row r="120" spans="1:5" x14ac:dyDescent="0.4">
      <c r="A120">
        <f>ScoutingInfo!F121</f>
        <v>3293</v>
      </c>
      <c r="B120">
        <f>IF(ISBLANK(ScoutingInfo!I121),"null", ScoutingInfo!I121*2)</f>
        <v>0</v>
      </c>
      <c r="C120">
        <f>IF(ISBLANK(ScoutingInfo!J121),"null",ScoutingInfo!J121* 5)</f>
        <v>5</v>
      </c>
      <c r="D120" t="str" cm="1">
        <f t="array" ref="D120">_xlfn.IFS(ScoutingInfo!P121="h",1,   ScoutingInfo!P121="o",1,   ScoutingInfo!P121="s",1,   ScoutingInfo!P121="a",0,   ScoutingInfo!P121="x","x",ScoutingInfo!P121="p","p",ISBLANK(ScoutingInfo!P121),"null")</f>
        <v>x</v>
      </c>
      <c r="E120" t="str" cm="1">
        <f t="array" ref="E120">IFERROR(_xlfn.IFS(D120 = 1, IF(ScoutingInfo!O121&gt;0, ScoutingInfo!O121,AVERAGE(stage_timer)),D120=0,MAX(stage_timer),D120="x","x"),"")</f>
        <v>x</v>
      </c>
    </row>
    <row r="121" spans="1:5" x14ac:dyDescent="0.4">
      <c r="A121">
        <f>ScoutingInfo!F122</f>
        <v>3298</v>
      </c>
      <c r="B121">
        <f>IF(ISBLANK(ScoutingInfo!I122),"null", ScoutingInfo!I122*2)</f>
        <v>0</v>
      </c>
      <c r="C121">
        <f>IF(ISBLANK(ScoutingInfo!J122),"null",ScoutingInfo!J122* 5)</f>
        <v>0</v>
      </c>
      <c r="D121" cm="1">
        <f t="array" ref="D121">_xlfn.IFS(ScoutingInfo!P122="h",1,   ScoutingInfo!P122="o",1,   ScoutingInfo!P122="s",1,   ScoutingInfo!P122="a",0,   ScoutingInfo!P122="x","x",ScoutingInfo!P122="p","p",ISBLANK(ScoutingInfo!P122),"null")</f>
        <v>1</v>
      </c>
      <c r="E121" cm="1">
        <f t="array" ref="E121">IFERROR(_xlfn.IFS(D121 = 1, IF(ScoutingInfo!O122&gt;0, ScoutingInfo!O122,AVERAGE(stage_timer)),D121=0,MAX(stage_timer),D121="x","x"),"")</f>
        <v>20.6</v>
      </c>
    </row>
    <row r="122" spans="1:5" x14ac:dyDescent="0.4">
      <c r="A122">
        <f>ScoutingInfo!F123</f>
        <v>3298</v>
      </c>
      <c r="B122">
        <f>IF(ISBLANK(ScoutingInfo!I123),"null", ScoutingInfo!I123*2)</f>
        <v>0</v>
      </c>
      <c r="C122">
        <f>IF(ISBLANK(ScoutingInfo!J123),"null",ScoutingInfo!J123* 5)</f>
        <v>0</v>
      </c>
      <c r="D122" t="str" cm="1">
        <f t="array" ref="D122">_xlfn.IFS(ScoutingInfo!P123="h",1,   ScoutingInfo!P123="o",1,   ScoutingInfo!P123="s",1,   ScoutingInfo!P123="a",0,   ScoutingInfo!P123="x","x",ScoutingInfo!P123="p","p",ISBLANK(ScoutingInfo!P123),"null")</f>
        <v>x</v>
      </c>
      <c r="E122" t="str" cm="1">
        <f t="array" ref="E122">IFERROR(_xlfn.IFS(D122 = 1, IF(ScoutingInfo!O123&gt;0, ScoutingInfo!O123,AVERAGE(stage_timer)),D122=0,MAX(stage_timer),D122="x","x"),"")</f>
        <v>x</v>
      </c>
    </row>
    <row r="123" spans="1:5" x14ac:dyDescent="0.4">
      <c r="A123">
        <f>ScoutingInfo!F124</f>
        <v>3298</v>
      </c>
      <c r="B123">
        <f>IF(ISBLANK(ScoutingInfo!I124),"null", ScoutingInfo!I124*2)</f>
        <v>0</v>
      </c>
      <c r="C123">
        <f>IF(ISBLANK(ScoutingInfo!J124),"null",ScoutingInfo!J124* 5)</f>
        <v>0</v>
      </c>
      <c r="D123" cm="1">
        <f t="array" ref="D123">_xlfn.IFS(ScoutingInfo!P124="h",1,   ScoutingInfo!P124="o",1,   ScoutingInfo!P124="s",1,   ScoutingInfo!P124="a",0,   ScoutingInfo!P124="x","x",ScoutingInfo!P124="p","p",ISBLANK(ScoutingInfo!P124),"null")</f>
        <v>1</v>
      </c>
      <c r="E123" cm="1">
        <f t="array" ref="E123">IFERROR(_xlfn.IFS(D123 = 1, IF(ScoutingInfo!O124&gt;0, ScoutingInfo!O124,AVERAGE(stage_timer)),D123=0,MAX(stage_timer),D123="x","x"),"")</f>
        <v>12.3</v>
      </c>
    </row>
    <row r="124" spans="1:5" x14ac:dyDescent="0.4">
      <c r="A124">
        <f>ScoutingInfo!F125</f>
        <v>3298</v>
      </c>
      <c r="B124">
        <f>IF(ISBLANK(ScoutingInfo!I125),"null", ScoutingInfo!I125*2)</f>
        <v>0</v>
      </c>
      <c r="C124">
        <f>IF(ISBLANK(ScoutingInfo!J125),"null",ScoutingInfo!J125* 5)</f>
        <v>0</v>
      </c>
      <c r="D124" cm="1">
        <f t="array" ref="D124">_xlfn.IFS(ScoutingInfo!P125="h",1,   ScoutingInfo!P125="o",1,   ScoutingInfo!P125="s",1,   ScoutingInfo!P125="a",0,   ScoutingInfo!P125="x","x",ScoutingInfo!P125="p","p",ISBLANK(ScoutingInfo!P125),"null")</f>
        <v>1</v>
      </c>
      <c r="E124" cm="1">
        <f t="array" ref="E124">IFERROR(_xlfn.IFS(D124 = 1, IF(ScoutingInfo!O125&gt;0, ScoutingInfo!O125,AVERAGE(stage_timer)),D124=0,MAX(stage_timer),D124="x","x"),"")</f>
        <v>2.2999999999999998</v>
      </c>
    </row>
    <row r="125" spans="1:5" x14ac:dyDescent="0.4">
      <c r="A125">
        <f>ScoutingInfo!F126</f>
        <v>3298</v>
      </c>
      <c r="B125">
        <f>IF(ISBLANK(ScoutingInfo!I126),"null", ScoutingInfo!I126*2)</f>
        <v>0</v>
      </c>
      <c r="C125">
        <f>IF(ISBLANK(ScoutingInfo!J126),"null",ScoutingInfo!J126* 5)</f>
        <v>0</v>
      </c>
      <c r="D125" cm="1">
        <f t="array" ref="D125">_xlfn.IFS(ScoutingInfo!P126="h",1,   ScoutingInfo!P126="o",1,   ScoutingInfo!P126="s",1,   ScoutingInfo!P126="a",0,   ScoutingInfo!P126="x","x",ScoutingInfo!P126="p","p",ISBLANK(ScoutingInfo!P126),"null")</f>
        <v>1</v>
      </c>
      <c r="E125" cm="1">
        <f t="array" ref="E125">IFERROR(_xlfn.IFS(D125 = 1, IF(ScoutingInfo!O126&gt;0, ScoutingInfo!O126,AVERAGE(stage_timer)),D125=0,MAX(stage_timer),D125="x","x"),"")</f>
        <v>3.8</v>
      </c>
    </row>
    <row r="126" spans="1:5" x14ac:dyDescent="0.4">
      <c r="A126">
        <f>ScoutingInfo!F127</f>
        <v>3298</v>
      </c>
      <c r="B126">
        <f>IF(ISBLANK(ScoutingInfo!I127),"null", ScoutingInfo!I127*2)</f>
        <v>0</v>
      </c>
      <c r="C126">
        <f>IF(ISBLANK(ScoutingInfo!J127),"null",ScoutingInfo!J127* 5)</f>
        <v>0</v>
      </c>
      <c r="D126" cm="1">
        <f t="array" ref="D126">_xlfn.IFS(ScoutingInfo!P127="h",1,   ScoutingInfo!P127="o",1,   ScoutingInfo!P127="s",1,   ScoutingInfo!P127="a",0,   ScoutingInfo!P127="x","x",ScoutingInfo!P127="p","p",ISBLANK(ScoutingInfo!P127),"null")</f>
        <v>1</v>
      </c>
      <c r="E126" cm="1">
        <f t="array" ref="E126">IFERROR(_xlfn.IFS(D126 = 1, IF(ScoutingInfo!O127&gt;0, ScoutingInfo!O127,AVERAGE(stage_timer)),D126=0,MAX(stage_timer),D126="x","x"),"")</f>
        <v>5.6</v>
      </c>
    </row>
    <row r="127" spans="1:5" x14ac:dyDescent="0.4">
      <c r="A127">
        <f>ScoutingInfo!F128</f>
        <v>3313</v>
      </c>
      <c r="B127">
        <f>IF(ISBLANK(ScoutingInfo!I128),"null", ScoutingInfo!I128*2)</f>
        <v>0</v>
      </c>
      <c r="C127">
        <f>IF(ISBLANK(ScoutingInfo!J128),"null",ScoutingInfo!J128* 5)</f>
        <v>0</v>
      </c>
      <c r="D127" t="str" cm="1">
        <f t="array" ref="D127">_xlfn.IFS(ScoutingInfo!P128="h",1,   ScoutingInfo!P128="o",1,   ScoutingInfo!P128="s",1,   ScoutingInfo!P128="a",0,   ScoutingInfo!P128="x","x",ScoutingInfo!P128="p","p",ISBLANK(ScoutingInfo!P128),"null")</f>
        <v>x</v>
      </c>
      <c r="E127" t="str" cm="1">
        <f t="array" ref="E127">IFERROR(_xlfn.IFS(D127 = 1, IF(ScoutingInfo!O128&gt;0, ScoutingInfo!O128,AVERAGE(stage_timer)),D127=0,MAX(stage_timer),D127="x","x"),"")</f>
        <v>x</v>
      </c>
    </row>
    <row r="128" spans="1:5" x14ac:dyDescent="0.4">
      <c r="A128">
        <f>ScoutingInfo!F129</f>
        <v>3313</v>
      </c>
      <c r="B128">
        <f>IF(ISBLANK(ScoutingInfo!I129),"null", ScoutingInfo!I129*2)</f>
        <v>0</v>
      </c>
      <c r="C128">
        <f>IF(ISBLANK(ScoutingInfo!J129),"null",ScoutingInfo!J129* 5)</f>
        <v>10</v>
      </c>
      <c r="D128" cm="1">
        <f t="array" ref="D128">_xlfn.IFS(ScoutingInfo!P129="h",1,   ScoutingInfo!P129="o",1,   ScoutingInfo!P129="s",1,   ScoutingInfo!P129="a",0,   ScoutingInfo!P129="x","x",ScoutingInfo!P129="p","p",ISBLANK(ScoutingInfo!P129),"null")</f>
        <v>1</v>
      </c>
      <c r="E128" cm="1">
        <f t="array" ref="E128">IFERROR(_xlfn.IFS(D128 = 1, IF(ScoutingInfo!O129&gt;0, ScoutingInfo!O129,AVERAGE(stage_timer)),D128=0,MAX(stage_timer),D128="x","x"),"")</f>
        <v>9</v>
      </c>
    </row>
    <row r="129" spans="1:5" x14ac:dyDescent="0.4">
      <c r="A129">
        <f>ScoutingInfo!F130</f>
        <v>3313</v>
      </c>
      <c r="B129">
        <f>IF(ISBLANK(ScoutingInfo!I130),"null", ScoutingInfo!I130*2)</f>
        <v>0</v>
      </c>
      <c r="C129">
        <f>IF(ISBLANK(ScoutingInfo!J130),"null",ScoutingInfo!J130* 5)</f>
        <v>5</v>
      </c>
      <c r="D129" t="str" cm="1">
        <f t="array" ref="D129">_xlfn.IFS(ScoutingInfo!P130="h",1,   ScoutingInfo!P130="o",1,   ScoutingInfo!P130="s",1,   ScoutingInfo!P130="a",0,   ScoutingInfo!P130="x","x",ScoutingInfo!P130="p","p",ISBLANK(ScoutingInfo!P130),"null")</f>
        <v>p</v>
      </c>
      <c r="E129" t="str" cm="1">
        <f t="array" ref="E129">IFERROR(_xlfn.IFS(D129 = 1, IF(ScoutingInfo!O130&gt;0, ScoutingInfo!O130,AVERAGE(stage_timer)),D129=0,MAX(stage_timer),D129="x","x"),"")</f>
        <v/>
      </c>
    </row>
    <row r="130" spans="1:5" x14ac:dyDescent="0.4">
      <c r="A130">
        <f>ScoutingInfo!F131</f>
        <v>3313</v>
      </c>
      <c r="B130">
        <f>IF(ISBLANK(ScoutingInfo!I131),"null", ScoutingInfo!I131*2)</f>
        <v>0</v>
      </c>
      <c r="C130">
        <f>IF(ISBLANK(ScoutingInfo!J131),"null",ScoutingInfo!J131* 5)</f>
        <v>0</v>
      </c>
      <c r="D130" t="str" cm="1">
        <f t="array" ref="D130">_xlfn.IFS(ScoutingInfo!P131="h",1,   ScoutingInfo!P131="o",1,   ScoutingInfo!P131="s",1,   ScoutingInfo!P131="a",0,   ScoutingInfo!P131="x","x",ScoutingInfo!P131="p","p",ISBLANK(ScoutingInfo!P131),"null")</f>
        <v>x</v>
      </c>
      <c r="E130" t="str" cm="1">
        <f t="array" ref="E130">IFERROR(_xlfn.IFS(D130 = 1, IF(ScoutingInfo!O131&gt;0, ScoutingInfo!O131,AVERAGE(stage_timer)),D130=0,MAX(stage_timer),D130="x","x"),"")</f>
        <v>x</v>
      </c>
    </row>
    <row r="131" spans="1:5" x14ac:dyDescent="0.4">
      <c r="A131">
        <f>ScoutingInfo!F132</f>
        <v>3313</v>
      </c>
      <c r="B131">
        <f>IF(ISBLANK(ScoutingInfo!I132),"null", ScoutingInfo!I132*2)</f>
        <v>0</v>
      </c>
      <c r="C131">
        <f>IF(ISBLANK(ScoutingInfo!J132),"null",ScoutingInfo!J132* 5)</f>
        <v>0</v>
      </c>
      <c r="D131" t="str" cm="1">
        <f t="array" ref="D131">_xlfn.IFS(ScoutingInfo!P132="h",1,   ScoutingInfo!P132="o",1,   ScoutingInfo!P132="s",1,   ScoutingInfo!P132="a",0,   ScoutingInfo!P132="x","x",ScoutingInfo!P132="p","p",ISBLANK(ScoutingInfo!P132),"null")</f>
        <v>p</v>
      </c>
      <c r="E131" t="str" cm="1">
        <f t="array" ref="E131">IFERROR(_xlfn.IFS(D131 = 1, IF(ScoutingInfo!O132&gt;0, ScoutingInfo!O132,AVERAGE(stage_timer)),D131=0,MAX(stage_timer),D131="x","x"),"")</f>
        <v/>
      </c>
    </row>
    <row r="132" spans="1:5" x14ac:dyDescent="0.4">
      <c r="A132">
        <f>ScoutingInfo!F133</f>
        <v>3313</v>
      </c>
      <c r="B132">
        <f>IF(ISBLANK(ScoutingInfo!I133),"null", ScoutingInfo!I133*2)</f>
        <v>0</v>
      </c>
      <c r="C132">
        <f>IF(ISBLANK(ScoutingInfo!J133),"null",ScoutingInfo!J133* 5)</f>
        <v>5</v>
      </c>
      <c r="D132" t="str" cm="1">
        <f t="array" ref="D132">_xlfn.IFS(ScoutingInfo!P133="h",1,   ScoutingInfo!P133="o",1,   ScoutingInfo!P133="s",1,   ScoutingInfo!P133="a",0,   ScoutingInfo!P133="x","x",ScoutingInfo!P133="p","p",ISBLANK(ScoutingInfo!P133),"null")</f>
        <v>p</v>
      </c>
      <c r="E132" t="str" cm="1">
        <f t="array" ref="E132">IFERROR(_xlfn.IFS(D132 = 1, IF(ScoutingInfo!O133&gt;0, ScoutingInfo!O133,AVERAGE(stage_timer)),D132=0,MAX(stage_timer),D132="x","x"),"")</f>
        <v/>
      </c>
    </row>
    <row r="133" spans="1:5" x14ac:dyDescent="0.4">
      <c r="A133">
        <f>ScoutingInfo!F134</f>
        <v>3313</v>
      </c>
      <c r="B133">
        <f>IF(ISBLANK(ScoutingInfo!I134),"null", ScoutingInfo!I134*2)</f>
        <v>0</v>
      </c>
      <c r="C133">
        <f>IF(ISBLANK(ScoutingInfo!J134),"null",ScoutingInfo!J134* 5)</f>
        <v>0</v>
      </c>
      <c r="D133" cm="1">
        <f t="array" ref="D133">_xlfn.IFS(ScoutingInfo!P134="h",1,   ScoutingInfo!P134="o",1,   ScoutingInfo!P134="s",1,   ScoutingInfo!P134="a",0,   ScoutingInfo!P134="x","x",ScoutingInfo!P134="p","p",ISBLANK(ScoutingInfo!P134),"null")</f>
        <v>1</v>
      </c>
      <c r="E133" cm="1">
        <f t="array" ref="E133">IFERROR(_xlfn.IFS(D133 = 1, IF(ScoutingInfo!O134&gt;0, ScoutingInfo!O134,AVERAGE(stage_timer)),D133=0,MAX(stage_timer),D133="x","x"),"")</f>
        <v>9.1999999999999993</v>
      </c>
    </row>
    <row r="134" spans="1:5" x14ac:dyDescent="0.4">
      <c r="A134">
        <f>ScoutingInfo!F135</f>
        <v>3755</v>
      </c>
      <c r="B134">
        <f>IF(ISBLANK(ScoutingInfo!I135),"null", ScoutingInfo!I135*2)</f>
        <v>0</v>
      </c>
      <c r="C134">
        <f>IF(ISBLANK(ScoutingInfo!J135),"null",ScoutingInfo!J135* 5)</f>
        <v>0</v>
      </c>
      <c r="D134" cm="1">
        <f t="array" ref="D134">_xlfn.IFS(ScoutingInfo!P135="h",1,   ScoutingInfo!P135="o",1,   ScoutingInfo!P135="s",1,   ScoutingInfo!P135="a",0,   ScoutingInfo!P135="x","x",ScoutingInfo!P135="p","p",ISBLANK(ScoutingInfo!P135),"null")</f>
        <v>1</v>
      </c>
      <c r="E134" cm="1">
        <f t="array" ref="E134">IFERROR(_xlfn.IFS(D134 = 1, IF(ScoutingInfo!O135&gt;0, ScoutingInfo!O135,AVERAGE(stage_timer)),D134=0,MAX(stage_timer),D134="x","x"),"")</f>
        <v>17.899999999999999</v>
      </c>
    </row>
    <row r="135" spans="1:5" x14ac:dyDescent="0.4">
      <c r="A135">
        <f>ScoutingInfo!F136</f>
        <v>3755</v>
      </c>
      <c r="B135">
        <f>IF(ISBLANK(ScoutingInfo!I136),"null", ScoutingInfo!I136*2)</f>
        <v>0</v>
      </c>
      <c r="C135">
        <f>IF(ISBLANK(ScoutingInfo!J136),"null",ScoutingInfo!J136* 5)</f>
        <v>0</v>
      </c>
      <c r="D135" t="str" cm="1">
        <f t="array" ref="D135">_xlfn.IFS(ScoutingInfo!P136="h",1,   ScoutingInfo!P136="o",1,   ScoutingInfo!P136="s",1,   ScoutingInfo!P136="a",0,   ScoutingInfo!P136="x","x",ScoutingInfo!P136="p","p",ISBLANK(ScoutingInfo!P136),"null")</f>
        <v>p</v>
      </c>
      <c r="E135" t="str" cm="1">
        <f t="array" ref="E135">IFERROR(_xlfn.IFS(D135 = 1, IF(ScoutingInfo!O136&gt;0, ScoutingInfo!O136,AVERAGE(stage_timer)),D135=0,MAX(stage_timer),D135="x","x"),"")</f>
        <v/>
      </c>
    </row>
    <row r="136" spans="1:5" x14ac:dyDescent="0.4">
      <c r="A136">
        <f>ScoutingInfo!F137</f>
        <v>3755</v>
      </c>
      <c r="B136">
        <f>IF(ISBLANK(ScoutingInfo!I137),"null", ScoutingInfo!I137*2)</f>
        <v>0</v>
      </c>
      <c r="C136">
        <f>IF(ISBLANK(ScoutingInfo!J137),"null",ScoutingInfo!J137* 5)</f>
        <v>0</v>
      </c>
      <c r="D136" t="str" cm="1">
        <f t="array" ref="D136">_xlfn.IFS(ScoutingInfo!P137="h",1,   ScoutingInfo!P137="o",1,   ScoutingInfo!P137="s",1,   ScoutingInfo!P137="a",0,   ScoutingInfo!P137="x","x",ScoutingInfo!P137="p","p",ISBLANK(ScoutingInfo!P137),"null")</f>
        <v>p</v>
      </c>
      <c r="E136" t="str" cm="1">
        <f t="array" ref="E136">IFERROR(_xlfn.IFS(D136 = 1, IF(ScoutingInfo!O137&gt;0, ScoutingInfo!O137,AVERAGE(stage_timer)),D136=0,MAX(stage_timer),D136="x","x"),"")</f>
        <v/>
      </c>
    </row>
    <row r="137" spans="1:5" x14ac:dyDescent="0.4">
      <c r="A137">
        <f>ScoutingInfo!F138</f>
        <v>3755</v>
      </c>
      <c r="B137">
        <f>IF(ISBLANK(ScoutingInfo!I138),"null", ScoutingInfo!I138*2)</f>
        <v>0</v>
      </c>
      <c r="C137">
        <f>IF(ISBLANK(ScoutingInfo!J138),"null",ScoutingInfo!J138* 5)</f>
        <v>5</v>
      </c>
      <c r="D137" cm="1">
        <f t="array" ref="D137">_xlfn.IFS(ScoutingInfo!P138="h",1,   ScoutingInfo!P138="o",1,   ScoutingInfo!P138="s",1,   ScoutingInfo!P138="a",0,   ScoutingInfo!P138="x","x",ScoutingInfo!P138="p","p",ISBLANK(ScoutingInfo!P138),"null")</f>
        <v>1</v>
      </c>
      <c r="E137" cm="1">
        <f t="array" ref="E137">IFERROR(_xlfn.IFS(D137 = 1, IF(ScoutingInfo!O138&gt;0, ScoutingInfo!O138,AVERAGE(stage_timer)),D137=0,MAX(stage_timer),D137="x","x"),"")</f>
        <v>6.6</v>
      </c>
    </row>
    <row r="138" spans="1:5" x14ac:dyDescent="0.4">
      <c r="A138">
        <f>ScoutingInfo!F139</f>
        <v>3755</v>
      </c>
      <c r="B138">
        <f>IF(ISBLANK(ScoutingInfo!I139),"null", ScoutingInfo!I139*2)</f>
        <v>0</v>
      </c>
      <c r="C138">
        <f>IF(ISBLANK(ScoutingInfo!J139),"null",ScoutingInfo!J139* 5)</f>
        <v>0</v>
      </c>
      <c r="D138" cm="1">
        <f t="array" ref="D138">_xlfn.IFS(ScoutingInfo!P139="h",1,   ScoutingInfo!P139="o",1,   ScoutingInfo!P139="s",1,   ScoutingInfo!P139="a",0,   ScoutingInfo!P139="x","x",ScoutingInfo!P139="p","p",ISBLANK(ScoutingInfo!P139),"null")</f>
        <v>1</v>
      </c>
      <c r="E138" cm="1">
        <f t="array" ref="E138">IFERROR(_xlfn.IFS(D138 = 1, IF(ScoutingInfo!O139&gt;0, ScoutingInfo!O139,AVERAGE(stage_timer)),D138=0,MAX(stage_timer),D138="x","x"),"")</f>
        <v>12.7</v>
      </c>
    </row>
    <row r="139" spans="1:5" x14ac:dyDescent="0.4">
      <c r="A139">
        <f>ScoutingInfo!F140</f>
        <v>3755</v>
      </c>
      <c r="B139">
        <f>IF(ISBLANK(ScoutingInfo!I140),"null", ScoutingInfo!I140*2)</f>
        <v>0</v>
      </c>
      <c r="C139">
        <f>IF(ISBLANK(ScoutingInfo!J140),"null",ScoutingInfo!J140* 5)</f>
        <v>0</v>
      </c>
      <c r="D139" cm="1">
        <f t="array" ref="D139">_xlfn.IFS(ScoutingInfo!P140="h",1,   ScoutingInfo!P140="o",1,   ScoutingInfo!P140="s",1,   ScoutingInfo!P140="a",0,   ScoutingInfo!P140="x","x",ScoutingInfo!P140="p","p",ISBLANK(ScoutingInfo!P140),"null")</f>
        <v>0</v>
      </c>
      <c r="E139" cm="1">
        <f t="array" ref="E139">IFERROR(_xlfn.IFS(D139 = 1, IF(ScoutingInfo!O140&gt;0, ScoutingInfo!O140,AVERAGE(stage_timer)),D139=0,MAX(stage_timer),D139="x","x"),"")</f>
        <v>30.8</v>
      </c>
    </row>
    <row r="140" spans="1:5" x14ac:dyDescent="0.4">
      <c r="A140">
        <f>ScoutingInfo!F141</f>
        <v>3871</v>
      </c>
      <c r="B140">
        <f>IF(ISBLANK(ScoutingInfo!I141),"null", ScoutingInfo!I141*2)</f>
        <v>0</v>
      </c>
      <c r="C140">
        <f>IF(ISBLANK(ScoutingInfo!J141),"null",ScoutingInfo!J141* 5)</f>
        <v>0</v>
      </c>
      <c r="D140" t="str" cm="1">
        <f t="array" ref="D140">_xlfn.IFS(ScoutingInfo!P141="h",1,   ScoutingInfo!P141="o",1,   ScoutingInfo!P141="s",1,   ScoutingInfo!P141="a",0,   ScoutingInfo!P141="x","x",ScoutingInfo!P141="p","p",ISBLANK(ScoutingInfo!P141),"null")</f>
        <v>x</v>
      </c>
      <c r="E140" t="str" cm="1">
        <f t="array" ref="E140">IFERROR(_xlfn.IFS(D140 = 1, IF(ScoutingInfo!O141&gt;0, ScoutingInfo!O141,AVERAGE(stage_timer)),D140=0,MAX(stage_timer),D140="x","x"),"")</f>
        <v>x</v>
      </c>
    </row>
    <row r="141" spans="1:5" x14ac:dyDescent="0.4">
      <c r="A141">
        <f>ScoutingInfo!F142</f>
        <v>3871</v>
      </c>
      <c r="B141">
        <f>IF(ISBLANK(ScoutingInfo!I142),"null", ScoutingInfo!I142*2)</f>
        <v>0</v>
      </c>
      <c r="C141">
        <f>IF(ISBLANK(ScoutingInfo!J142),"null",ScoutingInfo!J142* 5)</f>
        <v>0</v>
      </c>
      <c r="D141" t="str" cm="1">
        <f t="array" ref="D141">_xlfn.IFS(ScoutingInfo!P142="h",1,   ScoutingInfo!P142="o",1,   ScoutingInfo!P142="s",1,   ScoutingInfo!P142="a",0,   ScoutingInfo!P142="x","x",ScoutingInfo!P142="p","p",ISBLANK(ScoutingInfo!P142),"null")</f>
        <v>x</v>
      </c>
      <c r="E141" t="str" cm="1">
        <f t="array" ref="E141">IFERROR(_xlfn.IFS(D141 = 1, IF(ScoutingInfo!O142&gt;0, ScoutingInfo!O142,AVERAGE(stage_timer)),D141=0,MAX(stage_timer),D141="x","x"),"")</f>
        <v>x</v>
      </c>
    </row>
    <row r="142" spans="1:5" x14ac:dyDescent="0.4">
      <c r="A142">
        <f>ScoutingInfo!F143</f>
        <v>3871</v>
      </c>
      <c r="B142">
        <f>IF(ISBLANK(ScoutingInfo!I143),"null", ScoutingInfo!I143*2)</f>
        <v>0</v>
      </c>
      <c r="C142">
        <f>IF(ISBLANK(ScoutingInfo!J143),"null",ScoutingInfo!J143* 5)</f>
        <v>0</v>
      </c>
      <c r="D142" t="str" cm="1">
        <f t="array" ref="D142">_xlfn.IFS(ScoutingInfo!P143="h",1,   ScoutingInfo!P143="o",1,   ScoutingInfo!P143="s",1,   ScoutingInfo!P143="a",0,   ScoutingInfo!P143="x","x",ScoutingInfo!P143="p","p",ISBLANK(ScoutingInfo!P143),"null")</f>
        <v>x</v>
      </c>
      <c r="E142" t="str" cm="1">
        <f t="array" ref="E142">IFERROR(_xlfn.IFS(D142 = 1, IF(ScoutingInfo!O143&gt;0, ScoutingInfo!O143,AVERAGE(stage_timer)),D142=0,MAX(stage_timer),D142="x","x"),"")</f>
        <v>x</v>
      </c>
    </row>
    <row r="143" spans="1:5" x14ac:dyDescent="0.4">
      <c r="A143">
        <f>ScoutingInfo!F144</f>
        <v>3871</v>
      </c>
      <c r="B143">
        <f>IF(ISBLANK(ScoutingInfo!I144),"null", ScoutingInfo!I144*2)</f>
        <v>0</v>
      </c>
      <c r="C143">
        <f>IF(ISBLANK(ScoutingInfo!J144),"null",ScoutingInfo!J144* 5)</f>
        <v>0</v>
      </c>
      <c r="D143" t="str" cm="1">
        <f t="array" ref="D143">_xlfn.IFS(ScoutingInfo!P144="h",1,   ScoutingInfo!P144="o",1,   ScoutingInfo!P144="s",1,   ScoutingInfo!P144="a",0,   ScoutingInfo!P144="x","x",ScoutingInfo!P144="p","p",ISBLANK(ScoutingInfo!P144),"null")</f>
        <v>x</v>
      </c>
      <c r="E143" t="str" cm="1">
        <f t="array" ref="E143">IFERROR(_xlfn.IFS(D143 = 1, IF(ScoutingInfo!O144&gt;0, ScoutingInfo!O144,AVERAGE(stage_timer)),D143=0,MAX(stage_timer),D143="x","x"),"")</f>
        <v>x</v>
      </c>
    </row>
    <row r="144" spans="1:5" x14ac:dyDescent="0.4">
      <c r="A144">
        <f>ScoutingInfo!F145</f>
        <v>3871</v>
      </c>
      <c r="B144">
        <f>IF(ISBLANK(ScoutingInfo!I145),"null", ScoutingInfo!I145*2)</f>
        <v>0</v>
      </c>
      <c r="C144">
        <f>IF(ISBLANK(ScoutingInfo!J145),"null",ScoutingInfo!J145* 5)</f>
        <v>5</v>
      </c>
      <c r="D144" cm="1">
        <f t="array" ref="D144">_xlfn.IFS(ScoutingInfo!P145="h",1,   ScoutingInfo!P145="o",1,   ScoutingInfo!P145="s",1,   ScoutingInfo!P145="a",0,   ScoutingInfo!P145="x","x",ScoutingInfo!P145="p","p",ISBLANK(ScoutingInfo!P145),"null")</f>
        <v>0</v>
      </c>
      <c r="E144" cm="1">
        <f t="array" ref="E144">IFERROR(_xlfn.IFS(D144 = 1, IF(ScoutingInfo!O145&gt;0, ScoutingInfo!O145,AVERAGE(stage_timer)),D144=0,MAX(stage_timer),D144="x","x"),"")</f>
        <v>30.8</v>
      </c>
    </row>
    <row r="145" spans="1:5" x14ac:dyDescent="0.4">
      <c r="A145">
        <f>ScoutingInfo!F146</f>
        <v>3926</v>
      </c>
      <c r="B145">
        <f>IF(ISBLANK(ScoutingInfo!I146),"null", ScoutingInfo!I146*2)</f>
        <v>0</v>
      </c>
      <c r="C145">
        <f>IF(ISBLANK(ScoutingInfo!J146),"null",ScoutingInfo!J146* 5)</f>
        <v>0</v>
      </c>
      <c r="D145" t="str" cm="1">
        <f t="array" ref="D145">_xlfn.IFS(ScoutingInfo!P146="h",1,   ScoutingInfo!P146="o",1,   ScoutingInfo!P146="s",1,   ScoutingInfo!P146="a",0,   ScoutingInfo!P146="x","x",ScoutingInfo!P146="p","p",ISBLANK(ScoutingInfo!P146),"null")</f>
        <v>p</v>
      </c>
      <c r="E145" t="str" cm="1">
        <f t="array" ref="E145">IFERROR(_xlfn.IFS(D145 = 1, IF(ScoutingInfo!O146&gt;0, ScoutingInfo!O146,AVERAGE(stage_timer)),D145=0,MAX(stage_timer),D145="x","x"),"")</f>
        <v/>
      </c>
    </row>
    <row r="146" spans="1:5" x14ac:dyDescent="0.4">
      <c r="A146">
        <f>ScoutingInfo!F147</f>
        <v>3926</v>
      </c>
      <c r="B146">
        <f>IF(ISBLANK(ScoutingInfo!I147),"null", ScoutingInfo!I147*2)</f>
        <v>0</v>
      </c>
      <c r="C146">
        <f>IF(ISBLANK(ScoutingInfo!J147),"null",ScoutingInfo!J147* 5)</f>
        <v>10</v>
      </c>
      <c r="D146" t="str" cm="1">
        <f t="array" ref="D146">_xlfn.IFS(ScoutingInfo!P147="h",1,   ScoutingInfo!P147="o",1,   ScoutingInfo!P147="s",1,   ScoutingInfo!P147="a",0,   ScoutingInfo!P147="x","x",ScoutingInfo!P147="p","p",ISBLANK(ScoutingInfo!P147),"null")</f>
        <v>p</v>
      </c>
      <c r="E146" t="str" cm="1">
        <f t="array" ref="E146">IFERROR(_xlfn.IFS(D146 = 1, IF(ScoutingInfo!O147&gt;0, ScoutingInfo!O147,AVERAGE(stage_timer)),D146=0,MAX(stage_timer),D146="x","x"),"")</f>
        <v/>
      </c>
    </row>
    <row r="147" spans="1:5" x14ac:dyDescent="0.4">
      <c r="A147">
        <f>ScoutingInfo!F148</f>
        <v>3926</v>
      </c>
      <c r="B147">
        <f>IF(ISBLANK(ScoutingInfo!I148),"null", ScoutingInfo!I148*2)</f>
        <v>0</v>
      </c>
      <c r="C147">
        <f>IF(ISBLANK(ScoutingInfo!J148),"null",ScoutingInfo!J148* 5)</f>
        <v>0</v>
      </c>
      <c r="D147" cm="1">
        <f t="array" ref="D147">_xlfn.IFS(ScoutingInfo!P148="h",1,   ScoutingInfo!P148="o",1,   ScoutingInfo!P148="s",1,   ScoutingInfo!P148="a",0,   ScoutingInfo!P148="x","x",ScoutingInfo!P148="p","p",ISBLANK(ScoutingInfo!P148),"null")</f>
        <v>1</v>
      </c>
      <c r="E147" cm="1">
        <f t="array" ref="E147">IFERROR(_xlfn.IFS(D147 = 1, IF(ScoutingInfo!O148&gt;0, ScoutingInfo!O148,AVERAGE(stage_timer)),D147=0,MAX(stage_timer),D147="x","x"),"")</f>
        <v>3.6</v>
      </c>
    </row>
    <row r="148" spans="1:5" x14ac:dyDescent="0.4">
      <c r="A148">
        <f>ScoutingInfo!F149</f>
        <v>3926</v>
      </c>
      <c r="B148">
        <f>IF(ISBLANK(ScoutingInfo!I149),"null", ScoutingInfo!I149*2)</f>
        <v>0</v>
      </c>
      <c r="C148">
        <f>IF(ISBLANK(ScoutingInfo!J149),"null",ScoutingInfo!J149* 5)</f>
        <v>0</v>
      </c>
      <c r="D148" cm="1">
        <f t="array" ref="D148">_xlfn.IFS(ScoutingInfo!P149="h",1,   ScoutingInfo!P149="o",1,   ScoutingInfo!P149="s",1,   ScoutingInfo!P149="a",0,   ScoutingInfo!P149="x","x",ScoutingInfo!P149="p","p",ISBLANK(ScoutingInfo!P149),"null")</f>
        <v>0</v>
      </c>
      <c r="E148" cm="1">
        <f t="array" ref="E148">IFERROR(_xlfn.IFS(D148 = 1, IF(ScoutingInfo!O149&gt;0, ScoutingInfo!O149,AVERAGE(stage_timer)),D148=0,MAX(stage_timer),D148="x","x"),"")</f>
        <v>30.8</v>
      </c>
    </row>
    <row r="149" spans="1:5" x14ac:dyDescent="0.4">
      <c r="A149">
        <f>ScoutingInfo!F150</f>
        <v>3926</v>
      </c>
      <c r="B149">
        <f>IF(ISBLANK(ScoutingInfo!I150),"null", ScoutingInfo!I150*2)</f>
        <v>0</v>
      </c>
      <c r="C149">
        <f>IF(ISBLANK(ScoutingInfo!J150),"null",ScoutingInfo!J150* 5)</f>
        <v>5</v>
      </c>
      <c r="D149" cm="1">
        <f t="array" ref="D149">_xlfn.IFS(ScoutingInfo!P150="h",1,   ScoutingInfo!P150="o",1,   ScoutingInfo!P150="s",1,   ScoutingInfo!P150="a",0,   ScoutingInfo!P150="x","x",ScoutingInfo!P150="p","p",ISBLANK(ScoutingInfo!P150),"null")</f>
        <v>1</v>
      </c>
      <c r="E149" cm="1">
        <f t="array" ref="E149">IFERROR(_xlfn.IFS(D149 = 1, IF(ScoutingInfo!O150&gt;0, ScoutingInfo!O150,AVERAGE(stage_timer)),D149=0,MAX(stage_timer),D149="x","x"),"")</f>
        <v>12.3</v>
      </c>
    </row>
    <row r="150" spans="1:5" x14ac:dyDescent="0.4">
      <c r="A150">
        <f>ScoutingInfo!F151</f>
        <v>3926</v>
      </c>
      <c r="B150">
        <f>IF(ISBLANK(ScoutingInfo!I151),"null", ScoutingInfo!I151*2)</f>
        <v>0</v>
      </c>
      <c r="C150">
        <f>IF(ISBLANK(ScoutingInfo!J151),"null",ScoutingInfo!J151* 5)</f>
        <v>0</v>
      </c>
      <c r="D150" cm="1">
        <f t="array" ref="D150">_xlfn.IFS(ScoutingInfo!P151="h",1,   ScoutingInfo!P151="o",1,   ScoutingInfo!P151="s",1,   ScoutingInfo!P151="a",0,   ScoutingInfo!P151="x","x",ScoutingInfo!P151="p","p",ISBLANK(ScoutingInfo!P151),"null")</f>
        <v>0</v>
      </c>
      <c r="E150" cm="1">
        <f t="array" ref="E150">IFERROR(_xlfn.IFS(D150 = 1, IF(ScoutingInfo!O151&gt;0, ScoutingInfo!O151,AVERAGE(stage_timer)),D150=0,MAX(stage_timer),D150="x","x"),"")</f>
        <v>30.8</v>
      </c>
    </row>
    <row r="151" spans="1:5" x14ac:dyDescent="0.4">
      <c r="A151">
        <f>ScoutingInfo!F152</f>
        <v>3926</v>
      </c>
      <c r="B151">
        <f>IF(ISBLANK(ScoutingInfo!I152),"null", ScoutingInfo!I152*2)</f>
        <v>0</v>
      </c>
      <c r="C151">
        <f>IF(ISBLANK(ScoutingInfo!J152),"null",ScoutingInfo!J152* 5)</f>
        <v>5</v>
      </c>
      <c r="D151" cm="1">
        <f t="array" ref="D151">_xlfn.IFS(ScoutingInfo!P152="h",1,   ScoutingInfo!P152="o",1,   ScoutingInfo!P152="s",1,   ScoutingInfo!P152="a",0,   ScoutingInfo!P152="x","x",ScoutingInfo!P152="p","p",ISBLANK(ScoutingInfo!P152),"null")</f>
        <v>1</v>
      </c>
      <c r="E151" cm="1">
        <f t="array" ref="E151">IFERROR(_xlfn.IFS(D151 = 1, IF(ScoutingInfo!O152&gt;0, ScoutingInfo!O152,AVERAGE(stage_timer)),D151=0,MAX(stage_timer),D151="x","x"),"")</f>
        <v>2.9380116959064337</v>
      </c>
    </row>
    <row r="152" spans="1:5" x14ac:dyDescent="0.4">
      <c r="A152">
        <f>ScoutingInfo!F153</f>
        <v>4181</v>
      </c>
      <c r="B152">
        <f>IF(ISBLANK(ScoutingInfo!I153),"null", ScoutingInfo!I153*2)</f>
        <v>0</v>
      </c>
      <c r="C152">
        <f>IF(ISBLANK(ScoutingInfo!J153),"null",ScoutingInfo!J153* 5)</f>
        <v>5</v>
      </c>
      <c r="D152" cm="1">
        <f t="array" ref="D152">_xlfn.IFS(ScoutingInfo!P153="h",1,   ScoutingInfo!P153="o",1,   ScoutingInfo!P153="s",1,   ScoutingInfo!P153="a",0,   ScoutingInfo!P153="x","x",ScoutingInfo!P153="p","p",ISBLANK(ScoutingInfo!P153),"null")</f>
        <v>1</v>
      </c>
      <c r="E152" cm="1">
        <f t="array" ref="E152">IFERROR(_xlfn.IFS(D152 = 1, IF(ScoutingInfo!O153&gt;0, ScoutingInfo!O153,AVERAGE(stage_timer)),D152=0,MAX(stage_timer),D152="x","x"),"")</f>
        <v>3.7</v>
      </c>
    </row>
    <row r="153" spans="1:5" x14ac:dyDescent="0.4">
      <c r="A153">
        <f>ScoutingInfo!F154</f>
        <v>4181</v>
      </c>
      <c r="B153">
        <f>IF(ISBLANK(ScoutingInfo!I154),"null", ScoutingInfo!I154*2)</f>
        <v>0</v>
      </c>
      <c r="C153">
        <f>IF(ISBLANK(ScoutingInfo!J154),"null",ScoutingInfo!J154* 5)</f>
        <v>5</v>
      </c>
      <c r="D153" cm="1">
        <f t="array" ref="D153">_xlfn.IFS(ScoutingInfo!P154="h",1,   ScoutingInfo!P154="o",1,   ScoutingInfo!P154="s",1,   ScoutingInfo!P154="a",0,   ScoutingInfo!P154="x","x",ScoutingInfo!P154="p","p",ISBLANK(ScoutingInfo!P154),"null")</f>
        <v>1</v>
      </c>
      <c r="E153" cm="1">
        <f t="array" ref="E153">IFERROR(_xlfn.IFS(D153 = 1, IF(ScoutingInfo!O154&gt;0, ScoutingInfo!O154,AVERAGE(stage_timer)),D153=0,MAX(stage_timer),D153="x","x"),"")</f>
        <v>7.2</v>
      </c>
    </row>
    <row r="154" spans="1:5" x14ac:dyDescent="0.4">
      <c r="A154">
        <f>ScoutingInfo!F155</f>
        <v>4181</v>
      </c>
      <c r="B154">
        <f>IF(ISBLANK(ScoutingInfo!I155),"null", ScoutingInfo!I155*2)</f>
        <v>0</v>
      </c>
      <c r="C154">
        <f>IF(ISBLANK(ScoutingInfo!J155),"null",ScoutingInfo!J155* 5)</f>
        <v>10</v>
      </c>
      <c r="D154" cm="1">
        <f t="array" ref="D154">_xlfn.IFS(ScoutingInfo!P155="h",1,   ScoutingInfo!P155="o",1,   ScoutingInfo!P155="s",1,   ScoutingInfo!P155="a",0,   ScoutingInfo!P155="x","x",ScoutingInfo!P155="p","p",ISBLANK(ScoutingInfo!P155),"null")</f>
        <v>0</v>
      </c>
      <c r="E154" cm="1">
        <f t="array" ref="E154">IFERROR(_xlfn.IFS(D154 = 1, IF(ScoutingInfo!O155&gt;0, ScoutingInfo!O155,AVERAGE(stage_timer)),D154=0,MAX(stage_timer),D154="x","x"),"")</f>
        <v>30.8</v>
      </c>
    </row>
    <row r="155" spans="1:5" x14ac:dyDescent="0.4">
      <c r="A155">
        <f>ScoutingInfo!F156</f>
        <v>4181</v>
      </c>
      <c r="B155">
        <f>IF(ISBLANK(ScoutingInfo!I156),"null", ScoutingInfo!I156*2)</f>
        <v>0</v>
      </c>
      <c r="C155">
        <f>IF(ISBLANK(ScoutingInfo!J156),"null",ScoutingInfo!J156* 5)</f>
        <v>5</v>
      </c>
      <c r="D155" t="str" cm="1">
        <f t="array" ref="D155">_xlfn.IFS(ScoutingInfo!P156="h",1,   ScoutingInfo!P156="o",1,   ScoutingInfo!P156="s",1,   ScoutingInfo!P156="a",0,   ScoutingInfo!P156="x","x",ScoutingInfo!P156="p","p",ISBLANK(ScoutingInfo!P156),"null")</f>
        <v>x</v>
      </c>
      <c r="E155" t="str" cm="1">
        <f t="array" ref="E155">IFERROR(_xlfn.IFS(D155 = 1, IF(ScoutingInfo!O156&gt;0, ScoutingInfo!O156,AVERAGE(stage_timer)),D155=0,MAX(stage_timer),D155="x","x"),"")</f>
        <v>x</v>
      </c>
    </row>
    <row r="156" spans="1:5" x14ac:dyDescent="0.4">
      <c r="A156">
        <f>ScoutingInfo!F157</f>
        <v>4181</v>
      </c>
      <c r="B156">
        <f>IF(ISBLANK(ScoutingInfo!I157),"null", ScoutingInfo!I157*2)</f>
        <v>0</v>
      </c>
      <c r="C156">
        <f>IF(ISBLANK(ScoutingInfo!J157),"null",ScoutingInfo!J157* 5)</f>
        <v>5</v>
      </c>
      <c r="D156" cm="1">
        <f t="array" ref="D156">_xlfn.IFS(ScoutingInfo!P157="h",1,   ScoutingInfo!P157="o",1,   ScoutingInfo!P157="s",1,   ScoutingInfo!P157="a",0,   ScoutingInfo!P157="x","x",ScoutingInfo!P157="p","p",ISBLANK(ScoutingInfo!P157),"null")</f>
        <v>1</v>
      </c>
      <c r="E156" cm="1">
        <f t="array" ref="E156">IFERROR(_xlfn.IFS(D156 = 1, IF(ScoutingInfo!O157&gt;0, ScoutingInfo!O157,AVERAGE(stage_timer)),D156=0,MAX(stage_timer),D156="x","x"),"")</f>
        <v>8.4</v>
      </c>
    </row>
    <row r="157" spans="1:5" x14ac:dyDescent="0.4">
      <c r="A157">
        <f>ScoutingInfo!F158</f>
        <v>4181</v>
      </c>
      <c r="B157">
        <f>IF(ISBLANK(ScoutingInfo!I158),"null", ScoutingInfo!I158*2)</f>
        <v>0</v>
      </c>
      <c r="C157">
        <f>IF(ISBLANK(ScoutingInfo!J158),"null",ScoutingInfo!J158* 5)</f>
        <v>10</v>
      </c>
      <c r="D157" cm="1">
        <f t="array" ref="D157">_xlfn.IFS(ScoutingInfo!P158="h",1,   ScoutingInfo!P158="o",1,   ScoutingInfo!P158="s",1,   ScoutingInfo!P158="a",0,   ScoutingInfo!P158="x","x",ScoutingInfo!P158="p","p",ISBLANK(ScoutingInfo!P158),"null")</f>
        <v>1</v>
      </c>
      <c r="E157" cm="1">
        <f t="array" ref="E157">IFERROR(_xlfn.IFS(D157 = 1, IF(ScoutingInfo!O158&gt;0, ScoutingInfo!O158,AVERAGE(stage_timer)),D157=0,MAX(stage_timer),D157="x","x"),"")</f>
        <v>7.7</v>
      </c>
    </row>
    <row r="158" spans="1:5" x14ac:dyDescent="0.4">
      <c r="A158">
        <f>ScoutingInfo!F159</f>
        <v>4181</v>
      </c>
      <c r="B158">
        <f>IF(ISBLANK(ScoutingInfo!I159),"null", ScoutingInfo!I159*2)</f>
        <v>0</v>
      </c>
      <c r="C158">
        <f>IF(ISBLANK(ScoutingInfo!J159),"null",ScoutingInfo!J159* 5)</f>
        <v>5</v>
      </c>
      <c r="D158" t="str" cm="1">
        <f t="array" ref="D158">_xlfn.IFS(ScoutingInfo!P159="h",1,   ScoutingInfo!P159="o",1,   ScoutingInfo!P159="s",1,   ScoutingInfo!P159="a",0,   ScoutingInfo!P159="x","x",ScoutingInfo!P159="p","p",ISBLANK(ScoutingInfo!P159),"null")</f>
        <v>x</v>
      </c>
      <c r="E158" t="str" cm="1">
        <f t="array" ref="E158">IFERROR(_xlfn.IFS(D158 = 1, IF(ScoutingInfo!O159&gt;0, ScoutingInfo!O159,AVERAGE(stage_timer)),D158=0,MAX(stage_timer),D158="x","x"),"")</f>
        <v>x</v>
      </c>
    </row>
    <row r="159" spans="1:5" x14ac:dyDescent="0.4">
      <c r="A159">
        <f>ScoutingInfo!F160</f>
        <v>4198</v>
      </c>
      <c r="B159">
        <f>IF(ISBLANK(ScoutingInfo!I160),"null", ScoutingInfo!I160*2)</f>
        <v>0</v>
      </c>
      <c r="C159">
        <f>IF(ISBLANK(ScoutingInfo!J160),"null",ScoutingInfo!J160* 5)</f>
        <v>5</v>
      </c>
      <c r="D159" cm="1">
        <f t="array" ref="D159">_xlfn.IFS(ScoutingInfo!P160="h",1,   ScoutingInfo!P160="o",1,   ScoutingInfo!P160="s",1,   ScoutingInfo!P160="a",0,   ScoutingInfo!P160="x","x",ScoutingInfo!P160="p","p",ISBLANK(ScoutingInfo!P160),"null")</f>
        <v>0</v>
      </c>
      <c r="E159" cm="1">
        <f t="array" ref="E159">IFERROR(_xlfn.IFS(D159 = 1, IF(ScoutingInfo!O160&gt;0, ScoutingInfo!O160,AVERAGE(stage_timer)),D159=0,MAX(stage_timer),D159="x","x"),"")</f>
        <v>30.8</v>
      </c>
    </row>
    <row r="160" spans="1:5" x14ac:dyDescent="0.4">
      <c r="A160">
        <f>ScoutingInfo!F161</f>
        <v>4198</v>
      </c>
      <c r="B160">
        <f>IF(ISBLANK(ScoutingInfo!I161),"null", ScoutingInfo!I161*2)</f>
        <v>0</v>
      </c>
      <c r="C160">
        <f>IF(ISBLANK(ScoutingInfo!J161),"null",ScoutingInfo!J161* 5)</f>
        <v>5</v>
      </c>
      <c r="D160" cm="1">
        <f t="array" ref="D160">_xlfn.IFS(ScoutingInfo!P161="h",1,   ScoutingInfo!P161="o",1,   ScoutingInfo!P161="s",1,   ScoutingInfo!P161="a",0,   ScoutingInfo!P161="x","x",ScoutingInfo!P161="p","p",ISBLANK(ScoutingInfo!P161),"null")</f>
        <v>1</v>
      </c>
      <c r="E160" cm="1">
        <f t="array" ref="E160">IFERROR(_xlfn.IFS(D160 = 1, IF(ScoutingInfo!O161&gt;0, ScoutingInfo!O161,AVERAGE(stage_timer)),D160=0,MAX(stage_timer),D160="x","x"),"")</f>
        <v>1.7</v>
      </c>
    </row>
    <row r="161" spans="1:5" x14ac:dyDescent="0.4">
      <c r="A161">
        <f>ScoutingInfo!F162</f>
        <v>4198</v>
      </c>
      <c r="B161">
        <f>IF(ISBLANK(ScoutingInfo!I162),"null", ScoutingInfo!I162*2)</f>
        <v>0</v>
      </c>
      <c r="C161">
        <f>IF(ISBLANK(ScoutingInfo!J162),"null",ScoutingInfo!J162* 5)</f>
        <v>0</v>
      </c>
      <c r="D161" cm="1">
        <f t="array" ref="D161">_xlfn.IFS(ScoutingInfo!P162="h",1,   ScoutingInfo!P162="o",1,   ScoutingInfo!P162="s",1,   ScoutingInfo!P162="a",0,   ScoutingInfo!P162="x","x",ScoutingInfo!P162="p","p",ISBLANK(ScoutingInfo!P162),"null")</f>
        <v>1</v>
      </c>
      <c r="E161" cm="1">
        <f t="array" ref="E161">IFERROR(_xlfn.IFS(D161 = 1, IF(ScoutingInfo!O162&gt;0, ScoutingInfo!O162,AVERAGE(stage_timer)),D161=0,MAX(stage_timer),D161="x","x"),"")</f>
        <v>2.9380116959064337</v>
      </c>
    </row>
    <row r="162" spans="1:5" x14ac:dyDescent="0.4">
      <c r="A162">
        <f>ScoutingInfo!F163</f>
        <v>4198</v>
      </c>
      <c r="B162">
        <f>IF(ISBLANK(ScoutingInfo!I163),"null", ScoutingInfo!I163*2)</f>
        <v>0</v>
      </c>
      <c r="C162">
        <f>IF(ISBLANK(ScoutingInfo!J163),"null",ScoutingInfo!J163* 5)</f>
        <v>0</v>
      </c>
      <c r="D162" cm="1">
        <f t="array" ref="D162">_xlfn.IFS(ScoutingInfo!P163="h",1,   ScoutingInfo!P163="o",1,   ScoutingInfo!P163="s",1,   ScoutingInfo!P163="a",0,   ScoutingInfo!P163="x","x",ScoutingInfo!P163="p","p",ISBLANK(ScoutingInfo!P163),"null")</f>
        <v>1</v>
      </c>
      <c r="E162" cm="1">
        <f t="array" ref="E162">IFERROR(_xlfn.IFS(D162 = 1, IF(ScoutingInfo!O163&gt;0, ScoutingInfo!O163,AVERAGE(stage_timer)),D162=0,MAX(stage_timer),D162="x","x"),"")</f>
        <v>3.9</v>
      </c>
    </row>
    <row r="163" spans="1:5" x14ac:dyDescent="0.4">
      <c r="A163">
        <f>ScoutingInfo!F164</f>
        <v>4198</v>
      </c>
      <c r="B163">
        <f>IF(ISBLANK(ScoutingInfo!I164),"null", ScoutingInfo!I164*2)</f>
        <v>0</v>
      </c>
      <c r="C163">
        <f>IF(ISBLANK(ScoutingInfo!J164),"null",ScoutingInfo!J164* 5)</f>
        <v>0</v>
      </c>
      <c r="D163" cm="1">
        <f t="array" ref="D163">_xlfn.IFS(ScoutingInfo!P164="h",1,   ScoutingInfo!P164="o",1,   ScoutingInfo!P164="s",1,   ScoutingInfo!P164="a",0,   ScoutingInfo!P164="x","x",ScoutingInfo!P164="p","p",ISBLANK(ScoutingInfo!P164),"null")</f>
        <v>0</v>
      </c>
      <c r="E163" cm="1">
        <f t="array" ref="E163">IFERROR(_xlfn.IFS(D163 = 1, IF(ScoutingInfo!O164&gt;0, ScoutingInfo!O164,AVERAGE(stage_timer)),D163=0,MAX(stage_timer),D163="x","x"),"")</f>
        <v>30.8</v>
      </c>
    </row>
    <row r="164" spans="1:5" x14ac:dyDescent="0.4">
      <c r="A164">
        <f>ScoutingInfo!F165</f>
        <v>4198</v>
      </c>
      <c r="B164">
        <f>IF(ISBLANK(ScoutingInfo!I165),"null", ScoutingInfo!I165*2)</f>
        <v>0</v>
      </c>
      <c r="C164">
        <f>IF(ISBLANK(ScoutingInfo!J165),"null",ScoutingInfo!J165* 5)</f>
        <v>0</v>
      </c>
      <c r="D164" cm="1">
        <f t="array" ref="D164">_xlfn.IFS(ScoutingInfo!P165="h",1,   ScoutingInfo!P165="o",1,   ScoutingInfo!P165="s",1,   ScoutingInfo!P165="a",0,   ScoutingInfo!P165="x","x",ScoutingInfo!P165="p","p",ISBLANK(ScoutingInfo!P165),"null")</f>
        <v>1</v>
      </c>
      <c r="E164" cm="1">
        <f t="array" ref="E164">IFERROR(_xlfn.IFS(D164 = 1, IF(ScoutingInfo!O165&gt;0, ScoutingInfo!O165,AVERAGE(stage_timer)),D164=0,MAX(stage_timer),D164="x","x"),"")</f>
        <v>2.9380116959064337</v>
      </c>
    </row>
    <row r="165" spans="1:5" x14ac:dyDescent="0.4">
      <c r="A165">
        <f>ScoutingInfo!F166</f>
        <v>4226</v>
      </c>
      <c r="B165">
        <f>IF(ISBLANK(ScoutingInfo!I166),"null", ScoutingInfo!I166*2)</f>
        <v>0</v>
      </c>
      <c r="C165">
        <f>IF(ISBLANK(ScoutingInfo!J166),"null",ScoutingInfo!J166* 5)</f>
        <v>5</v>
      </c>
      <c r="D165" t="str" cm="1">
        <f t="array" ref="D165">_xlfn.IFS(ScoutingInfo!P166="h",1,   ScoutingInfo!P166="o",1,   ScoutingInfo!P166="s",1,   ScoutingInfo!P166="a",0,   ScoutingInfo!P166="x","x",ScoutingInfo!P166="p","p",ISBLANK(ScoutingInfo!P166),"null")</f>
        <v>x</v>
      </c>
      <c r="E165" t="str" cm="1">
        <f t="array" ref="E165">IFERROR(_xlfn.IFS(D165 = 1, IF(ScoutingInfo!O166&gt;0, ScoutingInfo!O166,AVERAGE(stage_timer)),D165=0,MAX(stage_timer),D165="x","x"),"")</f>
        <v>x</v>
      </c>
    </row>
    <row r="166" spans="1:5" x14ac:dyDescent="0.4">
      <c r="A166">
        <f>ScoutingInfo!F167</f>
        <v>4226</v>
      </c>
      <c r="B166">
        <f>IF(ISBLANK(ScoutingInfo!I167),"null", ScoutingInfo!I167*2)</f>
        <v>0</v>
      </c>
      <c r="C166">
        <f>IF(ISBLANK(ScoutingInfo!J167),"null",ScoutingInfo!J167* 5)</f>
        <v>5</v>
      </c>
      <c r="D166" cm="1">
        <f t="array" ref="D166">_xlfn.IFS(ScoutingInfo!P167="h",1,   ScoutingInfo!P167="o",1,   ScoutingInfo!P167="s",1,   ScoutingInfo!P167="a",0,   ScoutingInfo!P167="x","x",ScoutingInfo!P167="p","p",ISBLANK(ScoutingInfo!P167),"null")</f>
        <v>0</v>
      </c>
      <c r="E166" cm="1">
        <f t="array" ref="E166">IFERROR(_xlfn.IFS(D166 = 1, IF(ScoutingInfo!O167&gt;0, ScoutingInfo!O167,AVERAGE(stage_timer)),D166=0,MAX(stage_timer),D166="x","x"),"")</f>
        <v>30.8</v>
      </c>
    </row>
    <row r="167" spans="1:5" x14ac:dyDescent="0.4">
      <c r="A167">
        <f>ScoutingInfo!F168</f>
        <v>4226</v>
      </c>
      <c r="B167">
        <f>IF(ISBLANK(ScoutingInfo!I168),"null", ScoutingInfo!I168*2)</f>
        <v>0</v>
      </c>
      <c r="C167">
        <f>IF(ISBLANK(ScoutingInfo!J168),"null",ScoutingInfo!J168* 5)</f>
        <v>5</v>
      </c>
      <c r="D167" cm="1">
        <f t="array" ref="D167">_xlfn.IFS(ScoutingInfo!P168="h",1,   ScoutingInfo!P168="o",1,   ScoutingInfo!P168="s",1,   ScoutingInfo!P168="a",0,   ScoutingInfo!P168="x","x",ScoutingInfo!P168="p","p",ISBLANK(ScoutingInfo!P168),"null")</f>
        <v>1</v>
      </c>
      <c r="E167" cm="1">
        <f t="array" ref="E167">IFERROR(_xlfn.IFS(D167 = 1, IF(ScoutingInfo!O168&gt;0, ScoutingInfo!O168,AVERAGE(stage_timer)),D167=0,MAX(stage_timer),D167="x","x"),"")</f>
        <v>2.9380116959064337</v>
      </c>
    </row>
    <row r="168" spans="1:5" x14ac:dyDescent="0.4">
      <c r="A168">
        <f>ScoutingInfo!F169</f>
        <v>4226</v>
      </c>
      <c r="B168">
        <f>IF(ISBLANK(ScoutingInfo!I169),"null", ScoutingInfo!I169*2)</f>
        <v>0</v>
      </c>
      <c r="C168">
        <f>IF(ISBLANK(ScoutingInfo!J169),"null",ScoutingInfo!J169* 5)</f>
        <v>0</v>
      </c>
      <c r="D168" cm="1">
        <f t="array" ref="D168">_xlfn.IFS(ScoutingInfo!P169="h",1,   ScoutingInfo!P169="o",1,   ScoutingInfo!P169="s",1,   ScoutingInfo!P169="a",0,   ScoutingInfo!P169="x","x",ScoutingInfo!P169="p","p",ISBLANK(ScoutingInfo!P169),"null")</f>
        <v>0</v>
      </c>
      <c r="E168" cm="1">
        <f t="array" ref="E168">IFERROR(_xlfn.IFS(D168 = 1, IF(ScoutingInfo!O169&gt;0, ScoutingInfo!O169,AVERAGE(stage_timer)),D168=0,MAX(stage_timer),D168="x","x"),"")</f>
        <v>30.8</v>
      </c>
    </row>
    <row r="169" spans="1:5" x14ac:dyDescent="0.4">
      <c r="A169">
        <f>ScoutingInfo!F170</f>
        <v>4226</v>
      </c>
      <c r="B169">
        <f>IF(ISBLANK(ScoutingInfo!I170),"null", ScoutingInfo!I170*2)</f>
        <v>0</v>
      </c>
      <c r="C169">
        <f>IF(ISBLANK(ScoutingInfo!J170),"null",ScoutingInfo!J170* 5)</f>
        <v>0</v>
      </c>
      <c r="D169" cm="1">
        <f t="array" ref="D169">_xlfn.IFS(ScoutingInfo!P170="h",1,   ScoutingInfo!P170="o",1,   ScoutingInfo!P170="s",1,   ScoutingInfo!P170="a",0,   ScoutingInfo!P170="x","x",ScoutingInfo!P170="p","p",ISBLANK(ScoutingInfo!P170),"null")</f>
        <v>1</v>
      </c>
      <c r="E169" cm="1">
        <f t="array" ref="E169">IFERROR(_xlfn.IFS(D169 = 1, IF(ScoutingInfo!O170&gt;0, ScoutingInfo!O170,AVERAGE(stage_timer)),D169=0,MAX(stage_timer),D169="x","x"),"")</f>
        <v>2.6</v>
      </c>
    </row>
    <row r="170" spans="1:5" x14ac:dyDescent="0.4">
      <c r="A170">
        <f>ScoutingInfo!F171</f>
        <v>4226</v>
      </c>
      <c r="B170">
        <f>IF(ISBLANK(ScoutingInfo!I171),"null", ScoutingInfo!I171*2)</f>
        <v>0</v>
      </c>
      <c r="C170">
        <f>IF(ISBLANK(ScoutingInfo!J171),"null",ScoutingInfo!J171* 5)</f>
        <v>5</v>
      </c>
      <c r="D170" cm="1">
        <f t="array" ref="D170">_xlfn.IFS(ScoutingInfo!P171="h",1,   ScoutingInfo!P171="o",1,   ScoutingInfo!P171="s",1,   ScoutingInfo!P171="a",0,   ScoutingInfo!P171="x","x",ScoutingInfo!P171="p","p",ISBLANK(ScoutingInfo!P171),"null")</f>
        <v>1</v>
      </c>
      <c r="E170" cm="1">
        <f t="array" ref="E170">IFERROR(_xlfn.IFS(D170 = 1, IF(ScoutingInfo!O171&gt;0, ScoutingInfo!O171,AVERAGE(stage_timer)),D170=0,MAX(stage_timer),D170="x","x"),"")</f>
        <v>12.3</v>
      </c>
    </row>
    <row r="171" spans="1:5" x14ac:dyDescent="0.4">
      <c r="A171">
        <f>ScoutingInfo!F172</f>
        <v>4226</v>
      </c>
      <c r="B171">
        <f>IF(ISBLANK(ScoutingInfo!I172),"null", ScoutingInfo!I172*2)</f>
        <v>0</v>
      </c>
      <c r="C171">
        <f>IF(ISBLANK(ScoutingInfo!J172),"null",ScoutingInfo!J172* 5)</f>
        <v>5</v>
      </c>
      <c r="D171" cm="1">
        <f t="array" ref="D171">_xlfn.IFS(ScoutingInfo!P172="h",1,   ScoutingInfo!P172="o",1,   ScoutingInfo!P172="s",1,   ScoutingInfo!P172="a",0,   ScoutingInfo!P172="x","x",ScoutingInfo!P172="p","p",ISBLANK(ScoutingInfo!P172),"null")</f>
        <v>1</v>
      </c>
      <c r="E171" cm="1">
        <f t="array" ref="E171">IFERROR(_xlfn.IFS(D171 = 1, IF(ScoutingInfo!O172&gt;0, ScoutingInfo!O172,AVERAGE(stage_timer)),D171=0,MAX(stage_timer),D171="x","x"),"")</f>
        <v>8.5</v>
      </c>
    </row>
    <row r="172" spans="1:5" x14ac:dyDescent="0.4">
      <c r="A172">
        <f>ScoutingInfo!F173</f>
        <v>4238</v>
      </c>
      <c r="B172">
        <f>IF(ISBLANK(ScoutingInfo!I173),"null", ScoutingInfo!I173*2)</f>
        <v>0</v>
      </c>
      <c r="C172">
        <f>IF(ISBLANK(ScoutingInfo!J173),"null",ScoutingInfo!J173* 5)</f>
        <v>0</v>
      </c>
      <c r="D172" cm="1">
        <f t="array" ref="D172">_xlfn.IFS(ScoutingInfo!P173="h",1,   ScoutingInfo!P173="o",1,   ScoutingInfo!P173="s",1,   ScoutingInfo!P173="a",0,   ScoutingInfo!P173="x","x",ScoutingInfo!P173="p","p",ISBLANK(ScoutingInfo!P173),"null")</f>
        <v>1</v>
      </c>
      <c r="E172" cm="1">
        <f t="array" ref="E172">IFERROR(_xlfn.IFS(D172 = 1, IF(ScoutingInfo!O173&gt;0, ScoutingInfo!O173,AVERAGE(stage_timer)),D172=0,MAX(stage_timer),D172="x","x"),"")</f>
        <v>3.9</v>
      </c>
    </row>
    <row r="173" spans="1:5" x14ac:dyDescent="0.4">
      <c r="A173">
        <f>ScoutingInfo!F174</f>
        <v>4238</v>
      </c>
      <c r="B173">
        <f>IF(ISBLANK(ScoutingInfo!I174),"null", ScoutingInfo!I174*2)</f>
        <v>0</v>
      </c>
      <c r="C173">
        <f>IF(ISBLANK(ScoutingInfo!J174),"null",ScoutingInfo!J174* 5)</f>
        <v>0</v>
      </c>
      <c r="D173" t="str" cm="1">
        <f t="array" ref="D173">_xlfn.IFS(ScoutingInfo!P174="h",1,   ScoutingInfo!P174="o",1,   ScoutingInfo!P174="s",1,   ScoutingInfo!P174="a",0,   ScoutingInfo!P174="x","x",ScoutingInfo!P174="p","p",ISBLANK(ScoutingInfo!P174),"null")</f>
        <v>x</v>
      </c>
      <c r="E173" t="str" cm="1">
        <f t="array" ref="E173">IFERROR(_xlfn.IFS(D173 = 1, IF(ScoutingInfo!O174&gt;0, ScoutingInfo!O174,AVERAGE(stage_timer)),D173=0,MAX(stage_timer),D173="x","x"),"")</f>
        <v>x</v>
      </c>
    </row>
    <row r="174" spans="1:5" x14ac:dyDescent="0.4">
      <c r="A174">
        <f>ScoutingInfo!F175</f>
        <v>4238</v>
      </c>
      <c r="B174">
        <f>IF(ISBLANK(ScoutingInfo!I175),"null", ScoutingInfo!I175*2)</f>
        <v>0</v>
      </c>
      <c r="C174">
        <f>IF(ISBLANK(ScoutingInfo!J175),"null",ScoutingInfo!J175* 5)</f>
        <v>5</v>
      </c>
      <c r="D174" cm="1">
        <f t="array" ref="D174">_xlfn.IFS(ScoutingInfo!P175="h",1,   ScoutingInfo!P175="o",1,   ScoutingInfo!P175="s",1,   ScoutingInfo!P175="a",0,   ScoutingInfo!P175="x","x",ScoutingInfo!P175="p","p",ISBLANK(ScoutingInfo!P175),"null")</f>
        <v>1</v>
      </c>
      <c r="E174" cm="1">
        <f t="array" ref="E174">IFERROR(_xlfn.IFS(D174 = 1, IF(ScoutingInfo!O175&gt;0, ScoutingInfo!O175,AVERAGE(stage_timer)),D174=0,MAX(stage_timer),D174="x","x"),"")</f>
        <v>3.6</v>
      </c>
    </row>
    <row r="175" spans="1:5" x14ac:dyDescent="0.4">
      <c r="A175">
        <f>ScoutingInfo!F176</f>
        <v>4238</v>
      </c>
      <c r="B175">
        <f>IF(ISBLANK(ScoutingInfo!I176),"null", ScoutingInfo!I176*2)</f>
        <v>0</v>
      </c>
      <c r="C175">
        <f>IF(ISBLANK(ScoutingInfo!J176),"null",ScoutingInfo!J176* 5)</f>
        <v>5</v>
      </c>
      <c r="D175" t="str" cm="1">
        <f t="array" ref="D175">_xlfn.IFS(ScoutingInfo!P176="h",1,   ScoutingInfo!P176="o",1,   ScoutingInfo!P176="s",1,   ScoutingInfo!P176="a",0,   ScoutingInfo!P176="x","x",ScoutingInfo!P176="p","p",ISBLANK(ScoutingInfo!P176),"null")</f>
        <v>x</v>
      </c>
      <c r="E175" t="str" cm="1">
        <f t="array" ref="E175">IFERROR(_xlfn.IFS(D175 = 1, IF(ScoutingInfo!O176&gt;0, ScoutingInfo!O176,AVERAGE(stage_timer)),D175=0,MAX(stage_timer),D175="x","x"),"")</f>
        <v>x</v>
      </c>
    </row>
    <row r="176" spans="1:5" x14ac:dyDescent="0.4">
      <c r="A176">
        <f>ScoutingInfo!F177</f>
        <v>4239</v>
      </c>
      <c r="B176">
        <f>IF(ISBLANK(ScoutingInfo!I177),"null", ScoutingInfo!I177*2)</f>
        <v>0</v>
      </c>
      <c r="C176">
        <f>IF(ISBLANK(ScoutingInfo!J177),"null",ScoutingInfo!J177* 5)</f>
        <v>0</v>
      </c>
      <c r="D176" cm="1">
        <f t="array" ref="D176">_xlfn.IFS(ScoutingInfo!P177="h",1,   ScoutingInfo!P177="o",1,   ScoutingInfo!P177="s",1,   ScoutingInfo!P177="a",0,   ScoutingInfo!P177="x","x",ScoutingInfo!P177="p","p",ISBLANK(ScoutingInfo!P177),"null")</f>
        <v>1</v>
      </c>
      <c r="E176" cm="1">
        <f t="array" ref="E176">IFERROR(_xlfn.IFS(D176 = 1, IF(ScoutingInfo!O177&gt;0, ScoutingInfo!O177,AVERAGE(stage_timer)),D176=0,MAX(stage_timer),D176="x","x"),"")</f>
        <v>3</v>
      </c>
    </row>
    <row r="177" spans="1:5" x14ac:dyDescent="0.4">
      <c r="A177">
        <f>ScoutingInfo!F178</f>
        <v>4239</v>
      </c>
      <c r="B177">
        <f>IF(ISBLANK(ScoutingInfo!I178),"null", ScoutingInfo!I178*2)</f>
        <v>0</v>
      </c>
      <c r="C177">
        <f>IF(ISBLANK(ScoutingInfo!J178),"null",ScoutingInfo!J178* 5)</f>
        <v>5</v>
      </c>
      <c r="D177" cm="1">
        <f t="array" ref="D177">_xlfn.IFS(ScoutingInfo!P178="h",1,   ScoutingInfo!P178="o",1,   ScoutingInfo!P178="s",1,   ScoutingInfo!P178="a",0,   ScoutingInfo!P178="x","x",ScoutingInfo!P178="p","p",ISBLANK(ScoutingInfo!P178),"null")</f>
        <v>1</v>
      </c>
      <c r="E177" cm="1">
        <f t="array" ref="E177">IFERROR(_xlfn.IFS(D177 = 1, IF(ScoutingInfo!O178&gt;0, ScoutingInfo!O178,AVERAGE(stage_timer)),D177=0,MAX(stage_timer),D177="x","x"),"")</f>
        <v>8.8000000000000007</v>
      </c>
    </row>
    <row r="178" spans="1:5" x14ac:dyDescent="0.4">
      <c r="A178">
        <f>ScoutingInfo!F179</f>
        <v>4239</v>
      </c>
      <c r="B178">
        <f>IF(ISBLANK(ScoutingInfo!I179),"null", ScoutingInfo!I179*2)</f>
        <v>0</v>
      </c>
      <c r="C178">
        <f>IF(ISBLANK(ScoutingInfo!J179),"null",ScoutingInfo!J179* 5)</f>
        <v>0</v>
      </c>
      <c r="D178" cm="1">
        <f t="array" ref="D178">_xlfn.IFS(ScoutingInfo!P179="h",1,   ScoutingInfo!P179="o",1,   ScoutingInfo!P179="s",1,   ScoutingInfo!P179="a",0,   ScoutingInfo!P179="x","x",ScoutingInfo!P179="p","p",ISBLANK(ScoutingInfo!P179),"null")</f>
        <v>1</v>
      </c>
      <c r="E178" cm="1">
        <f t="array" ref="E178">IFERROR(_xlfn.IFS(D178 = 1, IF(ScoutingInfo!O179&gt;0, ScoutingInfo!O179,AVERAGE(stage_timer)),D178=0,MAX(stage_timer),D178="x","x"),"")</f>
        <v>2.9380116959064337</v>
      </c>
    </row>
    <row r="179" spans="1:5" x14ac:dyDescent="0.4">
      <c r="A179">
        <f>ScoutingInfo!F180</f>
        <v>4239</v>
      </c>
      <c r="B179">
        <f>IF(ISBLANK(ScoutingInfo!I180),"null", ScoutingInfo!I180*2)</f>
        <v>0</v>
      </c>
      <c r="C179">
        <f>IF(ISBLANK(ScoutingInfo!J180),"null",ScoutingInfo!J180* 5)</f>
        <v>10</v>
      </c>
      <c r="D179" cm="1">
        <f t="array" ref="D179">_xlfn.IFS(ScoutingInfo!P180="h",1,   ScoutingInfo!P180="o",1,   ScoutingInfo!P180="s",1,   ScoutingInfo!P180="a",0,   ScoutingInfo!P180="x","x",ScoutingInfo!P180="p","p",ISBLANK(ScoutingInfo!P180),"null")</f>
        <v>1</v>
      </c>
      <c r="E179" cm="1">
        <f t="array" ref="E179">IFERROR(_xlfn.IFS(D179 = 1, IF(ScoutingInfo!O180&gt;0, ScoutingInfo!O180,AVERAGE(stage_timer)),D179=0,MAX(stage_timer),D179="x","x"),"")</f>
        <v>2.2999999999999998</v>
      </c>
    </row>
    <row r="180" spans="1:5" x14ac:dyDescent="0.4">
      <c r="A180">
        <f>ScoutingInfo!F181</f>
        <v>4239</v>
      </c>
      <c r="B180">
        <f>IF(ISBLANK(ScoutingInfo!I181),"null", ScoutingInfo!I181*2)</f>
        <v>0</v>
      </c>
      <c r="C180">
        <f>IF(ISBLANK(ScoutingInfo!J181),"null",ScoutingInfo!J181* 5)</f>
        <v>15</v>
      </c>
      <c r="D180" t="str" cm="1">
        <f t="array" ref="D180">_xlfn.IFS(ScoutingInfo!P181="h",1,   ScoutingInfo!P181="o",1,   ScoutingInfo!P181="s",1,   ScoutingInfo!P181="a",0,   ScoutingInfo!P181="x","x",ScoutingInfo!P181="p","p",ISBLANK(ScoutingInfo!P181),"null")</f>
        <v>x</v>
      </c>
      <c r="E180" t="str" cm="1">
        <f t="array" ref="E180">IFERROR(_xlfn.IFS(D180 = 1, IF(ScoutingInfo!O181&gt;0, ScoutingInfo!O181,AVERAGE(stage_timer)),D180=0,MAX(stage_timer),D180="x","x"),"")</f>
        <v>x</v>
      </c>
    </row>
    <row r="181" spans="1:5" x14ac:dyDescent="0.4">
      <c r="A181">
        <f>ScoutingInfo!F182</f>
        <v>4239</v>
      </c>
      <c r="B181">
        <f>IF(ISBLANK(ScoutingInfo!I182),"null", ScoutingInfo!I182*2)</f>
        <v>0</v>
      </c>
      <c r="C181">
        <f>IF(ISBLANK(ScoutingInfo!J182),"null",ScoutingInfo!J182* 5)</f>
        <v>10</v>
      </c>
      <c r="D181" cm="1">
        <f t="array" ref="D181">_xlfn.IFS(ScoutingInfo!P182="h",1,   ScoutingInfo!P182="o",1,   ScoutingInfo!P182="s",1,   ScoutingInfo!P182="a",0,   ScoutingInfo!P182="x","x",ScoutingInfo!P182="p","p",ISBLANK(ScoutingInfo!P182),"null")</f>
        <v>0</v>
      </c>
      <c r="E181" cm="1">
        <f t="array" ref="E181">IFERROR(_xlfn.IFS(D181 = 1, IF(ScoutingInfo!O182&gt;0, ScoutingInfo!O182,AVERAGE(stage_timer)),D181=0,MAX(stage_timer),D181="x","x"),"")</f>
        <v>30.8</v>
      </c>
    </row>
    <row r="182" spans="1:5" x14ac:dyDescent="0.4">
      <c r="A182">
        <f>ScoutingInfo!F183</f>
        <v>4239</v>
      </c>
      <c r="B182">
        <f>IF(ISBLANK(ScoutingInfo!I183),"null", ScoutingInfo!I183*2)</f>
        <v>0</v>
      </c>
      <c r="C182">
        <f>IF(ISBLANK(ScoutingInfo!J183),"null",ScoutingInfo!J183* 5)</f>
        <v>5</v>
      </c>
      <c r="D182" cm="1">
        <f t="array" ref="D182">_xlfn.IFS(ScoutingInfo!P183="h",1,   ScoutingInfo!P183="o",1,   ScoutingInfo!P183="s",1,   ScoutingInfo!P183="a",0,   ScoutingInfo!P183="x","x",ScoutingInfo!P183="p","p",ISBLANK(ScoutingInfo!P183),"null")</f>
        <v>1</v>
      </c>
      <c r="E182" cm="1">
        <f t="array" ref="E182">IFERROR(_xlfn.IFS(D182 = 1, IF(ScoutingInfo!O183&gt;0, ScoutingInfo!O183,AVERAGE(stage_timer)),D182=0,MAX(stage_timer),D182="x","x"),"")</f>
        <v>2.5</v>
      </c>
    </row>
    <row r="183" spans="1:5" x14ac:dyDescent="0.4">
      <c r="A183">
        <f>ScoutingInfo!F184</f>
        <v>4360</v>
      </c>
      <c r="B183">
        <f>IF(ISBLANK(ScoutingInfo!I184),"null", ScoutingInfo!I184*2)</f>
        <v>0</v>
      </c>
      <c r="C183">
        <f>IF(ISBLANK(ScoutingInfo!J184),"null",ScoutingInfo!J184* 5)</f>
        <v>0</v>
      </c>
      <c r="D183" t="str" cm="1">
        <f t="array" ref="D183">_xlfn.IFS(ScoutingInfo!P184="h",1,   ScoutingInfo!P184="o",1,   ScoutingInfo!P184="s",1,   ScoutingInfo!P184="a",0,   ScoutingInfo!P184="x","x",ScoutingInfo!P184="p","p",ISBLANK(ScoutingInfo!P184),"null")</f>
        <v>x</v>
      </c>
      <c r="E183" t="str" cm="1">
        <f t="array" ref="E183">IFERROR(_xlfn.IFS(D183 = 1, IF(ScoutingInfo!O184&gt;0, ScoutingInfo!O184,AVERAGE(stage_timer)),D183=0,MAX(stage_timer),D183="x","x"),"")</f>
        <v>x</v>
      </c>
    </row>
    <row r="184" spans="1:5" x14ac:dyDescent="0.4">
      <c r="A184">
        <f>ScoutingInfo!F185</f>
        <v>4360</v>
      </c>
      <c r="B184">
        <f>IF(ISBLANK(ScoutingInfo!I185),"null", ScoutingInfo!I185*2)</f>
        <v>0</v>
      </c>
      <c r="C184">
        <f>IF(ISBLANK(ScoutingInfo!J185),"null",ScoutingInfo!J185* 5)</f>
        <v>0</v>
      </c>
      <c r="D184" t="str" cm="1">
        <f t="array" ref="D184">_xlfn.IFS(ScoutingInfo!P185="h",1,   ScoutingInfo!P185="o",1,   ScoutingInfo!P185="s",1,   ScoutingInfo!P185="a",0,   ScoutingInfo!P185="x","x",ScoutingInfo!P185="p","p",ISBLANK(ScoutingInfo!P185),"null")</f>
        <v>p</v>
      </c>
      <c r="E184" t="str" cm="1">
        <f t="array" ref="E184">IFERROR(_xlfn.IFS(D184 = 1, IF(ScoutingInfo!O185&gt;0, ScoutingInfo!O185,AVERAGE(stage_timer)),D184=0,MAX(stage_timer),D184="x","x"),"")</f>
        <v/>
      </c>
    </row>
    <row r="185" spans="1:5" x14ac:dyDescent="0.4">
      <c r="A185">
        <f>ScoutingInfo!F186</f>
        <v>4360</v>
      </c>
      <c r="B185">
        <f>IF(ISBLANK(ScoutingInfo!I186),"null", ScoutingInfo!I186*2)</f>
        <v>0</v>
      </c>
      <c r="C185">
        <f>IF(ISBLANK(ScoutingInfo!J186),"null",ScoutingInfo!J186* 5)</f>
        <v>0</v>
      </c>
      <c r="D185" t="str" cm="1">
        <f t="array" ref="D185">_xlfn.IFS(ScoutingInfo!P186="h",1,   ScoutingInfo!P186="o",1,   ScoutingInfo!P186="s",1,   ScoutingInfo!P186="a",0,   ScoutingInfo!P186="x","x",ScoutingInfo!P186="p","p",ISBLANK(ScoutingInfo!P186),"null")</f>
        <v>x</v>
      </c>
      <c r="E185" t="str" cm="1">
        <f t="array" ref="E185">IFERROR(_xlfn.IFS(D185 = 1, IF(ScoutingInfo!O186&gt;0, ScoutingInfo!O186,AVERAGE(stage_timer)),D185=0,MAX(stage_timer),D185="x","x"),"")</f>
        <v>x</v>
      </c>
    </row>
    <row r="186" spans="1:5" x14ac:dyDescent="0.4">
      <c r="A186">
        <f>ScoutingInfo!F187</f>
        <v>4360</v>
      </c>
      <c r="B186">
        <f>IF(ISBLANK(ScoutingInfo!I187),"null", ScoutingInfo!I187*2)</f>
        <v>0</v>
      </c>
      <c r="C186">
        <f>IF(ISBLANK(ScoutingInfo!J187),"null",ScoutingInfo!J187* 5)</f>
        <v>0</v>
      </c>
      <c r="D186" t="str" cm="1">
        <f t="array" ref="D186">_xlfn.IFS(ScoutingInfo!P187="h",1,   ScoutingInfo!P187="o",1,   ScoutingInfo!P187="s",1,   ScoutingInfo!P187="a",0,   ScoutingInfo!P187="x","x",ScoutingInfo!P187="p","p",ISBLANK(ScoutingInfo!P187),"null")</f>
        <v>x</v>
      </c>
      <c r="E186" t="str" cm="1">
        <f t="array" ref="E186">IFERROR(_xlfn.IFS(D186 = 1, IF(ScoutingInfo!O187&gt;0, ScoutingInfo!O187,AVERAGE(stage_timer)),D186=0,MAX(stage_timer),D186="x","x"),"")</f>
        <v>x</v>
      </c>
    </row>
    <row r="187" spans="1:5" x14ac:dyDescent="0.4">
      <c r="A187">
        <f>ScoutingInfo!F188</f>
        <v>4360</v>
      </c>
      <c r="B187">
        <f>IF(ISBLANK(ScoutingInfo!I188),"null", ScoutingInfo!I188*2)</f>
        <v>0</v>
      </c>
      <c r="C187">
        <f>IF(ISBLANK(ScoutingInfo!J188),"null",ScoutingInfo!J188* 5)</f>
        <v>0</v>
      </c>
      <c r="D187" t="str" cm="1">
        <f t="array" ref="D187">_xlfn.IFS(ScoutingInfo!P188="h",1,   ScoutingInfo!P188="o",1,   ScoutingInfo!P188="s",1,   ScoutingInfo!P188="a",0,   ScoutingInfo!P188="x","x",ScoutingInfo!P188="p","p",ISBLANK(ScoutingInfo!P188),"null")</f>
        <v>x</v>
      </c>
      <c r="E187" t="str" cm="1">
        <f t="array" ref="E187">IFERROR(_xlfn.IFS(D187 = 1, IF(ScoutingInfo!O188&gt;0, ScoutingInfo!O188,AVERAGE(stage_timer)),D187=0,MAX(stage_timer),D187="x","x"),"")</f>
        <v>x</v>
      </c>
    </row>
    <row r="188" spans="1:5" x14ac:dyDescent="0.4">
      <c r="A188">
        <f>ScoutingInfo!F189</f>
        <v>4536</v>
      </c>
      <c r="B188">
        <f>IF(ISBLANK(ScoutingInfo!I189),"null", ScoutingInfo!I189*2)</f>
        <v>0</v>
      </c>
      <c r="C188">
        <f>IF(ISBLANK(ScoutingInfo!J189),"null",ScoutingInfo!J189* 5)</f>
        <v>0</v>
      </c>
      <c r="D188" cm="1">
        <f t="array" ref="D188">_xlfn.IFS(ScoutingInfo!P189="h",1,   ScoutingInfo!P189="o",1,   ScoutingInfo!P189="s",1,   ScoutingInfo!P189="a",0,   ScoutingInfo!P189="x","x",ScoutingInfo!P189="p","p",ISBLANK(ScoutingInfo!P189),"null")</f>
        <v>1</v>
      </c>
      <c r="E188" cm="1">
        <f t="array" ref="E188">IFERROR(_xlfn.IFS(D188 = 1, IF(ScoutingInfo!O189&gt;0, ScoutingInfo!O189,AVERAGE(stage_timer)),D188=0,MAX(stage_timer),D188="x","x"),"")</f>
        <v>3.1</v>
      </c>
    </row>
    <row r="189" spans="1:5" x14ac:dyDescent="0.4">
      <c r="A189">
        <f>ScoutingInfo!F190</f>
        <v>4536</v>
      </c>
      <c r="B189">
        <f>IF(ISBLANK(ScoutingInfo!I190),"null", ScoutingInfo!I190*2)</f>
        <v>0</v>
      </c>
      <c r="C189">
        <f>IF(ISBLANK(ScoutingInfo!J190),"null",ScoutingInfo!J190* 5)</f>
        <v>0</v>
      </c>
      <c r="D189" t="str" cm="1">
        <f t="array" ref="D189">_xlfn.IFS(ScoutingInfo!P190="h",1,   ScoutingInfo!P190="o",1,   ScoutingInfo!P190="s",1,   ScoutingInfo!P190="a",0,   ScoutingInfo!P190="x","x",ScoutingInfo!P190="p","p",ISBLANK(ScoutingInfo!P190),"null")</f>
        <v>x</v>
      </c>
      <c r="E189" t="str" cm="1">
        <f t="array" ref="E189">IFERROR(_xlfn.IFS(D189 = 1, IF(ScoutingInfo!O190&gt;0, ScoutingInfo!O190,AVERAGE(stage_timer)),D189=0,MAX(stage_timer),D189="x","x"),"")</f>
        <v>x</v>
      </c>
    </row>
    <row r="190" spans="1:5" x14ac:dyDescent="0.4">
      <c r="A190">
        <f>ScoutingInfo!F191</f>
        <v>4536</v>
      </c>
      <c r="B190">
        <f>IF(ISBLANK(ScoutingInfo!I191),"null", ScoutingInfo!I191*2)</f>
        <v>0</v>
      </c>
      <c r="C190">
        <f>IF(ISBLANK(ScoutingInfo!J191),"null",ScoutingInfo!J191* 5)</f>
        <v>5</v>
      </c>
      <c r="D190" cm="1">
        <f t="array" ref="D190">_xlfn.IFS(ScoutingInfo!P191="h",1,   ScoutingInfo!P191="o",1,   ScoutingInfo!P191="s",1,   ScoutingInfo!P191="a",0,   ScoutingInfo!P191="x","x",ScoutingInfo!P191="p","p",ISBLANK(ScoutingInfo!P191),"null")</f>
        <v>1</v>
      </c>
      <c r="E190" cm="1">
        <f t="array" ref="E190">IFERROR(_xlfn.IFS(D190 = 1, IF(ScoutingInfo!O191&gt;0, ScoutingInfo!O191,AVERAGE(stage_timer)),D190=0,MAX(stage_timer),D190="x","x"),"")</f>
        <v>2.9380116959064337</v>
      </c>
    </row>
    <row r="191" spans="1:5" x14ac:dyDescent="0.4">
      <c r="A191">
        <f>ScoutingInfo!F192</f>
        <v>4536</v>
      </c>
      <c r="B191">
        <f>IF(ISBLANK(ScoutingInfo!I192),"null", ScoutingInfo!I192*2)</f>
        <v>0</v>
      </c>
      <c r="C191">
        <f>IF(ISBLANK(ScoutingInfo!J192),"null",ScoutingInfo!J192* 5)</f>
        <v>5</v>
      </c>
      <c r="D191" cm="1">
        <f t="array" ref="D191">_xlfn.IFS(ScoutingInfo!P192="h",1,   ScoutingInfo!P192="o",1,   ScoutingInfo!P192="s",1,   ScoutingInfo!P192="a",0,   ScoutingInfo!P192="x","x",ScoutingInfo!P192="p","p",ISBLANK(ScoutingInfo!P192),"null")</f>
        <v>1</v>
      </c>
      <c r="E191" cm="1">
        <f t="array" ref="E191">IFERROR(_xlfn.IFS(D191 = 1, IF(ScoutingInfo!O192&gt;0, ScoutingInfo!O192,AVERAGE(stage_timer)),D191=0,MAX(stage_timer),D191="x","x"),"")</f>
        <v>2.6</v>
      </c>
    </row>
    <row r="192" spans="1:5" x14ac:dyDescent="0.4">
      <c r="A192">
        <f>ScoutingInfo!F193</f>
        <v>4536</v>
      </c>
      <c r="B192">
        <f>IF(ISBLANK(ScoutingInfo!I193),"null", ScoutingInfo!I193*2)</f>
        <v>0</v>
      </c>
      <c r="C192">
        <f>IF(ISBLANK(ScoutingInfo!J193),"null",ScoutingInfo!J193* 5)</f>
        <v>0</v>
      </c>
      <c r="D192" t="str" cm="1">
        <f t="array" ref="D192">_xlfn.IFS(ScoutingInfo!P193="h",1,   ScoutingInfo!P193="o",1,   ScoutingInfo!P193="s",1,   ScoutingInfo!P193="a",0,   ScoutingInfo!P193="x","x",ScoutingInfo!P193="p","p",ISBLANK(ScoutingInfo!P193),"null")</f>
        <v>x</v>
      </c>
      <c r="E192" t="str" cm="1">
        <f t="array" ref="E192">IFERROR(_xlfn.IFS(D192 = 1, IF(ScoutingInfo!O193&gt;0, ScoutingInfo!O193,AVERAGE(stage_timer)),D192=0,MAX(stage_timer),D192="x","x"),"")</f>
        <v>x</v>
      </c>
    </row>
    <row r="193" spans="1:5" x14ac:dyDescent="0.4">
      <c r="A193">
        <f>ScoutingInfo!F194</f>
        <v>4536</v>
      </c>
      <c r="B193">
        <f>IF(ISBLANK(ScoutingInfo!I194),"null", ScoutingInfo!I194*2)</f>
        <v>0</v>
      </c>
      <c r="C193">
        <f>IF(ISBLANK(ScoutingInfo!J194),"null",ScoutingInfo!J194* 5)</f>
        <v>0</v>
      </c>
      <c r="D193" t="str" cm="1">
        <f t="array" ref="D193">_xlfn.IFS(ScoutingInfo!P194="h",1,   ScoutingInfo!P194="o",1,   ScoutingInfo!P194="s",1,   ScoutingInfo!P194="a",0,   ScoutingInfo!P194="x","x",ScoutingInfo!P194="p","p",ISBLANK(ScoutingInfo!P194),"null")</f>
        <v>x</v>
      </c>
      <c r="E193" t="str" cm="1">
        <f t="array" ref="E193">IFERROR(_xlfn.IFS(D193 = 1, IF(ScoutingInfo!O194&gt;0, ScoutingInfo!O194,AVERAGE(stage_timer)),D193=0,MAX(stage_timer),D193="x","x"),"")</f>
        <v>x</v>
      </c>
    </row>
    <row r="194" spans="1:5" x14ac:dyDescent="0.4">
      <c r="A194">
        <f>ScoutingInfo!F195</f>
        <v>4536</v>
      </c>
      <c r="B194">
        <f>IF(ISBLANK(ScoutingInfo!I195),"null", ScoutingInfo!I195*2)</f>
        <v>0</v>
      </c>
      <c r="C194">
        <f>IF(ISBLANK(ScoutingInfo!J195),"null",ScoutingInfo!J195* 5)</f>
        <v>5</v>
      </c>
      <c r="D194" t="str" cm="1">
        <f t="array" ref="D194">_xlfn.IFS(ScoutingInfo!P195="h",1,   ScoutingInfo!P195="o",1,   ScoutingInfo!P195="s",1,   ScoutingInfo!P195="a",0,   ScoutingInfo!P195="x","x",ScoutingInfo!P195="p","p",ISBLANK(ScoutingInfo!P195),"null")</f>
        <v>p</v>
      </c>
      <c r="E194" t="str" cm="1">
        <f t="array" ref="E194">IFERROR(_xlfn.IFS(D194 = 1, IF(ScoutingInfo!O195&gt;0, ScoutingInfo!O195,AVERAGE(stage_timer)),D194=0,MAX(stage_timer),D194="x","x"),"")</f>
        <v/>
      </c>
    </row>
    <row r="195" spans="1:5" x14ac:dyDescent="0.4">
      <c r="A195">
        <f>ScoutingInfo!F196</f>
        <v>4536</v>
      </c>
      <c r="B195">
        <f>IF(ISBLANK(ScoutingInfo!I196),"null", ScoutingInfo!I196*2)</f>
        <v>4</v>
      </c>
      <c r="C195">
        <f>IF(ISBLANK(ScoutingInfo!J196),"null",ScoutingInfo!J196* 5)</f>
        <v>0</v>
      </c>
      <c r="D195" cm="1">
        <f t="array" ref="D195">_xlfn.IFS(ScoutingInfo!P196="h",1,   ScoutingInfo!P196="o",1,   ScoutingInfo!P196="s",1,   ScoutingInfo!P196="a",0,   ScoutingInfo!P196="x","x",ScoutingInfo!P196="p","p",ISBLANK(ScoutingInfo!P196),"null")</f>
        <v>1</v>
      </c>
      <c r="E195" cm="1">
        <f t="array" ref="E195">IFERROR(_xlfn.IFS(D195 = 1, IF(ScoutingInfo!O196&gt;0, ScoutingInfo!O196,AVERAGE(stage_timer)),D195=0,MAX(stage_timer),D195="x","x"),"")</f>
        <v>5.6</v>
      </c>
    </row>
    <row r="196" spans="1:5" x14ac:dyDescent="0.4">
      <c r="A196">
        <f>ScoutingInfo!F197</f>
        <v>4539</v>
      </c>
      <c r="B196">
        <f>IF(ISBLANK(ScoutingInfo!I197),"null", ScoutingInfo!I197*2)</f>
        <v>0</v>
      </c>
      <c r="C196">
        <f>IF(ISBLANK(ScoutingInfo!J197),"null",ScoutingInfo!J197* 5)</f>
        <v>0</v>
      </c>
      <c r="D196" cm="1">
        <f t="array" ref="D196">_xlfn.IFS(ScoutingInfo!P197="h",1,   ScoutingInfo!P197="o",1,   ScoutingInfo!P197="s",1,   ScoutingInfo!P197="a",0,   ScoutingInfo!P197="x","x",ScoutingInfo!P197="p","p",ISBLANK(ScoutingInfo!P197),"null")</f>
        <v>1</v>
      </c>
      <c r="E196" cm="1">
        <f t="array" ref="E196">IFERROR(_xlfn.IFS(D196 = 1, IF(ScoutingInfo!O197&gt;0, ScoutingInfo!O197,AVERAGE(stage_timer)),D196=0,MAX(stage_timer),D196="x","x"),"")</f>
        <v>2.4</v>
      </c>
    </row>
    <row r="197" spans="1:5" x14ac:dyDescent="0.4">
      <c r="A197">
        <f>ScoutingInfo!F198</f>
        <v>4539</v>
      </c>
      <c r="B197">
        <f>IF(ISBLANK(ScoutingInfo!I198),"null", ScoutingInfo!I198*2)</f>
        <v>0</v>
      </c>
      <c r="C197">
        <f>IF(ISBLANK(ScoutingInfo!J198),"null",ScoutingInfo!J198* 5)</f>
        <v>5</v>
      </c>
      <c r="D197" cm="1">
        <f t="array" ref="D197">_xlfn.IFS(ScoutingInfo!P198="h",1,   ScoutingInfo!P198="o",1,   ScoutingInfo!P198="s",1,   ScoutingInfo!P198="a",0,   ScoutingInfo!P198="x","x",ScoutingInfo!P198="p","p",ISBLANK(ScoutingInfo!P198),"null")</f>
        <v>0</v>
      </c>
      <c r="E197" cm="1">
        <f t="array" ref="E197">IFERROR(_xlfn.IFS(D197 = 1, IF(ScoutingInfo!O198&gt;0, ScoutingInfo!O198,AVERAGE(stage_timer)),D197=0,MAX(stage_timer),D197="x","x"),"")</f>
        <v>30.8</v>
      </c>
    </row>
    <row r="198" spans="1:5" x14ac:dyDescent="0.4">
      <c r="A198">
        <f>ScoutingInfo!F199</f>
        <v>4539</v>
      </c>
      <c r="B198">
        <f>IF(ISBLANK(ScoutingInfo!I199),"null", ScoutingInfo!I199*2)</f>
        <v>0</v>
      </c>
      <c r="C198">
        <f>IF(ISBLANK(ScoutingInfo!J199),"null",ScoutingInfo!J199* 5)</f>
        <v>0</v>
      </c>
      <c r="D198" cm="1">
        <f t="array" ref="D198">_xlfn.IFS(ScoutingInfo!P199="h",1,   ScoutingInfo!P199="o",1,   ScoutingInfo!P199="s",1,   ScoutingInfo!P199="a",0,   ScoutingInfo!P199="x","x",ScoutingInfo!P199="p","p",ISBLANK(ScoutingInfo!P199),"null")</f>
        <v>1</v>
      </c>
      <c r="E198" cm="1">
        <f t="array" ref="E198">IFERROR(_xlfn.IFS(D198 = 1, IF(ScoutingInfo!O199&gt;0, ScoutingInfo!O199,AVERAGE(stage_timer)),D198=0,MAX(stage_timer),D198="x","x"),"")</f>
        <v>2.9380116959064337</v>
      </c>
    </row>
    <row r="199" spans="1:5" x14ac:dyDescent="0.4">
      <c r="A199">
        <f>ScoutingInfo!F200</f>
        <v>4539</v>
      </c>
      <c r="B199">
        <f>IF(ISBLANK(ScoutingInfo!I200),"null", ScoutingInfo!I200*2)</f>
        <v>0</v>
      </c>
      <c r="C199">
        <f>IF(ISBLANK(ScoutingInfo!J200),"null",ScoutingInfo!J200* 5)</f>
        <v>0</v>
      </c>
      <c r="D199" cm="1">
        <f t="array" ref="D199">_xlfn.IFS(ScoutingInfo!P200="h",1,   ScoutingInfo!P200="o",1,   ScoutingInfo!P200="s",1,   ScoutingInfo!P200="a",0,   ScoutingInfo!P200="x","x",ScoutingInfo!P200="p","p",ISBLANK(ScoutingInfo!P200),"null")</f>
        <v>0</v>
      </c>
      <c r="E199" cm="1">
        <f t="array" ref="E199">IFERROR(_xlfn.IFS(D199 = 1, IF(ScoutingInfo!O200&gt;0, ScoutingInfo!O200,AVERAGE(stage_timer)),D199=0,MAX(stage_timer),D199="x","x"),"")</f>
        <v>30.8</v>
      </c>
    </row>
    <row r="200" spans="1:5" x14ac:dyDescent="0.4">
      <c r="A200">
        <f>ScoutingInfo!F201</f>
        <v>4539</v>
      </c>
      <c r="B200">
        <f>IF(ISBLANK(ScoutingInfo!I201),"null", ScoutingInfo!I201*2)</f>
        <v>0</v>
      </c>
      <c r="C200">
        <f>IF(ISBLANK(ScoutingInfo!J201),"null",ScoutingInfo!J201* 5)</f>
        <v>15</v>
      </c>
      <c r="D200" t="str" cm="1">
        <f t="array" ref="D200">_xlfn.IFS(ScoutingInfo!P201="h",1,   ScoutingInfo!P201="o",1,   ScoutingInfo!P201="s",1,   ScoutingInfo!P201="a",0,   ScoutingInfo!P201="x","x",ScoutingInfo!P201="p","p",ISBLANK(ScoutingInfo!P201),"null")</f>
        <v>x</v>
      </c>
      <c r="E200" t="str" cm="1">
        <f t="array" ref="E200">IFERROR(_xlfn.IFS(D200 = 1, IF(ScoutingInfo!O201&gt;0, ScoutingInfo!O201,AVERAGE(stage_timer)),D200=0,MAX(stage_timer),D200="x","x"),"")</f>
        <v>x</v>
      </c>
    </row>
    <row r="201" spans="1:5" x14ac:dyDescent="0.4">
      <c r="A201">
        <f>ScoutingInfo!F202</f>
        <v>4539</v>
      </c>
      <c r="B201">
        <f>IF(ISBLANK(ScoutingInfo!I202),"null", ScoutingInfo!I202*2)</f>
        <v>0</v>
      </c>
      <c r="C201">
        <f>IF(ISBLANK(ScoutingInfo!J202),"null",ScoutingInfo!J202* 5)</f>
        <v>15</v>
      </c>
      <c r="D201" t="str" cm="1">
        <f t="array" ref="D201">_xlfn.IFS(ScoutingInfo!P202="h",1,   ScoutingInfo!P202="o",1,   ScoutingInfo!P202="s",1,   ScoutingInfo!P202="a",0,   ScoutingInfo!P202="x","x",ScoutingInfo!P202="p","p",ISBLANK(ScoutingInfo!P202),"null")</f>
        <v>p</v>
      </c>
      <c r="E201" t="str" cm="1">
        <f t="array" ref="E201">IFERROR(_xlfn.IFS(D201 = 1, IF(ScoutingInfo!O202&gt;0, ScoutingInfo!O202,AVERAGE(stage_timer)),D201=0,MAX(stage_timer),D201="x","x"),"")</f>
        <v/>
      </c>
    </row>
    <row r="202" spans="1:5" x14ac:dyDescent="0.4">
      <c r="A202">
        <f>ScoutingInfo!F203</f>
        <v>4539</v>
      </c>
      <c r="B202">
        <f>IF(ISBLANK(ScoutingInfo!I203),"null", ScoutingInfo!I203*2)</f>
        <v>0</v>
      </c>
      <c r="C202">
        <f>IF(ISBLANK(ScoutingInfo!J203),"null",ScoutingInfo!J203* 5)</f>
        <v>20</v>
      </c>
      <c r="D202" t="str" cm="1">
        <f t="array" ref="D202">_xlfn.IFS(ScoutingInfo!P203="h",1,   ScoutingInfo!P203="o",1,   ScoutingInfo!P203="s",1,   ScoutingInfo!P203="a",0,   ScoutingInfo!P203="x","x",ScoutingInfo!P203="p","p",ISBLANK(ScoutingInfo!P203),"null")</f>
        <v>x</v>
      </c>
      <c r="E202" t="str" cm="1">
        <f t="array" ref="E202">IFERROR(_xlfn.IFS(D202 = 1, IF(ScoutingInfo!O203&gt;0, ScoutingInfo!O203,AVERAGE(stage_timer)),D202=0,MAX(stage_timer),D202="x","x"),"")</f>
        <v>x</v>
      </c>
    </row>
    <row r="203" spans="1:5" x14ac:dyDescent="0.4">
      <c r="A203">
        <f>ScoutingInfo!F204</f>
        <v>4663</v>
      </c>
      <c r="B203">
        <f>IF(ISBLANK(ScoutingInfo!I204),"null", ScoutingInfo!I204*2)</f>
        <v>0</v>
      </c>
      <c r="C203">
        <f>IF(ISBLANK(ScoutingInfo!J204),"null",ScoutingInfo!J204* 5)</f>
        <v>5</v>
      </c>
      <c r="D203" cm="1">
        <f t="array" ref="D203">_xlfn.IFS(ScoutingInfo!P204="h",1,   ScoutingInfo!P204="o",1,   ScoutingInfo!P204="s",1,   ScoutingInfo!P204="a",0,   ScoutingInfo!P204="x","x",ScoutingInfo!P204="p","p",ISBLANK(ScoutingInfo!P204),"null")</f>
        <v>1</v>
      </c>
      <c r="E203" cm="1">
        <f t="array" ref="E203">IFERROR(_xlfn.IFS(D203 = 1, IF(ScoutingInfo!O204&gt;0, ScoutingInfo!O204,AVERAGE(stage_timer)),D203=0,MAX(stage_timer),D203="x","x"),"")</f>
        <v>2.7</v>
      </c>
    </row>
    <row r="204" spans="1:5" x14ac:dyDescent="0.4">
      <c r="A204">
        <f>ScoutingInfo!F205</f>
        <v>4663</v>
      </c>
      <c r="B204">
        <f>IF(ISBLANK(ScoutingInfo!I205),"null", ScoutingInfo!I205*2)</f>
        <v>0</v>
      </c>
      <c r="C204">
        <f>IF(ISBLANK(ScoutingInfo!J205),"null",ScoutingInfo!J205* 5)</f>
        <v>0</v>
      </c>
      <c r="D204" cm="1">
        <f t="array" ref="D204">_xlfn.IFS(ScoutingInfo!P205="h",1,   ScoutingInfo!P205="o",1,   ScoutingInfo!P205="s",1,   ScoutingInfo!P205="a",0,   ScoutingInfo!P205="x","x",ScoutingInfo!P205="p","p",ISBLANK(ScoutingInfo!P205),"null")</f>
        <v>1</v>
      </c>
      <c r="E204" cm="1">
        <f t="array" ref="E204">IFERROR(_xlfn.IFS(D204 = 1, IF(ScoutingInfo!O205&gt;0, ScoutingInfo!O205,AVERAGE(stage_timer)),D204=0,MAX(stage_timer),D204="x","x"),"")</f>
        <v>3</v>
      </c>
    </row>
    <row r="205" spans="1:5" x14ac:dyDescent="0.4">
      <c r="A205">
        <f>ScoutingInfo!F206</f>
        <v>4663</v>
      </c>
      <c r="B205">
        <f>IF(ISBLANK(ScoutingInfo!I206),"null", ScoutingInfo!I206*2)</f>
        <v>0</v>
      </c>
      <c r="C205">
        <f>IF(ISBLANK(ScoutingInfo!J206),"null",ScoutingInfo!J206* 5)</f>
        <v>5</v>
      </c>
      <c r="D205" cm="1">
        <f t="array" ref="D205">_xlfn.IFS(ScoutingInfo!P206="h",1,   ScoutingInfo!P206="o",1,   ScoutingInfo!P206="s",1,   ScoutingInfo!P206="a",0,   ScoutingInfo!P206="x","x",ScoutingInfo!P206="p","p",ISBLANK(ScoutingInfo!P206),"null")</f>
        <v>0</v>
      </c>
      <c r="E205" cm="1">
        <f t="array" ref="E205">IFERROR(_xlfn.IFS(D205 = 1, IF(ScoutingInfo!O206&gt;0, ScoutingInfo!O206,AVERAGE(stage_timer)),D205=0,MAX(stage_timer),D205="x","x"),"")</f>
        <v>30.8</v>
      </c>
    </row>
    <row r="206" spans="1:5" x14ac:dyDescent="0.4">
      <c r="A206">
        <f>ScoutingInfo!F207</f>
        <v>4663</v>
      </c>
      <c r="B206">
        <f>IF(ISBLANK(ScoutingInfo!I207),"null", ScoutingInfo!I207*2)</f>
        <v>0</v>
      </c>
      <c r="C206">
        <f>IF(ISBLANK(ScoutingInfo!J207),"null",ScoutingInfo!J207* 5)</f>
        <v>0</v>
      </c>
      <c r="D206" cm="1">
        <f t="array" ref="D206">_xlfn.IFS(ScoutingInfo!P207="h",1,   ScoutingInfo!P207="o",1,   ScoutingInfo!P207="s",1,   ScoutingInfo!P207="a",0,   ScoutingInfo!P207="x","x",ScoutingInfo!P207="p","p",ISBLANK(ScoutingInfo!P207),"null")</f>
        <v>0</v>
      </c>
      <c r="E206" cm="1">
        <f t="array" ref="E206">IFERROR(_xlfn.IFS(D206 = 1, IF(ScoutingInfo!O207&gt;0, ScoutingInfo!O207,AVERAGE(stage_timer)),D206=0,MAX(stage_timer),D206="x","x"),"")</f>
        <v>30.8</v>
      </c>
    </row>
    <row r="207" spans="1:5" x14ac:dyDescent="0.4">
      <c r="A207">
        <f>ScoutingInfo!F208</f>
        <v>4663</v>
      </c>
      <c r="B207">
        <f>IF(ISBLANK(ScoutingInfo!I208),"null", ScoutingInfo!I208*2)</f>
        <v>0</v>
      </c>
      <c r="C207">
        <f>IF(ISBLANK(ScoutingInfo!J208),"null",ScoutingInfo!J208* 5)</f>
        <v>0</v>
      </c>
      <c r="D207" t="str" cm="1">
        <f t="array" ref="D207">_xlfn.IFS(ScoutingInfo!P208="h",1,   ScoutingInfo!P208="o",1,   ScoutingInfo!P208="s",1,   ScoutingInfo!P208="a",0,   ScoutingInfo!P208="x","x",ScoutingInfo!P208="p","p",ISBLANK(ScoutingInfo!P208),"null")</f>
        <v>x</v>
      </c>
      <c r="E207" t="str" cm="1">
        <f t="array" ref="E207">IFERROR(_xlfn.IFS(D207 = 1, IF(ScoutingInfo!O208&gt;0, ScoutingInfo!O208,AVERAGE(stage_timer)),D207=0,MAX(stage_timer),D207="x","x"),"")</f>
        <v>x</v>
      </c>
    </row>
    <row r="208" spans="1:5" x14ac:dyDescent="0.4">
      <c r="A208">
        <f>ScoutingInfo!F209</f>
        <v>4663</v>
      </c>
      <c r="B208">
        <f>IF(ISBLANK(ScoutingInfo!I209),"null", ScoutingInfo!I209*2)</f>
        <v>0</v>
      </c>
      <c r="C208">
        <f>IF(ISBLANK(ScoutingInfo!J209),"null",ScoutingInfo!J209* 5)</f>
        <v>0</v>
      </c>
      <c r="D208" cm="1">
        <f t="array" ref="D208">_xlfn.IFS(ScoutingInfo!P209="h",1,   ScoutingInfo!P209="o",1,   ScoutingInfo!P209="s",1,   ScoutingInfo!P209="a",0,   ScoutingInfo!P209="x","x",ScoutingInfo!P209="p","p",ISBLANK(ScoutingInfo!P209),"null")</f>
        <v>0</v>
      </c>
      <c r="E208" cm="1">
        <f t="array" ref="E208">IFERROR(_xlfn.IFS(D208 = 1, IF(ScoutingInfo!O209&gt;0, ScoutingInfo!O209,AVERAGE(stage_timer)),D208=0,MAX(stage_timer),D208="x","x"),"")</f>
        <v>30.8</v>
      </c>
    </row>
    <row r="209" spans="1:5" x14ac:dyDescent="0.4">
      <c r="A209">
        <f>ScoutingInfo!F210</f>
        <v>4674</v>
      </c>
      <c r="B209">
        <f>IF(ISBLANK(ScoutingInfo!I210),"null", ScoutingInfo!I210*2)</f>
        <v>0</v>
      </c>
      <c r="C209">
        <f>IF(ISBLANK(ScoutingInfo!J210),"null",ScoutingInfo!J210* 5)</f>
        <v>5</v>
      </c>
      <c r="D209" cm="1">
        <f t="array" ref="D209">_xlfn.IFS(ScoutingInfo!P210="h",1,   ScoutingInfo!P210="o",1,   ScoutingInfo!P210="s",1,   ScoutingInfo!P210="a",0,   ScoutingInfo!P210="x","x",ScoutingInfo!P210="p","p",ISBLANK(ScoutingInfo!P210),"null")</f>
        <v>0</v>
      </c>
      <c r="E209" cm="1">
        <f t="array" ref="E209">IFERROR(_xlfn.IFS(D209 = 1, IF(ScoutingInfo!O210&gt;0, ScoutingInfo!O210,AVERAGE(stage_timer)),D209=0,MAX(stage_timer),D209="x","x"),"")</f>
        <v>30.8</v>
      </c>
    </row>
    <row r="210" spans="1:5" x14ac:dyDescent="0.4">
      <c r="A210">
        <f>ScoutingInfo!F211</f>
        <v>4674</v>
      </c>
      <c r="B210">
        <f>IF(ISBLANK(ScoutingInfo!I211),"null", ScoutingInfo!I211*2)</f>
        <v>0</v>
      </c>
      <c r="C210">
        <f>IF(ISBLANK(ScoutingInfo!J211),"null",ScoutingInfo!J211* 5)</f>
        <v>5</v>
      </c>
      <c r="D210" t="str" cm="1">
        <f t="array" ref="D210">_xlfn.IFS(ScoutingInfo!P211="h",1,   ScoutingInfo!P211="o",1,   ScoutingInfo!P211="s",1,   ScoutingInfo!P211="a",0,   ScoutingInfo!P211="x","x",ScoutingInfo!P211="p","p",ISBLANK(ScoutingInfo!P211),"null")</f>
        <v>x</v>
      </c>
      <c r="E210" t="str" cm="1">
        <f t="array" ref="E210">IFERROR(_xlfn.IFS(D210 = 1, IF(ScoutingInfo!O211&gt;0, ScoutingInfo!O211,AVERAGE(stage_timer)),D210=0,MAX(stage_timer),D210="x","x"),"")</f>
        <v>x</v>
      </c>
    </row>
    <row r="211" spans="1:5" x14ac:dyDescent="0.4">
      <c r="A211">
        <f>ScoutingInfo!F212</f>
        <v>4674</v>
      </c>
      <c r="B211">
        <f>IF(ISBLANK(ScoutingInfo!I212),"null", ScoutingInfo!I212*2)</f>
        <v>0</v>
      </c>
      <c r="C211">
        <f>IF(ISBLANK(ScoutingInfo!J212),"null",ScoutingInfo!J212* 5)</f>
        <v>5</v>
      </c>
      <c r="D211" t="str" cm="1">
        <f t="array" ref="D211">_xlfn.IFS(ScoutingInfo!P212="h",1,   ScoutingInfo!P212="o",1,   ScoutingInfo!P212="s",1,   ScoutingInfo!P212="a",0,   ScoutingInfo!P212="x","x",ScoutingInfo!P212="p","p",ISBLANK(ScoutingInfo!P212),"null")</f>
        <v>p</v>
      </c>
      <c r="E211" t="str" cm="1">
        <f t="array" ref="E211">IFERROR(_xlfn.IFS(D211 = 1, IF(ScoutingInfo!O212&gt;0, ScoutingInfo!O212,AVERAGE(stage_timer)),D211=0,MAX(stage_timer),D211="x","x"),"")</f>
        <v/>
      </c>
    </row>
    <row r="212" spans="1:5" x14ac:dyDescent="0.4">
      <c r="A212">
        <f>ScoutingInfo!F213</f>
        <v>4674</v>
      </c>
      <c r="B212">
        <f>IF(ISBLANK(ScoutingInfo!I213),"null", ScoutingInfo!I213*2)</f>
        <v>0</v>
      </c>
      <c r="C212">
        <f>IF(ISBLANK(ScoutingInfo!J213),"null",ScoutingInfo!J213* 5)</f>
        <v>0</v>
      </c>
      <c r="D212" t="str" cm="1">
        <f t="array" ref="D212">_xlfn.IFS(ScoutingInfo!P213="h",1,   ScoutingInfo!P213="o",1,   ScoutingInfo!P213="s",1,   ScoutingInfo!P213="a",0,   ScoutingInfo!P213="x","x",ScoutingInfo!P213="p","p",ISBLANK(ScoutingInfo!P213),"null")</f>
        <v>p</v>
      </c>
      <c r="E212" t="str" cm="1">
        <f t="array" ref="E212">IFERROR(_xlfn.IFS(D212 = 1, IF(ScoutingInfo!O213&gt;0, ScoutingInfo!O213,AVERAGE(stage_timer)),D212=0,MAX(stage_timer),D212="x","x"),"")</f>
        <v/>
      </c>
    </row>
    <row r="213" spans="1:5" x14ac:dyDescent="0.4">
      <c r="A213">
        <f>ScoutingInfo!F214</f>
        <v>4674</v>
      </c>
      <c r="B213">
        <f>IF(ISBLANK(ScoutingInfo!I214),"null", ScoutingInfo!I214*2)</f>
        <v>0</v>
      </c>
      <c r="C213">
        <f>IF(ISBLANK(ScoutingInfo!J214),"null",ScoutingInfo!J214* 5)</f>
        <v>5</v>
      </c>
      <c r="D213" t="str" cm="1">
        <f t="array" ref="D213">_xlfn.IFS(ScoutingInfo!P214="h",1,   ScoutingInfo!P214="o",1,   ScoutingInfo!P214="s",1,   ScoutingInfo!P214="a",0,   ScoutingInfo!P214="x","x",ScoutingInfo!P214="p","p",ISBLANK(ScoutingInfo!P214),"null")</f>
        <v>p</v>
      </c>
      <c r="E213" t="str" cm="1">
        <f t="array" ref="E213">IFERROR(_xlfn.IFS(D213 = 1, IF(ScoutingInfo!O214&gt;0, ScoutingInfo!O214,AVERAGE(stage_timer)),D213=0,MAX(stage_timer),D213="x","x"),"")</f>
        <v/>
      </c>
    </row>
    <row r="214" spans="1:5" x14ac:dyDescent="0.4">
      <c r="A214">
        <f>ScoutingInfo!F215</f>
        <v>5172</v>
      </c>
      <c r="B214">
        <f>IF(ISBLANK(ScoutingInfo!I215),"null", ScoutingInfo!I215*2)</f>
        <v>0</v>
      </c>
      <c r="C214">
        <f>IF(ISBLANK(ScoutingInfo!J215),"null",ScoutingInfo!J215* 5)</f>
        <v>0</v>
      </c>
      <c r="D214" cm="1">
        <f t="array" ref="D214">_xlfn.IFS(ScoutingInfo!P215="h",1,   ScoutingInfo!P215="o",1,   ScoutingInfo!P215="s",1,   ScoutingInfo!P215="a",0,   ScoutingInfo!P215="x","x",ScoutingInfo!P215="p","p",ISBLANK(ScoutingInfo!P215),"null")</f>
        <v>1</v>
      </c>
      <c r="E214" cm="1">
        <f t="array" ref="E214">IFERROR(_xlfn.IFS(D214 = 1, IF(ScoutingInfo!O215&gt;0, ScoutingInfo!O215,AVERAGE(stage_timer)),D214=0,MAX(stage_timer),D214="x","x"),"")</f>
        <v>17.5</v>
      </c>
    </row>
    <row r="215" spans="1:5" x14ac:dyDescent="0.4">
      <c r="A215">
        <f>ScoutingInfo!F216</f>
        <v>5172</v>
      </c>
      <c r="B215">
        <f>IF(ISBLANK(ScoutingInfo!I216),"null", ScoutingInfo!I216*2)</f>
        <v>0</v>
      </c>
      <c r="C215">
        <f>IF(ISBLANK(ScoutingInfo!J216),"null",ScoutingInfo!J216* 5)</f>
        <v>5</v>
      </c>
      <c r="D215" t="str" cm="1">
        <f t="array" ref="D215">_xlfn.IFS(ScoutingInfo!P216="h",1,   ScoutingInfo!P216="o",1,   ScoutingInfo!P216="s",1,   ScoutingInfo!P216="a",0,   ScoutingInfo!P216="x","x",ScoutingInfo!P216="p","p",ISBLANK(ScoutingInfo!P216),"null")</f>
        <v>x</v>
      </c>
      <c r="E215" t="str" cm="1">
        <f t="array" ref="E215">IFERROR(_xlfn.IFS(D215 = 1, IF(ScoutingInfo!O216&gt;0, ScoutingInfo!O216,AVERAGE(stage_timer)),D215=0,MAX(stage_timer),D215="x","x"),"")</f>
        <v>x</v>
      </c>
    </row>
    <row r="216" spans="1:5" x14ac:dyDescent="0.4">
      <c r="A216">
        <f>ScoutingInfo!F217</f>
        <v>5172</v>
      </c>
      <c r="B216">
        <f>IF(ISBLANK(ScoutingInfo!I217),"null", ScoutingInfo!I217*2)</f>
        <v>0</v>
      </c>
      <c r="C216">
        <f>IF(ISBLANK(ScoutingInfo!J217),"null",ScoutingInfo!J217* 5)</f>
        <v>10</v>
      </c>
      <c r="D216" t="str" cm="1">
        <f t="array" ref="D216">_xlfn.IFS(ScoutingInfo!P217="h",1,   ScoutingInfo!P217="o",1,   ScoutingInfo!P217="s",1,   ScoutingInfo!P217="a",0,   ScoutingInfo!P217="x","x",ScoutingInfo!P217="p","p",ISBLANK(ScoutingInfo!P217),"null")</f>
        <v>x</v>
      </c>
      <c r="E216" t="str" cm="1">
        <f t="array" ref="E216">IFERROR(_xlfn.IFS(D216 = 1, IF(ScoutingInfo!O217&gt;0, ScoutingInfo!O217,AVERAGE(stage_timer)),D216=0,MAX(stage_timer),D216="x","x"),"")</f>
        <v>x</v>
      </c>
    </row>
    <row r="217" spans="1:5" x14ac:dyDescent="0.4">
      <c r="A217">
        <f>ScoutingInfo!F218</f>
        <v>5172</v>
      </c>
      <c r="B217">
        <f>IF(ISBLANK(ScoutingInfo!I218),"null", ScoutingInfo!I218*2)</f>
        <v>0</v>
      </c>
      <c r="C217">
        <f>IF(ISBLANK(ScoutingInfo!J218),"null",ScoutingInfo!J218* 5)</f>
        <v>5</v>
      </c>
      <c r="D217" t="str" cm="1">
        <f t="array" ref="D217">_xlfn.IFS(ScoutingInfo!P218="h",1,   ScoutingInfo!P218="o",1,   ScoutingInfo!P218="s",1,   ScoutingInfo!P218="a",0,   ScoutingInfo!P218="x","x",ScoutingInfo!P218="p","p",ISBLANK(ScoutingInfo!P218),"null")</f>
        <v>p</v>
      </c>
      <c r="E217" t="str" cm="1">
        <f t="array" ref="E217">IFERROR(_xlfn.IFS(D217 = 1, IF(ScoutingInfo!O218&gt;0, ScoutingInfo!O218,AVERAGE(stage_timer)),D217=0,MAX(stage_timer),D217="x","x"),"")</f>
        <v/>
      </c>
    </row>
    <row r="218" spans="1:5" x14ac:dyDescent="0.4">
      <c r="A218">
        <f>ScoutingInfo!F219</f>
        <v>5172</v>
      </c>
      <c r="B218">
        <f>IF(ISBLANK(ScoutingInfo!I219),"null", ScoutingInfo!I219*2)</f>
        <v>0</v>
      </c>
      <c r="C218">
        <f>IF(ISBLANK(ScoutingInfo!J219),"null",ScoutingInfo!J219* 5)</f>
        <v>0</v>
      </c>
      <c r="D218" t="str" cm="1">
        <f t="array" ref="D218">_xlfn.IFS(ScoutingInfo!P219="h",1,   ScoutingInfo!P219="o",1,   ScoutingInfo!P219="s",1,   ScoutingInfo!P219="a",0,   ScoutingInfo!P219="x","x",ScoutingInfo!P219="p","p",ISBLANK(ScoutingInfo!P219),"null")</f>
        <v>x</v>
      </c>
      <c r="E218" t="str" cm="1">
        <f t="array" ref="E218">IFERROR(_xlfn.IFS(D218 = 1, IF(ScoutingInfo!O219&gt;0, ScoutingInfo!O219,AVERAGE(stage_timer)),D218=0,MAX(stage_timer),D218="x","x"),"")</f>
        <v>x</v>
      </c>
    </row>
    <row r="219" spans="1:5" x14ac:dyDescent="0.4">
      <c r="A219">
        <f>ScoutingInfo!F220</f>
        <v>5172</v>
      </c>
      <c r="B219">
        <f>IF(ISBLANK(ScoutingInfo!I220),"null", ScoutingInfo!I220*2)</f>
        <v>0</v>
      </c>
      <c r="C219">
        <f>IF(ISBLANK(ScoutingInfo!J220),"null",ScoutingInfo!J220* 5)</f>
        <v>0</v>
      </c>
      <c r="D219" t="str" cm="1">
        <f t="array" ref="D219">_xlfn.IFS(ScoutingInfo!P220="h",1,   ScoutingInfo!P220="o",1,   ScoutingInfo!P220="s",1,   ScoutingInfo!P220="a",0,   ScoutingInfo!P220="x","x",ScoutingInfo!P220="p","p",ISBLANK(ScoutingInfo!P220),"null")</f>
        <v>x</v>
      </c>
      <c r="E219" t="str" cm="1">
        <f t="array" ref="E219">IFERROR(_xlfn.IFS(D219 = 1, IF(ScoutingInfo!O220&gt;0, ScoutingInfo!O220,AVERAGE(stage_timer)),D219=0,MAX(stage_timer),D219="x","x"),"")</f>
        <v>x</v>
      </c>
    </row>
    <row r="220" spans="1:5" x14ac:dyDescent="0.4">
      <c r="A220">
        <f>ScoutingInfo!F221</f>
        <v>5172</v>
      </c>
      <c r="B220">
        <f>IF(ISBLANK(ScoutingInfo!I221),"null", ScoutingInfo!I221*2)</f>
        <v>0</v>
      </c>
      <c r="C220">
        <f>IF(ISBLANK(ScoutingInfo!J221),"null",ScoutingInfo!J221* 5)</f>
        <v>5</v>
      </c>
      <c r="D220" t="str" cm="1">
        <f t="array" ref="D220">_xlfn.IFS(ScoutingInfo!P221="h",1,   ScoutingInfo!P221="o",1,   ScoutingInfo!P221="s",1,   ScoutingInfo!P221="a",0,   ScoutingInfo!P221="x","x",ScoutingInfo!P221="p","p",ISBLANK(ScoutingInfo!P221),"null")</f>
        <v>p</v>
      </c>
      <c r="E220" t="str" cm="1">
        <f t="array" ref="E220">IFERROR(_xlfn.IFS(D220 = 1, IF(ScoutingInfo!O221&gt;0, ScoutingInfo!O221,AVERAGE(stage_timer)),D220=0,MAX(stage_timer),D220="x","x"),"")</f>
        <v/>
      </c>
    </row>
    <row r="221" spans="1:5" x14ac:dyDescent="0.4">
      <c r="A221">
        <f>ScoutingInfo!F222</f>
        <v>5464</v>
      </c>
      <c r="B221">
        <f>IF(ISBLANK(ScoutingInfo!I222),"null", ScoutingInfo!I222*2)</f>
        <v>0</v>
      </c>
      <c r="C221">
        <f>IF(ISBLANK(ScoutingInfo!J222),"null",ScoutingInfo!J222* 5)</f>
        <v>0</v>
      </c>
      <c r="D221" cm="1">
        <f t="array" ref="D221">_xlfn.IFS(ScoutingInfo!P222="h",1,   ScoutingInfo!P222="o",1,   ScoutingInfo!P222="s",1,   ScoutingInfo!P222="a",0,   ScoutingInfo!P222="x","x",ScoutingInfo!P222="p","p",ISBLANK(ScoutingInfo!P222),"null")</f>
        <v>0</v>
      </c>
      <c r="E221" cm="1">
        <f t="array" ref="E221">IFERROR(_xlfn.IFS(D221 = 1, IF(ScoutingInfo!O222&gt;0, ScoutingInfo!O222,AVERAGE(stage_timer)),D221=0,MAX(stage_timer),D221="x","x"),"")</f>
        <v>30.8</v>
      </c>
    </row>
    <row r="222" spans="1:5" x14ac:dyDescent="0.4">
      <c r="A222">
        <f>ScoutingInfo!F223</f>
        <v>5464</v>
      </c>
      <c r="B222">
        <f>IF(ISBLANK(ScoutingInfo!I223),"null", ScoutingInfo!I223*2)</f>
        <v>0</v>
      </c>
      <c r="C222">
        <f>IF(ISBLANK(ScoutingInfo!J223),"null",ScoutingInfo!J223* 5)</f>
        <v>5</v>
      </c>
      <c r="D222" cm="1">
        <f t="array" ref="D222">_xlfn.IFS(ScoutingInfo!P223="h",1,   ScoutingInfo!P223="o",1,   ScoutingInfo!P223="s",1,   ScoutingInfo!P223="a",0,   ScoutingInfo!P223="x","x",ScoutingInfo!P223="p","p",ISBLANK(ScoutingInfo!P223),"null")</f>
        <v>1</v>
      </c>
      <c r="E222" cm="1">
        <f t="array" ref="E222">IFERROR(_xlfn.IFS(D222 = 1, IF(ScoutingInfo!O223&gt;0, ScoutingInfo!O223,AVERAGE(stage_timer)),D222=0,MAX(stage_timer),D222="x","x"),"")</f>
        <v>6.6</v>
      </c>
    </row>
    <row r="223" spans="1:5" x14ac:dyDescent="0.4">
      <c r="A223">
        <f>ScoutingInfo!F224</f>
        <v>5464</v>
      </c>
      <c r="B223">
        <f>IF(ISBLANK(ScoutingInfo!I224),"null", ScoutingInfo!I224*2)</f>
        <v>0</v>
      </c>
      <c r="C223">
        <f>IF(ISBLANK(ScoutingInfo!J224),"null",ScoutingInfo!J224* 5)</f>
        <v>10</v>
      </c>
      <c r="D223" cm="1">
        <f t="array" ref="D223">_xlfn.IFS(ScoutingInfo!P224="h",1,   ScoutingInfo!P224="o",1,   ScoutingInfo!P224="s",1,   ScoutingInfo!P224="a",0,   ScoutingInfo!P224="x","x",ScoutingInfo!P224="p","p",ISBLANK(ScoutingInfo!P224),"null")</f>
        <v>0</v>
      </c>
      <c r="E223" cm="1">
        <f t="array" ref="E223">IFERROR(_xlfn.IFS(D223 = 1, IF(ScoutingInfo!O224&gt;0, ScoutingInfo!O224,AVERAGE(stage_timer)),D223=0,MAX(stage_timer),D223="x","x"),"")</f>
        <v>30.8</v>
      </c>
    </row>
    <row r="224" spans="1:5" x14ac:dyDescent="0.4">
      <c r="A224">
        <f>ScoutingInfo!F225</f>
        <v>5464</v>
      </c>
      <c r="B224">
        <f>IF(ISBLANK(ScoutingInfo!I225),"null", ScoutingInfo!I225*2)</f>
        <v>0</v>
      </c>
      <c r="C224">
        <f>IF(ISBLANK(ScoutingInfo!J225),"null",ScoutingInfo!J225* 5)</f>
        <v>0</v>
      </c>
      <c r="D224" cm="1">
        <f t="array" ref="D224">_xlfn.IFS(ScoutingInfo!P225="h",1,   ScoutingInfo!P225="o",1,   ScoutingInfo!P225="s",1,   ScoutingInfo!P225="a",0,   ScoutingInfo!P225="x","x",ScoutingInfo!P225="p","p",ISBLANK(ScoutingInfo!P225),"null")</f>
        <v>1</v>
      </c>
      <c r="E224" cm="1">
        <f t="array" ref="E224">IFERROR(_xlfn.IFS(D224 = 1, IF(ScoutingInfo!O225&gt;0, ScoutingInfo!O225,AVERAGE(stage_timer)),D224=0,MAX(stage_timer),D224="x","x"),"")</f>
        <v>3.5</v>
      </c>
    </row>
    <row r="225" spans="1:5" x14ac:dyDescent="0.4">
      <c r="A225">
        <f>ScoutingInfo!F226</f>
        <v>5464</v>
      </c>
      <c r="B225">
        <f>IF(ISBLANK(ScoutingInfo!I226),"null", ScoutingInfo!I226*2)</f>
        <v>0</v>
      </c>
      <c r="C225">
        <f>IF(ISBLANK(ScoutingInfo!J226),"null",ScoutingInfo!J226* 5)</f>
        <v>20</v>
      </c>
      <c r="D225" cm="1">
        <f t="array" ref="D225">_xlfn.IFS(ScoutingInfo!P226="h",1,   ScoutingInfo!P226="o",1,   ScoutingInfo!P226="s",1,   ScoutingInfo!P226="a",0,   ScoutingInfo!P226="x","x",ScoutingInfo!P226="p","p",ISBLANK(ScoutingInfo!P226),"null")</f>
        <v>1</v>
      </c>
      <c r="E225" cm="1">
        <f t="array" ref="E225">IFERROR(_xlfn.IFS(D225 = 1, IF(ScoutingInfo!O226&gt;0, ScoutingInfo!O226,AVERAGE(stage_timer)),D225=0,MAX(stage_timer),D225="x","x"),"")</f>
        <v>4.5</v>
      </c>
    </row>
    <row r="226" spans="1:5" x14ac:dyDescent="0.4">
      <c r="A226">
        <f>ScoutingInfo!F227</f>
        <v>5464</v>
      </c>
      <c r="B226">
        <f>IF(ISBLANK(ScoutingInfo!I227),"null", ScoutingInfo!I227*2)</f>
        <v>0</v>
      </c>
      <c r="C226">
        <f>IF(ISBLANK(ScoutingInfo!J227),"null",ScoutingInfo!J227* 5)</f>
        <v>15</v>
      </c>
      <c r="D226" t="str" cm="1">
        <f t="array" ref="D226">_xlfn.IFS(ScoutingInfo!P227="h",1,   ScoutingInfo!P227="o",1,   ScoutingInfo!P227="s",1,   ScoutingInfo!P227="a",0,   ScoutingInfo!P227="x","x",ScoutingInfo!P227="p","p",ISBLANK(ScoutingInfo!P227),"null")</f>
        <v>x</v>
      </c>
      <c r="E226" t="str" cm="1">
        <f t="array" ref="E226">IFERROR(_xlfn.IFS(D226 = 1, IF(ScoutingInfo!O227&gt;0, ScoutingInfo!O227,AVERAGE(stage_timer)),D226=0,MAX(stage_timer),D226="x","x"),"")</f>
        <v>x</v>
      </c>
    </row>
    <row r="227" spans="1:5" x14ac:dyDescent="0.4">
      <c r="A227">
        <f>ScoutingInfo!F228</f>
        <v>5576</v>
      </c>
      <c r="B227">
        <f>IF(ISBLANK(ScoutingInfo!I228),"null", ScoutingInfo!I228*2)</f>
        <v>0</v>
      </c>
      <c r="C227">
        <f>IF(ISBLANK(ScoutingInfo!J228),"null",ScoutingInfo!J228* 5)</f>
        <v>0</v>
      </c>
      <c r="D227" cm="1">
        <f t="array" ref="D227">_xlfn.IFS(ScoutingInfo!P228="h",1,   ScoutingInfo!P228="o",1,   ScoutingInfo!P228="s",1,   ScoutingInfo!P228="a",0,   ScoutingInfo!P228="x","x",ScoutingInfo!P228="p","p",ISBLANK(ScoutingInfo!P228),"null")</f>
        <v>1</v>
      </c>
      <c r="E227" cm="1">
        <f t="array" ref="E227">IFERROR(_xlfn.IFS(D227 = 1, IF(ScoutingInfo!O228&gt;0, ScoutingInfo!O228,AVERAGE(stage_timer)),D227=0,MAX(stage_timer),D227="x","x"),"")</f>
        <v>5.5</v>
      </c>
    </row>
    <row r="228" spans="1:5" x14ac:dyDescent="0.4">
      <c r="A228">
        <f>ScoutingInfo!F229</f>
        <v>5576</v>
      </c>
      <c r="B228">
        <f>IF(ISBLANK(ScoutingInfo!I229),"null", ScoutingInfo!I229*2)</f>
        <v>0</v>
      </c>
      <c r="C228">
        <f>IF(ISBLANK(ScoutingInfo!J229),"null",ScoutingInfo!J229* 5)</f>
        <v>0</v>
      </c>
      <c r="D228" t="str" cm="1">
        <f t="array" ref="D228">_xlfn.IFS(ScoutingInfo!P229="h",1,   ScoutingInfo!P229="o",1,   ScoutingInfo!P229="s",1,   ScoutingInfo!P229="a",0,   ScoutingInfo!P229="x","x",ScoutingInfo!P229="p","p",ISBLANK(ScoutingInfo!P229),"null")</f>
        <v>p</v>
      </c>
      <c r="E228" t="str" cm="1">
        <f t="array" ref="E228">IFERROR(_xlfn.IFS(D228 = 1, IF(ScoutingInfo!O229&gt;0, ScoutingInfo!O229,AVERAGE(stage_timer)),D228=0,MAX(stage_timer),D228="x","x"),"")</f>
        <v/>
      </c>
    </row>
    <row r="229" spans="1:5" x14ac:dyDescent="0.4">
      <c r="A229">
        <f>ScoutingInfo!F230</f>
        <v>5576</v>
      </c>
      <c r="B229">
        <f>IF(ISBLANK(ScoutingInfo!I230),"null", ScoutingInfo!I230*2)</f>
        <v>0</v>
      </c>
      <c r="C229">
        <f>IF(ISBLANK(ScoutingInfo!J230),"null",ScoutingInfo!J230* 5)</f>
        <v>0</v>
      </c>
      <c r="D229" t="str" cm="1">
        <f t="array" ref="D229">_xlfn.IFS(ScoutingInfo!P230="h",1,   ScoutingInfo!P230="o",1,   ScoutingInfo!P230="s",1,   ScoutingInfo!P230="a",0,   ScoutingInfo!P230="x","x",ScoutingInfo!P230="p","p",ISBLANK(ScoutingInfo!P230),"null")</f>
        <v>x</v>
      </c>
      <c r="E229" t="str" cm="1">
        <f t="array" ref="E229">IFERROR(_xlfn.IFS(D229 = 1, IF(ScoutingInfo!O230&gt;0, ScoutingInfo!O230,AVERAGE(stage_timer)),D229=0,MAX(stage_timer),D229="x","x"),"")</f>
        <v>x</v>
      </c>
    </row>
    <row r="230" spans="1:5" x14ac:dyDescent="0.4">
      <c r="A230">
        <f>ScoutingInfo!F231</f>
        <v>5638</v>
      </c>
      <c r="B230">
        <f>IF(ISBLANK(ScoutingInfo!I231),"null", ScoutingInfo!I231*2)</f>
        <v>0</v>
      </c>
      <c r="C230">
        <f>IF(ISBLANK(ScoutingInfo!J231),"null",ScoutingInfo!J231* 5)</f>
        <v>20</v>
      </c>
      <c r="D230" cm="1">
        <f t="array" ref="D230">_xlfn.IFS(ScoutingInfo!P231="h",1,   ScoutingInfo!P231="o",1,   ScoutingInfo!P231="s",1,   ScoutingInfo!P231="a",0,   ScoutingInfo!P231="x","x",ScoutingInfo!P231="p","p",ISBLANK(ScoutingInfo!P231),"null")</f>
        <v>0</v>
      </c>
      <c r="E230" cm="1">
        <f t="array" ref="E230">IFERROR(_xlfn.IFS(D230 = 1, IF(ScoutingInfo!O231&gt;0, ScoutingInfo!O231,AVERAGE(stage_timer)),D230=0,MAX(stage_timer),D230="x","x"),"")</f>
        <v>30.8</v>
      </c>
    </row>
    <row r="231" spans="1:5" x14ac:dyDescent="0.4">
      <c r="A231">
        <f>ScoutingInfo!F232</f>
        <v>5638</v>
      </c>
      <c r="B231">
        <f>IF(ISBLANK(ScoutingInfo!I232),"null", ScoutingInfo!I232*2)</f>
        <v>0</v>
      </c>
      <c r="C231">
        <f>IF(ISBLANK(ScoutingInfo!J232),"null",ScoutingInfo!J232* 5)</f>
        <v>5</v>
      </c>
      <c r="D231" cm="1">
        <f t="array" ref="D231">_xlfn.IFS(ScoutingInfo!P232="h",1,   ScoutingInfo!P232="o",1,   ScoutingInfo!P232="s",1,   ScoutingInfo!P232="a",0,   ScoutingInfo!P232="x","x",ScoutingInfo!P232="p","p",ISBLANK(ScoutingInfo!P232),"null")</f>
        <v>0</v>
      </c>
      <c r="E231" cm="1">
        <f t="array" ref="E231">IFERROR(_xlfn.IFS(D231 = 1, IF(ScoutingInfo!O232&gt;0, ScoutingInfo!O232,AVERAGE(stage_timer)),D231=0,MAX(stage_timer),D231="x","x"),"")</f>
        <v>30.8</v>
      </c>
    </row>
    <row r="232" spans="1:5" x14ac:dyDescent="0.4">
      <c r="A232">
        <f>ScoutingInfo!F233</f>
        <v>5638</v>
      </c>
      <c r="B232">
        <f>IF(ISBLANK(ScoutingInfo!I233),"null", ScoutingInfo!I233*2)</f>
        <v>0</v>
      </c>
      <c r="C232">
        <f>IF(ISBLANK(ScoutingInfo!J233),"null",ScoutingInfo!J233* 5)</f>
        <v>15</v>
      </c>
      <c r="D232" cm="1">
        <f t="array" ref="D232">_xlfn.IFS(ScoutingInfo!P233="h",1,   ScoutingInfo!P233="o",1,   ScoutingInfo!P233="s",1,   ScoutingInfo!P233="a",0,   ScoutingInfo!P233="x","x",ScoutingInfo!P233="p","p",ISBLANK(ScoutingInfo!P233),"null")</f>
        <v>1</v>
      </c>
      <c r="E232" cm="1">
        <f t="array" ref="E232">IFERROR(_xlfn.IFS(D232 = 1, IF(ScoutingInfo!O233&gt;0, ScoutingInfo!O233,AVERAGE(stage_timer)),D232=0,MAX(stage_timer),D232="x","x"),"")</f>
        <v>9.3000000000000007</v>
      </c>
    </row>
    <row r="233" spans="1:5" x14ac:dyDescent="0.4">
      <c r="A233">
        <f>ScoutingInfo!F234</f>
        <v>5638</v>
      </c>
      <c r="B233">
        <f>IF(ISBLANK(ScoutingInfo!I234),"null", ScoutingInfo!I234*2)</f>
        <v>0</v>
      </c>
      <c r="C233">
        <f>IF(ISBLANK(ScoutingInfo!J234),"null",ScoutingInfo!J234* 5)</f>
        <v>0</v>
      </c>
      <c r="D233" t="str" cm="1">
        <f t="array" ref="D233">_xlfn.IFS(ScoutingInfo!P234="h",1,   ScoutingInfo!P234="o",1,   ScoutingInfo!P234="s",1,   ScoutingInfo!P234="a",0,   ScoutingInfo!P234="x","x",ScoutingInfo!P234="p","p",ISBLANK(ScoutingInfo!P234),"null")</f>
        <v>x</v>
      </c>
      <c r="E233" t="str" cm="1">
        <f t="array" ref="E233">IFERROR(_xlfn.IFS(D233 = 1, IF(ScoutingInfo!O234&gt;0, ScoutingInfo!O234,AVERAGE(stage_timer)),D233=0,MAX(stage_timer),D233="x","x"),"")</f>
        <v>x</v>
      </c>
    </row>
    <row r="234" spans="1:5" x14ac:dyDescent="0.4">
      <c r="A234">
        <f>ScoutingInfo!F235</f>
        <v>5638</v>
      </c>
      <c r="B234">
        <f>IF(ISBLANK(ScoutingInfo!I235),"null", ScoutingInfo!I235*2)</f>
        <v>0</v>
      </c>
      <c r="C234">
        <f>IF(ISBLANK(ScoutingInfo!J235),"null",ScoutingInfo!J235* 5)</f>
        <v>10</v>
      </c>
      <c r="D234" t="str" cm="1">
        <f t="array" ref="D234">_xlfn.IFS(ScoutingInfo!P235="h",1,   ScoutingInfo!P235="o",1,   ScoutingInfo!P235="s",1,   ScoutingInfo!P235="a",0,   ScoutingInfo!P235="x","x",ScoutingInfo!P235="p","p",ISBLANK(ScoutingInfo!P235),"null")</f>
        <v>x</v>
      </c>
      <c r="E234" t="str" cm="1">
        <f t="array" ref="E234">IFERROR(_xlfn.IFS(D234 = 1, IF(ScoutingInfo!O235&gt;0, ScoutingInfo!O235,AVERAGE(stage_timer)),D234=0,MAX(stage_timer),D234="x","x"),"")</f>
        <v>x</v>
      </c>
    </row>
    <row r="235" spans="1:5" x14ac:dyDescent="0.4">
      <c r="A235">
        <f>ScoutingInfo!F236</f>
        <v>5638</v>
      </c>
      <c r="B235">
        <f>IF(ISBLANK(ScoutingInfo!I236),"null", ScoutingInfo!I236*2)</f>
        <v>0</v>
      </c>
      <c r="C235">
        <f>IF(ISBLANK(ScoutingInfo!J236),"null",ScoutingInfo!J236* 5)</f>
        <v>10</v>
      </c>
      <c r="D235" cm="1">
        <f t="array" ref="D235">_xlfn.IFS(ScoutingInfo!P236="h",1,   ScoutingInfo!P236="o",1,   ScoutingInfo!P236="s",1,   ScoutingInfo!P236="a",0,   ScoutingInfo!P236="x","x",ScoutingInfo!P236="p","p",ISBLANK(ScoutingInfo!P236),"null")</f>
        <v>1</v>
      </c>
      <c r="E235" cm="1">
        <f t="array" ref="E235">IFERROR(_xlfn.IFS(D235 = 1, IF(ScoutingInfo!O236&gt;0, ScoutingInfo!O236,AVERAGE(stage_timer)),D235=0,MAX(stage_timer),D235="x","x"),"")</f>
        <v>1.6</v>
      </c>
    </row>
    <row r="236" spans="1:5" x14ac:dyDescent="0.4">
      <c r="A236">
        <f>ScoutingInfo!F237</f>
        <v>5638</v>
      </c>
      <c r="B236">
        <f>IF(ISBLANK(ScoutingInfo!I237),"null", ScoutingInfo!I237*2)</f>
        <v>0</v>
      </c>
      <c r="C236">
        <f>IF(ISBLANK(ScoutingInfo!J237),"null",ScoutingInfo!J237* 5)</f>
        <v>5</v>
      </c>
      <c r="D236" cm="1">
        <f t="array" ref="D236">_xlfn.IFS(ScoutingInfo!P237="h",1,   ScoutingInfo!P237="o",1,   ScoutingInfo!P237="s",1,   ScoutingInfo!P237="a",0,   ScoutingInfo!P237="x","x",ScoutingInfo!P237="p","p",ISBLANK(ScoutingInfo!P237),"null")</f>
        <v>0</v>
      </c>
      <c r="E236" cm="1">
        <f t="array" ref="E236">IFERROR(_xlfn.IFS(D236 = 1, IF(ScoutingInfo!O237&gt;0, ScoutingInfo!O237,AVERAGE(stage_timer)),D236=0,MAX(stage_timer),D236="x","x"),"")</f>
        <v>30.8</v>
      </c>
    </row>
    <row r="237" spans="1:5" x14ac:dyDescent="0.4">
      <c r="A237">
        <f>ScoutingInfo!F238</f>
        <v>5638</v>
      </c>
      <c r="B237">
        <f>IF(ISBLANK(ScoutingInfo!I238),"null", ScoutingInfo!I238*2)</f>
        <v>0</v>
      </c>
      <c r="C237">
        <f>IF(ISBLANK(ScoutingInfo!J238),"null",ScoutingInfo!J238* 5)</f>
        <v>0</v>
      </c>
      <c r="D237" cm="1">
        <f t="array" ref="D237">_xlfn.IFS(ScoutingInfo!P238="h",1,   ScoutingInfo!P238="o",1,   ScoutingInfo!P238="s",1,   ScoutingInfo!P238="a",0,   ScoutingInfo!P238="x","x",ScoutingInfo!P238="p","p",ISBLANK(ScoutingInfo!P238),"null")</f>
        <v>1</v>
      </c>
      <c r="E237" cm="1">
        <f t="array" ref="E237">IFERROR(_xlfn.IFS(D237 = 1, IF(ScoutingInfo!O238&gt;0, ScoutingInfo!O238,AVERAGE(stage_timer)),D237=0,MAX(stage_timer),D237="x","x"),"")</f>
        <v>0.8</v>
      </c>
    </row>
    <row r="238" spans="1:5" x14ac:dyDescent="0.4">
      <c r="A238">
        <f>ScoutingInfo!F239</f>
        <v>5658</v>
      </c>
      <c r="B238">
        <f>IF(ISBLANK(ScoutingInfo!I239),"null", ScoutingInfo!I239*2)</f>
        <v>0</v>
      </c>
      <c r="C238">
        <f>IF(ISBLANK(ScoutingInfo!J239),"null",ScoutingInfo!J239* 5)</f>
        <v>0</v>
      </c>
      <c r="D238" cm="1">
        <f t="array" ref="D238">_xlfn.IFS(ScoutingInfo!P239="h",1,   ScoutingInfo!P239="o",1,   ScoutingInfo!P239="s",1,   ScoutingInfo!P239="a",0,   ScoutingInfo!P239="x","x",ScoutingInfo!P239="p","p",ISBLANK(ScoutingInfo!P239),"null")</f>
        <v>1</v>
      </c>
      <c r="E238" cm="1">
        <f t="array" ref="E238">IFERROR(_xlfn.IFS(D238 = 1, IF(ScoutingInfo!O239&gt;0, ScoutingInfo!O239,AVERAGE(stage_timer)),D238=0,MAX(stage_timer),D238="x","x"),"")</f>
        <v>12.1</v>
      </c>
    </row>
    <row r="239" spans="1:5" x14ac:dyDescent="0.4">
      <c r="A239">
        <f>ScoutingInfo!F240</f>
        <v>5658</v>
      </c>
      <c r="B239">
        <f>IF(ISBLANK(ScoutingInfo!I240),"null", ScoutingInfo!I240*2)</f>
        <v>0</v>
      </c>
      <c r="C239">
        <f>IF(ISBLANK(ScoutingInfo!J240),"null",ScoutingInfo!J240* 5)</f>
        <v>0</v>
      </c>
      <c r="D239" cm="1">
        <f t="array" ref="D239">_xlfn.IFS(ScoutingInfo!P240="h",1,   ScoutingInfo!P240="o",1,   ScoutingInfo!P240="s",1,   ScoutingInfo!P240="a",0,   ScoutingInfo!P240="x","x",ScoutingInfo!P240="p","p",ISBLANK(ScoutingInfo!P240),"null")</f>
        <v>1</v>
      </c>
      <c r="E239" cm="1">
        <f t="array" ref="E239">IFERROR(_xlfn.IFS(D239 = 1, IF(ScoutingInfo!O240&gt;0, ScoutingInfo!O240,AVERAGE(stage_timer)),D239=0,MAX(stage_timer),D239="x","x"),"")</f>
        <v>12.1</v>
      </c>
    </row>
    <row r="240" spans="1:5" x14ac:dyDescent="0.4">
      <c r="A240">
        <f>ScoutingInfo!F241</f>
        <v>5658</v>
      </c>
      <c r="B240">
        <f>IF(ISBLANK(ScoutingInfo!I241),"null", ScoutingInfo!I241*2)</f>
        <v>0</v>
      </c>
      <c r="C240">
        <f>IF(ISBLANK(ScoutingInfo!J241),"null",ScoutingInfo!J241* 5)</f>
        <v>0</v>
      </c>
      <c r="D240" t="str" cm="1">
        <f t="array" ref="D240">_xlfn.IFS(ScoutingInfo!P241="h",1,   ScoutingInfo!P241="o",1,   ScoutingInfo!P241="s",1,   ScoutingInfo!P241="a",0,   ScoutingInfo!P241="x","x",ScoutingInfo!P241="p","p",ISBLANK(ScoutingInfo!P241),"null")</f>
        <v>p</v>
      </c>
      <c r="E240" t="str" cm="1">
        <f t="array" ref="E240">IFERROR(_xlfn.IFS(D240 = 1, IF(ScoutingInfo!O241&gt;0, ScoutingInfo!O241,AVERAGE(stage_timer)),D240=0,MAX(stage_timer),D240="x","x"),"")</f>
        <v/>
      </c>
    </row>
    <row r="241" spans="1:5" x14ac:dyDescent="0.4">
      <c r="A241">
        <f>ScoutingInfo!F242</f>
        <v>5658</v>
      </c>
      <c r="B241">
        <f>IF(ISBLANK(ScoutingInfo!I242),"null", ScoutingInfo!I242*2)</f>
        <v>0</v>
      </c>
      <c r="C241">
        <f>IF(ISBLANK(ScoutingInfo!J242),"null",ScoutingInfo!J242* 5)</f>
        <v>0</v>
      </c>
      <c r="D241" cm="1">
        <f t="array" ref="D241">_xlfn.IFS(ScoutingInfo!P242="h",1,   ScoutingInfo!P242="o",1,   ScoutingInfo!P242="s",1,   ScoutingInfo!P242="a",0,   ScoutingInfo!P242="x","x",ScoutingInfo!P242="p","p",ISBLANK(ScoutingInfo!P242),"null")</f>
        <v>1</v>
      </c>
      <c r="E241" cm="1">
        <f t="array" ref="E241">IFERROR(_xlfn.IFS(D241 = 1, IF(ScoutingInfo!O242&gt;0, ScoutingInfo!O242,AVERAGE(stage_timer)),D241=0,MAX(stage_timer),D241="x","x"),"")</f>
        <v>2.9380116959064337</v>
      </c>
    </row>
    <row r="242" spans="1:5" x14ac:dyDescent="0.4">
      <c r="A242">
        <f>ScoutingInfo!F243</f>
        <v>5929</v>
      </c>
      <c r="B242">
        <f>IF(ISBLANK(ScoutingInfo!I243),"null", ScoutingInfo!I243*2)</f>
        <v>0</v>
      </c>
      <c r="C242">
        <f>IF(ISBLANK(ScoutingInfo!J243),"null",ScoutingInfo!J243* 5)</f>
        <v>0</v>
      </c>
      <c r="D242" t="str" cm="1">
        <f t="array" ref="D242">_xlfn.IFS(ScoutingInfo!P243="h",1,   ScoutingInfo!P243="o",1,   ScoutingInfo!P243="s",1,   ScoutingInfo!P243="a",0,   ScoutingInfo!P243="x","x",ScoutingInfo!P243="p","p",ISBLANK(ScoutingInfo!P243),"null")</f>
        <v>x</v>
      </c>
      <c r="E242" t="str" cm="1">
        <f t="array" ref="E242">IFERROR(_xlfn.IFS(D242 = 1, IF(ScoutingInfo!O243&gt;0, ScoutingInfo!O243,AVERAGE(stage_timer)),D242=0,MAX(stage_timer),D242="x","x"),"")</f>
        <v>x</v>
      </c>
    </row>
    <row r="243" spans="1:5" x14ac:dyDescent="0.4">
      <c r="A243">
        <f>ScoutingInfo!F244</f>
        <v>5929</v>
      </c>
      <c r="B243">
        <f>IF(ISBLANK(ScoutingInfo!I244),"null", ScoutingInfo!I244*2)</f>
        <v>0</v>
      </c>
      <c r="C243">
        <f>IF(ISBLANK(ScoutingInfo!J244),"null",ScoutingInfo!J244* 5)</f>
        <v>0</v>
      </c>
      <c r="D243" t="str" cm="1">
        <f t="array" ref="D243">_xlfn.IFS(ScoutingInfo!P244="h",1,   ScoutingInfo!P244="o",1,   ScoutingInfo!P244="s",1,   ScoutingInfo!P244="a",0,   ScoutingInfo!P244="x","x",ScoutingInfo!P244="p","p",ISBLANK(ScoutingInfo!P244),"null")</f>
        <v>p</v>
      </c>
      <c r="E243" t="str" cm="1">
        <f t="array" ref="E243">IFERROR(_xlfn.IFS(D243 = 1, IF(ScoutingInfo!O244&gt;0, ScoutingInfo!O244,AVERAGE(stage_timer)),D243=0,MAX(stage_timer),D243="x","x"),"")</f>
        <v/>
      </c>
    </row>
    <row r="244" spans="1:5" x14ac:dyDescent="0.4">
      <c r="A244">
        <f>ScoutingInfo!F245</f>
        <v>5929</v>
      </c>
      <c r="B244">
        <f>IF(ISBLANK(ScoutingInfo!I245),"null", ScoutingInfo!I245*2)</f>
        <v>0</v>
      </c>
      <c r="C244">
        <f>IF(ISBLANK(ScoutingInfo!J245),"null",ScoutingInfo!J245* 5)</f>
        <v>0</v>
      </c>
      <c r="D244" cm="1">
        <f t="array" ref="D244">_xlfn.IFS(ScoutingInfo!P245="h",1,   ScoutingInfo!P245="o",1,   ScoutingInfo!P245="s",1,   ScoutingInfo!P245="a",0,   ScoutingInfo!P245="x","x",ScoutingInfo!P245="p","p",ISBLANK(ScoutingInfo!P245),"null")</f>
        <v>0</v>
      </c>
      <c r="E244" cm="1">
        <f t="array" ref="E244">IFERROR(_xlfn.IFS(D244 = 1, IF(ScoutingInfo!O245&gt;0, ScoutingInfo!O245,AVERAGE(stage_timer)),D244=0,MAX(stage_timer),D244="x","x"),"")</f>
        <v>30.8</v>
      </c>
    </row>
    <row r="245" spans="1:5" x14ac:dyDescent="0.4">
      <c r="A245">
        <f>ScoutingInfo!F246</f>
        <v>5929</v>
      </c>
      <c r="B245">
        <f>IF(ISBLANK(ScoutingInfo!I246),"null", ScoutingInfo!I246*2)</f>
        <v>0</v>
      </c>
      <c r="C245">
        <f>IF(ISBLANK(ScoutingInfo!J246),"null",ScoutingInfo!J246* 5)</f>
        <v>0</v>
      </c>
      <c r="D245" cm="1">
        <f t="array" ref="D245">_xlfn.IFS(ScoutingInfo!P246="h",1,   ScoutingInfo!P246="o",1,   ScoutingInfo!P246="s",1,   ScoutingInfo!P246="a",0,   ScoutingInfo!P246="x","x",ScoutingInfo!P246="p","p",ISBLANK(ScoutingInfo!P246),"null")</f>
        <v>1</v>
      </c>
      <c r="E245" cm="1">
        <f t="array" ref="E245">IFERROR(_xlfn.IFS(D245 = 1, IF(ScoutingInfo!O246&gt;0, ScoutingInfo!O246,AVERAGE(stage_timer)),D245=0,MAX(stage_timer),D245="x","x"),"")</f>
        <v>7.4</v>
      </c>
    </row>
    <row r="246" spans="1:5" x14ac:dyDescent="0.4">
      <c r="A246">
        <f>ScoutingInfo!F247</f>
        <v>5929</v>
      </c>
      <c r="B246">
        <f>IF(ISBLANK(ScoutingInfo!I247),"null", ScoutingInfo!I247*2)</f>
        <v>0</v>
      </c>
      <c r="C246">
        <f>IF(ISBLANK(ScoutingInfo!J247),"null",ScoutingInfo!J247* 5)</f>
        <v>0</v>
      </c>
      <c r="D246" cm="1">
        <f t="array" ref="D246">_xlfn.IFS(ScoutingInfo!P247="h",1,   ScoutingInfo!P247="o",1,   ScoutingInfo!P247="s",1,   ScoutingInfo!P247="a",0,   ScoutingInfo!P247="x","x",ScoutingInfo!P247="p","p",ISBLANK(ScoutingInfo!P247),"null")</f>
        <v>0</v>
      </c>
      <c r="E246" cm="1">
        <f t="array" ref="E246">IFERROR(_xlfn.IFS(D246 = 1, IF(ScoutingInfo!O247&gt;0, ScoutingInfo!O247,AVERAGE(stage_timer)),D246=0,MAX(stage_timer),D246="x","x"),"")</f>
        <v>30.8</v>
      </c>
    </row>
    <row r="247" spans="1:5" x14ac:dyDescent="0.4">
      <c r="A247">
        <f>ScoutingInfo!F248</f>
        <v>6146</v>
      </c>
      <c r="B247">
        <f>IF(ISBLANK(ScoutingInfo!I248),"null", ScoutingInfo!I248*2)</f>
        <v>0</v>
      </c>
      <c r="C247">
        <f>IF(ISBLANK(ScoutingInfo!J248),"null",ScoutingInfo!J248* 5)</f>
        <v>15</v>
      </c>
      <c r="D247" t="str" cm="1">
        <f t="array" ref="D247">_xlfn.IFS(ScoutingInfo!P248="h",1,   ScoutingInfo!P248="o",1,   ScoutingInfo!P248="s",1,   ScoutingInfo!P248="a",0,   ScoutingInfo!P248="x","x",ScoutingInfo!P248="p","p",ISBLANK(ScoutingInfo!P248),"null")</f>
        <v>x</v>
      </c>
      <c r="E247" t="str" cm="1">
        <f t="array" ref="E247">IFERROR(_xlfn.IFS(D247 = 1, IF(ScoutingInfo!O248&gt;0, ScoutingInfo!O248,AVERAGE(stage_timer)),D247=0,MAX(stage_timer),D247="x","x"),"")</f>
        <v>x</v>
      </c>
    </row>
    <row r="248" spans="1:5" x14ac:dyDescent="0.4">
      <c r="A248">
        <f>ScoutingInfo!F249</f>
        <v>6146</v>
      </c>
      <c r="B248">
        <f>IF(ISBLANK(ScoutingInfo!I249),"null", ScoutingInfo!I249*2)</f>
        <v>0</v>
      </c>
      <c r="C248">
        <f>IF(ISBLANK(ScoutingInfo!J249),"null",ScoutingInfo!J249* 5)</f>
        <v>0</v>
      </c>
      <c r="D248" cm="1">
        <f t="array" ref="D248">_xlfn.IFS(ScoutingInfo!P249="h",1,   ScoutingInfo!P249="o",1,   ScoutingInfo!P249="s",1,   ScoutingInfo!P249="a",0,   ScoutingInfo!P249="x","x",ScoutingInfo!P249="p","p",ISBLANK(ScoutingInfo!P249),"null")</f>
        <v>0</v>
      </c>
      <c r="E248" cm="1">
        <f t="array" ref="E248">IFERROR(_xlfn.IFS(D248 = 1, IF(ScoutingInfo!O249&gt;0, ScoutingInfo!O249,AVERAGE(stage_timer)),D248=0,MAX(stage_timer),D248="x","x"),"")</f>
        <v>30.8</v>
      </c>
    </row>
    <row r="249" spans="1:5" x14ac:dyDescent="0.4">
      <c r="A249">
        <f>ScoutingInfo!F250</f>
        <v>6146</v>
      </c>
      <c r="B249">
        <f>IF(ISBLANK(ScoutingInfo!I250),"null", ScoutingInfo!I250*2)</f>
        <v>0</v>
      </c>
      <c r="C249">
        <f>IF(ISBLANK(ScoutingInfo!J250),"null",ScoutingInfo!J250* 5)</f>
        <v>10</v>
      </c>
      <c r="D249" t="str" cm="1">
        <f t="array" ref="D249">_xlfn.IFS(ScoutingInfo!P250="h",1,   ScoutingInfo!P250="o",1,   ScoutingInfo!P250="s",1,   ScoutingInfo!P250="a",0,   ScoutingInfo!P250="x","x",ScoutingInfo!P250="p","p",ISBLANK(ScoutingInfo!P250),"null")</f>
        <v>x</v>
      </c>
      <c r="E249" t="str" cm="1">
        <f t="array" ref="E249">IFERROR(_xlfn.IFS(D249 = 1, IF(ScoutingInfo!O250&gt;0, ScoutingInfo!O250,AVERAGE(stage_timer)),D249=0,MAX(stage_timer),D249="x","x"),"")</f>
        <v>x</v>
      </c>
    </row>
    <row r="250" spans="1:5" x14ac:dyDescent="0.4">
      <c r="A250">
        <f>ScoutingInfo!F251</f>
        <v>6146</v>
      </c>
      <c r="B250">
        <f>IF(ISBLANK(ScoutingInfo!I251),"null", ScoutingInfo!I251*2)</f>
        <v>0</v>
      </c>
      <c r="C250">
        <f>IF(ISBLANK(ScoutingInfo!J251),"null",ScoutingInfo!J251* 5)</f>
        <v>5</v>
      </c>
      <c r="D250" cm="1">
        <f t="array" ref="D250">_xlfn.IFS(ScoutingInfo!P251="h",1,   ScoutingInfo!P251="o",1,   ScoutingInfo!P251="s",1,   ScoutingInfo!P251="a",0,   ScoutingInfo!P251="x","x",ScoutingInfo!P251="p","p",ISBLANK(ScoutingInfo!P251),"null")</f>
        <v>1</v>
      </c>
      <c r="E250" cm="1">
        <f t="array" ref="E250">IFERROR(_xlfn.IFS(D250 = 1, IF(ScoutingInfo!O251&gt;0, ScoutingInfo!O251,AVERAGE(stage_timer)),D250=0,MAX(stage_timer),D250="x","x"),"")</f>
        <v>3.8</v>
      </c>
    </row>
    <row r="251" spans="1:5" x14ac:dyDescent="0.4">
      <c r="A251">
        <f>ScoutingInfo!F252</f>
        <v>6146</v>
      </c>
      <c r="B251">
        <f>IF(ISBLANK(ScoutingInfo!I252),"null", ScoutingInfo!I252*2)</f>
        <v>0</v>
      </c>
      <c r="C251">
        <f>IF(ISBLANK(ScoutingInfo!J252),"null",ScoutingInfo!J252* 5)</f>
        <v>5</v>
      </c>
      <c r="D251" cm="1">
        <f t="array" ref="D251">_xlfn.IFS(ScoutingInfo!P252="h",1,   ScoutingInfo!P252="o",1,   ScoutingInfo!P252="s",1,   ScoutingInfo!P252="a",0,   ScoutingInfo!P252="x","x",ScoutingInfo!P252="p","p",ISBLANK(ScoutingInfo!P252),"null")</f>
        <v>1</v>
      </c>
      <c r="E251" cm="1">
        <f t="array" ref="E251">IFERROR(_xlfn.IFS(D251 = 1, IF(ScoutingInfo!O252&gt;0, ScoutingInfo!O252,AVERAGE(stage_timer)),D251=0,MAX(stage_timer),D251="x","x"),"")</f>
        <v>11</v>
      </c>
    </row>
    <row r="252" spans="1:5" x14ac:dyDescent="0.4">
      <c r="A252" t="e">
        <f>ScoutingInfo!#REF!</f>
        <v>#REF!</v>
      </c>
      <c r="B252" t="e">
        <f>IF(ISBLANK(ScoutingInfo!#REF!),"null", ScoutingInfo!#REF!*2)</f>
        <v>#REF!</v>
      </c>
      <c r="C252" t="e">
        <f>IF(ISBLANK(ScoutingInfo!#REF!),"null",ScoutingInfo!#REF!* 5)</f>
        <v>#REF!</v>
      </c>
      <c r="D252" t="e" cm="1">
        <f t="array" ref="D252">_xlfn.IFS(ScoutingInfo!#REF!="h",1,   ScoutingInfo!#REF!="o",1,   ScoutingInfo!#REF!="s",1,   ScoutingInfo!#REF!="a",0,   ScoutingInfo!#REF!="x","x",ScoutingInfo!#REF!="p","p",ISBLANK(ScoutingInfo!#REF!),"null")</f>
        <v>#REF!</v>
      </c>
      <c r="E252" t="str" cm="1">
        <f t="array" ref="E252">IFERROR(_xlfn.IFS(D252 = 1, IF(ScoutingInfo!#REF!&gt;0, ScoutingInfo!#REF!,AVERAGE(stage_timer)),D252=0,MAX(stage_timer),D252="x","x"),"")</f>
        <v/>
      </c>
    </row>
    <row r="253" spans="1:5" x14ac:dyDescent="0.4">
      <c r="A253" t="e">
        <f>ScoutingInfo!#REF!</f>
        <v>#REF!</v>
      </c>
      <c r="B253" t="e">
        <f>IF(ISBLANK(ScoutingInfo!#REF!),"null", ScoutingInfo!#REF!*2)</f>
        <v>#REF!</v>
      </c>
      <c r="C253" t="e">
        <f>IF(ISBLANK(ScoutingInfo!#REF!),"null",ScoutingInfo!#REF!* 5)</f>
        <v>#REF!</v>
      </c>
      <c r="D253" t="e" cm="1">
        <f t="array" ref="D253">_xlfn.IFS(ScoutingInfo!#REF!="h",1,   ScoutingInfo!#REF!="o",1,   ScoutingInfo!#REF!="s",1,   ScoutingInfo!#REF!="a",0,   ScoutingInfo!#REF!="x","x",ScoutingInfo!#REF!="p","p",ISBLANK(ScoutingInfo!#REF!),"null")</f>
        <v>#REF!</v>
      </c>
      <c r="E253" t="str" cm="1">
        <f t="array" ref="E253">IFERROR(_xlfn.IFS(D253 = 1, IF(ScoutingInfo!#REF!&gt;0, ScoutingInfo!#REF!,AVERAGE(stage_timer)),D253=0,MAX(stage_timer),D253="x","x"),"")</f>
        <v/>
      </c>
    </row>
    <row r="254" spans="1:5" x14ac:dyDescent="0.4">
      <c r="A254" t="e">
        <f>ScoutingInfo!#REF!</f>
        <v>#REF!</v>
      </c>
      <c r="B254" t="e">
        <f>IF(ISBLANK(ScoutingInfo!#REF!),"null", ScoutingInfo!#REF!*2)</f>
        <v>#REF!</v>
      </c>
      <c r="C254" t="e">
        <f>IF(ISBLANK(ScoutingInfo!#REF!),"null",ScoutingInfo!#REF!* 5)</f>
        <v>#REF!</v>
      </c>
      <c r="D254" t="e" cm="1">
        <f t="array" ref="D254">_xlfn.IFS(ScoutingInfo!#REF!="h",1,   ScoutingInfo!#REF!="o",1,   ScoutingInfo!#REF!="s",1,   ScoutingInfo!#REF!="a",0,   ScoutingInfo!#REF!="x","x",ScoutingInfo!#REF!="p","p",ISBLANK(ScoutingInfo!#REF!),"null")</f>
        <v>#REF!</v>
      </c>
      <c r="E254" t="str" cm="1">
        <f t="array" ref="E254">IFERROR(_xlfn.IFS(D254 = 1, IF(ScoutingInfo!#REF!&gt;0, ScoutingInfo!#REF!,AVERAGE(stage_timer)),D254=0,MAX(stage_timer),D254="x","x"),"")</f>
        <v/>
      </c>
    </row>
    <row r="255" spans="1:5" x14ac:dyDescent="0.4">
      <c r="A255" t="e">
        <f>ScoutingInfo!#REF!</f>
        <v>#REF!</v>
      </c>
      <c r="B255" t="e">
        <f>IF(ISBLANK(ScoutingInfo!#REF!),"null", ScoutingInfo!#REF!*2)</f>
        <v>#REF!</v>
      </c>
      <c r="C255" t="e">
        <f>IF(ISBLANK(ScoutingInfo!#REF!),"null",ScoutingInfo!#REF!* 5)</f>
        <v>#REF!</v>
      </c>
      <c r="D255" t="e" cm="1">
        <f t="array" ref="D255">_xlfn.IFS(ScoutingInfo!#REF!="h",1,   ScoutingInfo!#REF!="o",1,   ScoutingInfo!#REF!="s",1,   ScoutingInfo!#REF!="a",0,   ScoutingInfo!#REF!="x","x",ScoutingInfo!#REF!="p","p",ISBLANK(ScoutingInfo!#REF!),"null")</f>
        <v>#REF!</v>
      </c>
      <c r="E255" t="str" cm="1">
        <f t="array" ref="E255">IFERROR(_xlfn.IFS(D255 = 1, IF(ScoutingInfo!#REF!&gt;0, ScoutingInfo!#REF!,AVERAGE(stage_timer)),D255=0,MAX(stage_timer),D255="x","x"),"")</f>
        <v/>
      </c>
    </row>
    <row r="256" spans="1:5" x14ac:dyDescent="0.4">
      <c r="A256" t="e">
        <f>ScoutingInfo!#REF!</f>
        <v>#REF!</v>
      </c>
      <c r="B256" t="e">
        <f>IF(ISBLANK(ScoutingInfo!#REF!),"null", ScoutingInfo!#REF!*2)</f>
        <v>#REF!</v>
      </c>
      <c r="C256" t="e">
        <f>IF(ISBLANK(ScoutingInfo!#REF!),"null",ScoutingInfo!#REF!* 5)</f>
        <v>#REF!</v>
      </c>
      <c r="D256" t="e" cm="1">
        <f t="array" ref="D256">_xlfn.IFS(ScoutingInfo!#REF!="h",1,   ScoutingInfo!#REF!="o",1,   ScoutingInfo!#REF!="s",1,   ScoutingInfo!#REF!="a",0,   ScoutingInfo!#REF!="x","x",ScoutingInfo!#REF!="p","p",ISBLANK(ScoutingInfo!#REF!),"null")</f>
        <v>#REF!</v>
      </c>
      <c r="E256" t="str" cm="1">
        <f t="array" ref="E256">IFERROR(_xlfn.IFS(D256 = 1, IF(ScoutingInfo!#REF!&gt;0, ScoutingInfo!#REF!,AVERAGE(stage_timer)),D256=0,MAX(stage_timer),D256="x","x"),"")</f>
        <v/>
      </c>
    </row>
    <row r="257" spans="1:5" x14ac:dyDescent="0.4">
      <c r="A257" t="e">
        <f>ScoutingInfo!#REF!</f>
        <v>#REF!</v>
      </c>
      <c r="B257" t="e">
        <f>IF(ISBLANK(ScoutingInfo!#REF!),"null", ScoutingInfo!#REF!*2)</f>
        <v>#REF!</v>
      </c>
      <c r="C257" t="e">
        <f>IF(ISBLANK(ScoutingInfo!#REF!),"null",ScoutingInfo!#REF!* 5)</f>
        <v>#REF!</v>
      </c>
      <c r="D257" t="e" cm="1">
        <f t="array" ref="D257">_xlfn.IFS(ScoutingInfo!#REF!="h",1,   ScoutingInfo!#REF!="o",1,   ScoutingInfo!#REF!="s",1,   ScoutingInfo!#REF!="a",0,   ScoutingInfo!#REF!="x","x",ScoutingInfo!#REF!="p","p",ISBLANK(ScoutingInfo!#REF!),"null")</f>
        <v>#REF!</v>
      </c>
      <c r="E257" t="str" cm="1">
        <f t="array" ref="E257">IFERROR(_xlfn.IFS(D257 = 1, IF(ScoutingInfo!#REF!&gt;0, ScoutingInfo!#REF!,AVERAGE(stage_timer)),D257=0,MAX(stage_timer),D257="x","x"),"")</f>
        <v/>
      </c>
    </row>
    <row r="258" spans="1:5" x14ac:dyDescent="0.4">
      <c r="A258" t="e">
        <f>ScoutingInfo!#REF!</f>
        <v>#REF!</v>
      </c>
      <c r="B258" t="e">
        <f>IF(ISBLANK(ScoutingInfo!#REF!),"null", ScoutingInfo!#REF!*2)</f>
        <v>#REF!</v>
      </c>
      <c r="C258" t="e">
        <f>IF(ISBLANK(ScoutingInfo!#REF!),"null",ScoutingInfo!#REF!* 5)</f>
        <v>#REF!</v>
      </c>
      <c r="D258" t="e" cm="1">
        <f t="array" ref="D258">_xlfn.IFS(ScoutingInfo!#REF!="h",1,   ScoutingInfo!#REF!="o",1,   ScoutingInfo!#REF!="s",1,   ScoutingInfo!#REF!="a",0,   ScoutingInfo!#REF!="x","x",ScoutingInfo!#REF!="p","p",ISBLANK(ScoutingInfo!#REF!),"null")</f>
        <v>#REF!</v>
      </c>
      <c r="E258" t="str" cm="1">
        <f t="array" ref="E258">IFERROR(_xlfn.IFS(D258 = 1, IF(ScoutingInfo!#REF!&gt;0, ScoutingInfo!#REF!,AVERAGE(stage_timer)),D258=0,MAX(stage_timer),D258="x","x"),"")</f>
        <v/>
      </c>
    </row>
    <row r="259" spans="1:5" x14ac:dyDescent="0.4">
      <c r="A259" t="e">
        <f>ScoutingInfo!#REF!</f>
        <v>#REF!</v>
      </c>
      <c r="B259" t="e">
        <f>IF(ISBLANK(ScoutingInfo!#REF!),"null", ScoutingInfo!#REF!*2)</f>
        <v>#REF!</v>
      </c>
      <c r="C259" t="e">
        <f>IF(ISBLANK(ScoutingInfo!#REF!),"null",ScoutingInfo!#REF!* 5)</f>
        <v>#REF!</v>
      </c>
      <c r="D259" t="e" cm="1">
        <f t="array" ref="D259">_xlfn.IFS(ScoutingInfo!#REF!="h",1,   ScoutingInfo!#REF!="o",1,   ScoutingInfo!#REF!="s",1,   ScoutingInfo!#REF!="a",0,   ScoutingInfo!#REF!="x","x",ScoutingInfo!#REF!="p","p",ISBLANK(ScoutingInfo!#REF!),"null")</f>
        <v>#REF!</v>
      </c>
      <c r="E259" t="str" cm="1">
        <f t="array" ref="E259">IFERROR(_xlfn.IFS(D259 = 1, IF(ScoutingInfo!#REF!&gt;0, ScoutingInfo!#REF!,AVERAGE(stage_timer)),D259=0,MAX(stage_timer),D259="x","x"),"")</f>
        <v/>
      </c>
    </row>
    <row r="260" spans="1:5" x14ac:dyDescent="0.4">
      <c r="A260" t="e">
        <f>ScoutingInfo!#REF!</f>
        <v>#REF!</v>
      </c>
      <c r="B260" t="e">
        <f>IF(ISBLANK(ScoutingInfo!#REF!),"null", ScoutingInfo!#REF!*2)</f>
        <v>#REF!</v>
      </c>
      <c r="C260" t="e">
        <f>IF(ISBLANK(ScoutingInfo!#REF!),"null",ScoutingInfo!#REF!* 5)</f>
        <v>#REF!</v>
      </c>
      <c r="D260" t="e" cm="1">
        <f t="array" ref="D260">_xlfn.IFS(ScoutingInfo!#REF!="h",1,   ScoutingInfo!#REF!="o",1,   ScoutingInfo!#REF!="s",1,   ScoutingInfo!#REF!="a",0,   ScoutingInfo!#REF!="x","x",ScoutingInfo!#REF!="p","p",ISBLANK(ScoutingInfo!#REF!),"null")</f>
        <v>#REF!</v>
      </c>
      <c r="E260" t="str" cm="1">
        <f t="array" ref="E260">IFERROR(_xlfn.IFS(D260 = 1, IF(ScoutingInfo!#REF!&gt;0, ScoutingInfo!#REF!,AVERAGE(stage_timer)),D260=0,MAX(stage_timer),D260="x","x"),"")</f>
        <v/>
      </c>
    </row>
    <row r="261" spans="1:5" x14ac:dyDescent="0.4">
      <c r="A261" t="e">
        <f>ScoutingInfo!#REF!</f>
        <v>#REF!</v>
      </c>
      <c r="B261" t="e">
        <f>IF(ISBLANK(ScoutingInfo!#REF!),"null", ScoutingInfo!#REF!*2)</f>
        <v>#REF!</v>
      </c>
      <c r="C261" t="e">
        <f>IF(ISBLANK(ScoutingInfo!#REF!),"null",ScoutingInfo!#REF!* 5)</f>
        <v>#REF!</v>
      </c>
      <c r="D261" t="e" cm="1">
        <f t="array" ref="D261">_xlfn.IFS(ScoutingInfo!#REF!="h",1,   ScoutingInfo!#REF!="o",1,   ScoutingInfo!#REF!="s",1,   ScoutingInfo!#REF!="a",0,   ScoutingInfo!#REF!="x","x",ScoutingInfo!#REF!="p","p",ISBLANK(ScoutingInfo!#REF!),"null")</f>
        <v>#REF!</v>
      </c>
      <c r="E261" t="str" cm="1">
        <f t="array" ref="E261">IFERROR(_xlfn.IFS(D261 = 1, IF(ScoutingInfo!#REF!&gt;0, ScoutingInfo!#REF!,AVERAGE(stage_timer)),D261=0,MAX(stage_timer),D261="x","x"),"")</f>
        <v/>
      </c>
    </row>
    <row r="262" spans="1:5" x14ac:dyDescent="0.4">
      <c r="A262" t="e">
        <f>ScoutingInfo!#REF!</f>
        <v>#REF!</v>
      </c>
      <c r="B262" t="e">
        <f>IF(ISBLANK(ScoutingInfo!#REF!),"null", ScoutingInfo!#REF!*2)</f>
        <v>#REF!</v>
      </c>
      <c r="C262" t="e">
        <f>IF(ISBLANK(ScoutingInfo!#REF!),"null",ScoutingInfo!#REF!* 5)</f>
        <v>#REF!</v>
      </c>
      <c r="D262" t="e" cm="1">
        <f t="array" ref="D262">_xlfn.IFS(ScoutingInfo!#REF!="h",1,   ScoutingInfo!#REF!="o",1,   ScoutingInfo!#REF!="s",1,   ScoutingInfo!#REF!="a",0,   ScoutingInfo!#REF!="x","x",ScoutingInfo!#REF!="p","p",ISBLANK(ScoutingInfo!#REF!),"null")</f>
        <v>#REF!</v>
      </c>
      <c r="E262" t="str" cm="1">
        <f t="array" ref="E262">IFERROR(_xlfn.IFS(D262 = 1, IF(ScoutingInfo!#REF!&gt;0, ScoutingInfo!#REF!,AVERAGE(stage_timer)),D262=0,MAX(stage_timer),D262="x","x"),"")</f>
        <v/>
      </c>
    </row>
    <row r="263" spans="1:5" x14ac:dyDescent="0.4">
      <c r="A263" t="e">
        <f>ScoutingInfo!#REF!</f>
        <v>#REF!</v>
      </c>
      <c r="B263" t="e">
        <f>IF(ISBLANK(ScoutingInfo!#REF!),"null", ScoutingInfo!#REF!*2)</f>
        <v>#REF!</v>
      </c>
      <c r="C263" t="e">
        <f>IF(ISBLANK(ScoutingInfo!#REF!),"null",ScoutingInfo!#REF!* 5)</f>
        <v>#REF!</v>
      </c>
      <c r="D263" t="e" cm="1">
        <f t="array" ref="D263">_xlfn.IFS(ScoutingInfo!#REF!="h",1,   ScoutingInfo!#REF!="o",1,   ScoutingInfo!#REF!="s",1,   ScoutingInfo!#REF!="a",0,   ScoutingInfo!#REF!="x","x",ScoutingInfo!#REF!="p","p",ISBLANK(ScoutingInfo!#REF!),"null")</f>
        <v>#REF!</v>
      </c>
      <c r="E263" t="str" cm="1">
        <f t="array" ref="E263">IFERROR(_xlfn.IFS(D263 = 1, IF(ScoutingInfo!#REF!&gt;0, ScoutingInfo!#REF!,AVERAGE(stage_timer)),D263=0,MAX(stage_timer),D263="x","x"),"")</f>
        <v/>
      </c>
    </row>
    <row r="264" spans="1:5" x14ac:dyDescent="0.4">
      <c r="A264" t="e">
        <f>ScoutingInfo!#REF!</f>
        <v>#REF!</v>
      </c>
      <c r="B264" t="e">
        <f>IF(ISBLANK(ScoutingInfo!#REF!),"null", ScoutingInfo!#REF!*2)</f>
        <v>#REF!</v>
      </c>
      <c r="C264" t="e">
        <f>IF(ISBLANK(ScoutingInfo!#REF!),"null",ScoutingInfo!#REF!* 5)</f>
        <v>#REF!</v>
      </c>
      <c r="D264" t="e" cm="1">
        <f t="array" ref="D264">_xlfn.IFS(ScoutingInfo!#REF!="h",1,   ScoutingInfo!#REF!="o",1,   ScoutingInfo!#REF!="s",1,   ScoutingInfo!#REF!="a",0,   ScoutingInfo!#REF!="x","x",ScoutingInfo!#REF!="p","p",ISBLANK(ScoutingInfo!#REF!),"null")</f>
        <v>#REF!</v>
      </c>
      <c r="E264" t="str" cm="1">
        <f t="array" ref="E264">IFERROR(_xlfn.IFS(D264 = 1, IF(ScoutingInfo!#REF!&gt;0, ScoutingInfo!#REF!,AVERAGE(stage_timer)),D264=0,MAX(stage_timer),D264="x","x"),"")</f>
        <v/>
      </c>
    </row>
    <row r="265" spans="1:5" x14ac:dyDescent="0.4">
      <c r="A265" t="e">
        <f>ScoutingInfo!#REF!</f>
        <v>#REF!</v>
      </c>
      <c r="B265" t="e">
        <f>IF(ISBLANK(ScoutingInfo!#REF!),"null", ScoutingInfo!#REF!*2)</f>
        <v>#REF!</v>
      </c>
      <c r="C265" t="e">
        <f>IF(ISBLANK(ScoutingInfo!#REF!),"null",ScoutingInfo!#REF!* 5)</f>
        <v>#REF!</v>
      </c>
      <c r="D265" t="e" cm="1">
        <f t="array" ref="D265">_xlfn.IFS(ScoutingInfo!#REF!="h",1,   ScoutingInfo!#REF!="o",1,   ScoutingInfo!#REF!="s",1,   ScoutingInfo!#REF!="a",0,   ScoutingInfo!#REF!="x","x",ScoutingInfo!#REF!="p","p",ISBLANK(ScoutingInfo!#REF!),"null")</f>
        <v>#REF!</v>
      </c>
      <c r="E265" t="str" cm="1">
        <f t="array" ref="E265">IFERROR(_xlfn.IFS(D265 = 1, IF(ScoutingInfo!#REF!&gt;0, ScoutingInfo!#REF!,AVERAGE(stage_timer)),D265=0,MAX(stage_timer),D265="x","x"),"")</f>
        <v/>
      </c>
    </row>
    <row r="266" spans="1:5" x14ac:dyDescent="0.4">
      <c r="A266" t="e">
        <f>ScoutingInfo!#REF!</f>
        <v>#REF!</v>
      </c>
      <c r="B266" t="e">
        <f>IF(ISBLANK(ScoutingInfo!#REF!),"null", ScoutingInfo!#REF!*2)</f>
        <v>#REF!</v>
      </c>
      <c r="C266" t="e">
        <f>IF(ISBLANK(ScoutingInfo!#REF!),"null",ScoutingInfo!#REF!* 5)</f>
        <v>#REF!</v>
      </c>
      <c r="D266" t="e" cm="1">
        <f t="array" ref="D266">_xlfn.IFS(ScoutingInfo!#REF!="h",1,   ScoutingInfo!#REF!="o",1,   ScoutingInfo!#REF!="s",1,   ScoutingInfo!#REF!="a",0,   ScoutingInfo!#REF!="x","x",ScoutingInfo!#REF!="p","p",ISBLANK(ScoutingInfo!#REF!),"null")</f>
        <v>#REF!</v>
      </c>
      <c r="E266" t="str" cm="1">
        <f t="array" ref="E266">IFERROR(_xlfn.IFS(D266 = 1, IF(ScoutingInfo!#REF!&gt;0, ScoutingInfo!#REF!,AVERAGE(stage_timer)),D266=0,MAX(stage_timer),D266="x","x"),"")</f>
        <v/>
      </c>
    </row>
    <row r="267" spans="1:5" x14ac:dyDescent="0.4">
      <c r="A267" t="e">
        <f>ScoutingInfo!#REF!</f>
        <v>#REF!</v>
      </c>
      <c r="B267" t="e">
        <f>IF(ISBLANK(ScoutingInfo!#REF!),"null", ScoutingInfo!#REF!*2)</f>
        <v>#REF!</v>
      </c>
      <c r="C267" t="e">
        <f>IF(ISBLANK(ScoutingInfo!#REF!),"null",ScoutingInfo!#REF!* 5)</f>
        <v>#REF!</v>
      </c>
      <c r="D267" t="e" cm="1">
        <f t="array" ref="D267">_xlfn.IFS(ScoutingInfo!#REF!="h",1,   ScoutingInfo!#REF!="o",1,   ScoutingInfo!#REF!="s",1,   ScoutingInfo!#REF!="a",0,   ScoutingInfo!#REF!="x","x",ScoutingInfo!#REF!="p","p",ISBLANK(ScoutingInfo!#REF!),"null")</f>
        <v>#REF!</v>
      </c>
      <c r="E267" t="str" cm="1">
        <f t="array" ref="E267">IFERROR(_xlfn.IFS(D267 = 1, IF(ScoutingInfo!#REF!&gt;0, ScoutingInfo!#REF!,AVERAGE(stage_timer)),D267=0,MAX(stage_timer),D267="x","x"),"")</f>
        <v/>
      </c>
    </row>
    <row r="268" spans="1:5" x14ac:dyDescent="0.4">
      <c r="A268" t="e">
        <f>ScoutingInfo!#REF!</f>
        <v>#REF!</v>
      </c>
      <c r="B268" t="e">
        <f>IF(ISBLANK(ScoutingInfo!#REF!),"null", ScoutingInfo!#REF!*2)</f>
        <v>#REF!</v>
      </c>
      <c r="C268" t="e">
        <f>IF(ISBLANK(ScoutingInfo!#REF!),"null",ScoutingInfo!#REF!* 5)</f>
        <v>#REF!</v>
      </c>
      <c r="D268" t="e" cm="1">
        <f t="array" ref="D268">_xlfn.IFS(ScoutingInfo!#REF!="h",1,   ScoutingInfo!#REF!="o",1,   ScoutingInfo!#REF!="s",1,   ScoutingInfo!#REF!="a",0,   ScoutingInfo!#REF!="x","x",ScoutingInfo!#REF!="p","p",ISBLANK(ScoutingInfo!#REF!),"null")</f>
        <v>#REF!</v>
      </c>
      <c r="E268" t="str" cm="1">
        <f t="array" ref="E268">IFERROR(_xlfn.IFS(D268 = 1, IF(ScoutingInfo!#REF!&gt;0, ScoutingInfo!#REF!,AVERAGE(stage_timer)),D268=0,MAX(stage_timer),D268="x","x"),"")</f>
        <v/>
      </c>
    </row>
    <row r="269" spans="1:5" x14ac:dyDescent="0.4">
      <c r="A269" t="e">
        <f>ScoutingInfo!#REF!</f>
        <v>#REF!</v>
      </c>
      <c r="B269" t="e">
        <f>IF(ISBLANK(ScoutingInfo!#REF!),"null", ScoutingInfo!#REF!*2)</f>
        <v>#REF!</v>
      </c>
      <c r="C269" t="e">
        <f>IF(ISBLANK(ScoutingInfo!#REF!),"null",ScoutingInfo!#REF!* 5)</f>
        <v>#REF!</v>
      </c>
      <c r="D269" t="e" cm="1">
        <f t="array" ref="D269">_xlfn.IFS(ScoutingInfo!#REF!="h",1,   ScoutingInfo!#REF!="o",1,   ScoutingInfo!#REF!="s",1,   ScoutingInfo!#REF!="a",0,   ScoutingInfo!#REF!="x","x",ScoutingInfo!#REF!="p","p",ISBLANK(ScoutingInfo!#REF!),"null")</f>
        <v>#REF!</v>
      </c>
      <c r="E269" t="str" cm="1">
        <f t="array" ref="E269">IFERROR(_xlfn.IFS(D269 = 1, IF(ScoutingInfo!#REF!&gt;0, ScoutingInfo!#REF!,AVERAGE(stage_timer)),D269=0,MAX(stage_timer),D269="x","x"),"")</f>
        <v/>
      </c>
    </row>
    <row r="270" spans="1:5" x14ac:dyDescent="0.4">
      <c r="A270" t="e">
        <f>ScoutingInfo!#REF!</f>
        <v>#REF!</v>
      </c>
      <c r="B270" t="e">
        <f>IF(ISBLANK(ScoutingInfo!#REF!),"null", ScoutingInfo!#REF!*2)</f>
        <v>#REF!</v>
      </c>
      <c r="C270" t="e">
        <f>IF(ISBLANK(ScoutingInfo!#REF!),"null",ScoutingInfo!#REF!* 5)</f>
        <v>#REF!</v>
      </c>
      <c r="D270" t="e" cm="1">
        <f t="array" ref="D270">_xlfn.IFS(ScoutingInfo!#REF!="h",1,   ScoutingInfo!#REF!="o",1,   ScoutingInfo!#REF!="s",1,   ScoutingInfo!#REF!="a",0,   ScoutingInfo!#REF!="x","x",ScoutingInfo!#REF!="p","p",ISBLANK(ScoutingInfo!#REF!),"null")</f>
        <v>#REF!</v>
      </c>
      <c r="E270" t="str" cm="1">
        <f t="array" ref="E270">IFERROR(_xlfn.IFS(D270 = 1, IF(ScoutingInfo!#REF!&gt;0, ScoutingInfo!#REF!,AVERAGE(stage_timer)),D270=0,MAX(stage_timer),D270="x","x"),"")</f>
        <v/>
      </c>
    </row>
    <row r="271" spans="1:5" x14ac:dyDescent="0.4">
      <c r="A271" t="e">
        <f>ScoutingInfo!#REF!</f>
        <v>#REF!</v>
      </c>
      <c r="B271" t="e">
        <f>IF(ISBLANK(ScoutingInfo!#REF!),"null", ScoutingInfo!#REF!*2)</f>
        <v>#REF!</v>
      </c>
      <c r="C271" t="e">
        <f>IF(ISBLANK(ScoutingInfo!#REF!),"null",ScoutingInfo!#REF!* 5)</f>
        <v>#REF!</v>
      </c>
      <c r="D271" t="e" cm="1">
        <f t="array" ref="D271">_xlfn.IFS(ScoutingInfo!#REF!="h",1,   ScoutingInfo!#REF!="o",1,   ScoutingInfo!#REF!="s",1,   ScoutingInfo!#REF!="a",0,   ScoutingInfo!#REF!="x","x",ScoutingInfo!#REF!="p","p",ISBLANK(ScoutingInfo!#REF!),"null")</f>
        <v>#REF!</v>
      </c>
      <c r="E271" t="str" cm="1">
        <f t="array" ref="E271">IFERROR(_xlfn.IFS(D271 = 1, IF(ScoutingInfo!#REF!&gt;0, ScoutingInfo!#REF!,AVERAGE(stage_timer)),D271=0,MAX(stage_timer),D271="x","x"),"")</f>
        <v/>
      </c>
    </row>
    <row r="272" spans="1:5" x14ac:dyDescent="0.4">
      <c r="A272" t="e">
        <f>ScoutingInfo!#REF!</f>
        <v>#REF!</v>
      </c>
      <c r="B272" t="e">
        <f>IF(ISBLANK(ScoutingInfo!#REF!),"null", ScoutingInfo!#REF!*2)</f>
        <v>#REF!</v>
      </c>
      <c r="C272" t="e">
        <f>IF(ISBLANK(ScoutingInfo!#REF!),"null",ScoutingInfo!#REF!* 5)</f>
        <v>#REF!</v>
      </c>
      <c r="D272" t="e" cm="1">
        <f t="array" ref="D272">_xlfn.IFS(ScoutingInfo!#REF!="h",1,   ScoutingInfo!#REF!="o",1,   ScoutingInfo!#REF!="s",1,   ScoutingInfo!#REF!="a",0,   ScoutingInfo!#REF!="x","x",ScoutingInfo!#REF!="p","p",ISBLANK(ScoutingInfo!#REF!),"null")</f>
        <v>#REF!</v>
      </c>
      <c r="E272" t="str" cm="1">
        <f t="array" ref="E272">IFERROR(_xlfn.IFS(D272 = 1, IF(ScoutingInfo!#REF!&gt;0, ScoutingInfo!#REF!,AVERAGE(stage_timer)),D272=0,MAX(stage_timer),D272="x","x"),"")</f>
        <v/>
      </c>
    </row>
    <row r="273" spans="1:5" x14ac:dyDescent="0.4">
      <c r="A273" t="e">
        <f>ScoutingInfo!#REF!</f>
        <v>#REF!</v>
      </c>
      <c r="B273" t="e">
        <f>IF(ISBLANK(ScoutingInfo!#REF!),"null", ScoutingInfo!#REF!*2)</f>
        <v>#REF!</v>
      </c>
      <c r="C273" t="e">
        <f>IF(ISBLANK(ScoutingInfo!#REF!),"null",ScoutingInfo!#REF!* 5)</f>
        <v>#REF!</v>
      </c>
      <c r="D273" t="e" cm="1">
        <f t="array" ref="D273">_xlfn.IFS(ScoutingInfo!#REF!="h",1,   ScoutingInfo!#REF!="o",1,   ScoutingInfo!#REF!="s",1,   ScoutingInfo!#REF!="a",0,   ScoutingInfo!#REF!="x","x",ScoutingInfo!#REF!="p","p",ISBLANK(ScoutingInfo!#REF!),"null")</f>
        <v>#REF!</v>
      </c>
      <c r="E273" t="str" cm="1">
        <f t="array" ref="E273">IFERROR(_xlfn.IFS(D273 = 1, IF(ScoutingInfo!#REF!&gt;0, ScoutingInfo!#REF!,AVERAGE(stage_timer)),D273=0,MAX(stage_timer),D273="x","x"),"")</f>
        <v/>
      </c>
    </row>
    <row r="274" spans="1:5" x14ac:dyDescent="0.4">
      <c r="A274" t="e">
        <f>ScoutingInfo!#REF!</f>
        <v>#REF!</v>
      </c>
      <c r="B274" t="e">
        <f>IF(ISBLANK(ScoutingInfo!#REF!),"null", ScoutingInfo!#REF!*2)</f>
        <v>#REF!</v>
      </c>
      <c r="C274" t="e">
        <f>IF(ISBLANK(ScoutingInfo!#REF!),"null",ScoutingInfo!#REF!* 5)</f>
        <v>#REF!</v>
      </c>
      <c r="D274" t="e" cm="1">
        <f t="array" ref="D274">_xlfn.IFS(ScoutingInfo!#REF!="h",1,   ScoutingInfo!#REF!="o",1,   ScoutingInfo!#REF!="s",1,   ScoutingInfo!#REF!="a",0,   ScoutingInfo!#REF!="x","x",ScoutingInfo!#REF!="p","p",ISBLANK(ScoutingInfo!#REF!),"null")</f>
        <v>#REF!</v>
      </c>
      <c r="E274" t="str" cm="1">
        <f t="array" ref="E274">IFERROR(_xlfn.IFS(D274 = 1, IF(ScoutingInfo!#REF!&gt;0, ScoutingInfo!#REF!,AVERAGE(stage_timer)),D274=0,MAX(stage_timer),D274="x","x"),"")</f>
        <v/>
      </c>
    </row>
    <row r="275" spans="1:5" x14ac:dyDescent="0.4">
      <c r="A275" t="e">
        <f>ScoutingInfo!#REF!</f>
        <v>#REF!</v>
      </c>
      <c r="B275" t="e">
        <f>IF(ISBLANK(ScoutingInfo!#REF!),"null", ScoutingInfo!#REF!*2)</f>
        <v>#REF!</v>
      </c>
      <c r="C275" t="e">
        <f>IF(ISBLANK(ScoutingInfo!#REF!),"null",ScoutingInfo!#REF!* 5)</f>
        <v>#REF!</v>
      </c>
      <c r="D275" t="e" cm="1">
        <f t="array" ref="D275">_xlfn.IFS(ScoutingInfo!#REF!="h",1,   ScoutingInfo!#REF!="o",1,   ScoutingInfo!#REF!="s",1,   ScoutingInfo!#REF!="a",0,   ScoutingInfo!#REF!="x","x",ScoutingInfo!#REF!="p","p",ISBLANK(ScoutingInfo!#REF!),"null")</f>
        <v>#REF!</v>
      </c>
      <c r="E275" t="str" cm="1">
        <f t="array" ref="E275">IFERROR(_xlfn.IFS(D275 = 1, IF(ScoutingInfo!#REF!&gt;0, ScoutingInfo!#REF!,AVERAGE(stage_timer)),D275=0,MAX(stage_timer),D275="x","x"),"")</f>
        <v/>
      </c>
    </row>
    <row r="276" spans="1:5" x14ac:dyDescent="0.4">
      <c r="A276" t="e">
        <f>ScoutingInfo!#REF!</f>
        <v>#REF!</v>
      </c>
      <c r="B276" t="e">
        <f>IF(ISBLANK(ScoutingInfo!#REF!),"null", ScoutingInfo!#REF!*2)</f>
        <v>#REF!</v>
      </c>
      <c r="C276" t="e">
        <f>IF(ISBLANK(ScoutingInfo!#REF!),"null",ScoutingInfo!#REF!* 5)</f>
        <v>#REF!</v>
      </c>
      <c r="D276" t="e" cm="1">
        <f t="array" ref="D276">_xlfn.IFS(ScoutingInfo!#REF!="h",1,   ScoutingInfo!#REF!="o",1,   ScoutingInfo!#REF!="s",1,   ScoutingInfo!#REF!="a",0,   ScoutingInfo!#REF!="x","x",ScoutingInfo!#REF!="p","p",ISBLANK(ScoutingInfo!#REF!),"null")</f>
        <v>#REF!</v>
      </c>
      <c r="E276" t="str" cm="1">
        <f t="array" ref="E276">IFERROR(_xlfn.IFS(D276 = 1, IF(ScoutingInfo!#REF!&gt;0, ScoutingInfo!#REF!,AVERAGE(stage_timer)),D276=0,MAX(stage_timer),D276="x","x"),"")</f>
        <v/>
      </c>
    </row>
    <row r="277" spans="1:5" x14ac:dyDescent="0.4">
      <c r="A277" t="e">
        <f>ScoutingInfo!#REF!</f>
        <v>#REF!</v>
      </c>
      <c r="B277" t="e">
        <f>IF(ISBLANK(ScoutingInfo!#REF!),"null", ScoutingInfo!#REF!*2)</f>
        <v>#REF!</v>
      </c>
      <c r="C277" t="e">
        <f>IF(ISBLANK(ScoutingInfo!#REF!),"null",ScoutingInfo!#REF!* 5)</f>
        <v>#REF!</v>
      </c>
      <c r="D277" t="e" cm="1">
        <f t="array" ref="D277">_xlfn.IFS(ScoutingInfo!#REF!="h",1,   ScoutingInfo!#REF!="o",1,   ScoutingInfo!#REF!="s",1,   ScoutingInfo!#REF!="a",0,   ScoutingInfo!#REF!="x","x",ScoutingInfo!#REF!="p","p",ISBLANK(ScoutingInfo!#REF!),"null")</f>
        <v>#REF!</v>
      </c>
      <c r="E277" t="str" cm="1">
        <f t="array" ref="E277">IFERROR(_xlfn.IFS(D277 = 1, IF(ScoutingInfo!#REF!&gt;0, ScoutingInfo!#REF!,AVERAGE(stage_timer)),D277=0,MAX(stage_timer),D277="x","x"),"")</f>
        <v/>
      </c>
    </row>
    <row r="278" spans="1:5" x14ac:dyDescent="0.4">
      <c r="A278" t="e">
        <f>ScoutingInfo!#REF!</f>
        <v>#REF!</v>
      </c>
      <c r="B278" t="e">
        <f>IF(ISBLANK(ScoutingInfo!#REF!),"null", ScoutingInfo!#REF!*2)</f>
        <v>#REF!</v>
      </c>
      <c r="C278" t="e">
        <f>IF(ISBLANK(ScoutingInfo!#REF!),"null",ScoutingInfo!#REF!* 5)</f>
        <v>#REF!</v>
      </c>
      <c r="D278" t="e" cm="1">
        <f t="array" ref="D278">_xlfn.IFS(ScoutingInfo!#REF!="h",1,   ScoutingInfo!#REF!="o",1,   ScoutingInfo!#REF!="s",1,   ScoutingInfo!#REF!="a",0,   ScoutingInfo!#REF!="x","x",ScoutingInfo!#REF!="p","p",ISBLANK(ScoutingInfo!#REF!),"null")</f>
        <v>#REF!</v>
      </c>
      <c r="E278" t="str" cm="1">
        <f t="array" ref="E278">IFERROR(_xlfn.IFS(D278 = 1, IF(ScoutingInfo!#REF!&gt;0, ScoutingInfo!#REF!,AVERAGE(stage_timer)),D278=0,MAX(stage_timer),D278="x","x"),"")</f>
        <v/>
      </c>
    </row>
    <row r="279" spans="1:5" x14ac:dyDescent="0.4">
      <c r="A279" t="e">
        <f>ScoutingInfo!#REF!</f>
        <v>#REF!</v>
      </c>
      <c r="B279" t="e">
        <f>IF(ISBLANK(ScoutingInfo!#REF!),"null", ScoutingInfo!#REF!*2)</f>
        <v>#REF!</v>
      </c>
      <c r="C279" t="e">
        <f>IF(ISBLANK(ScoutingInfo!#REF!),"null",ScoutingInfo!#REF!* 5)</f>
        <v>#REF!</v>
      </c>
      <c r="D279" t="e" cm="1">
        <f t="array" ref="D279">_xlfn.IFS(ScoutingInfo!#REF!="h",1,   ScoutingInfo!#REF!="o",1,   ScoutingInfo!#REF!="s",1,   ScoutingInfo!#REF!="a",0,   ScoutingInfo!#REF!="x","x",ScoutingInfo!#REF!="p","p",ISBLANK(ScoutingInfo!#REF!),"null")</f>
        <v>#REF!</v>
      </c>
      <c r="E279" t="str" cm="1">
        <f t="array" ref="E279">IFERROR(_xlfn.IFS(D279 = 1, IF(ScoutingInfo!#REF!&gt;0, ScoutingInfo!#REF!,AVERAGE(stage_timer)),D279=0,MAX(stage_timer),D279="x","x"),"")</f>
        <v/>
      </c>
    </row>
    <row r="280" spans="1:5" x14ac:dyDescent="0.4">
      <c r="A280" t="e">
        <f>ScoutingInfo!#REF!</f>
        <v>#REF!</v>
      </c>
      <c r="B280" t="e">
        <f>IF(ISBLANK(ScoutingInfo!#REF!),"null", ScoutingInfo!#REF!*2)</f>
        <v>#REF!</v>
      </c>
      <c r="C280" t="e">
        <f>IF(ISBLANK(ScoutingInfo!#REF!),"null",ScoutingInfo!#REF!* 5)</f>
        <v>#REF!</v>
      </c>
      <c r="D280" t="e" cm="1">
        <f t="array" ref="D280">_xlfn.IFS(ScoutingInfo!#REF!="h",1,   ScoutingInfo!#REF!="o",1,   ScoutingInfo!#REF!="s",1,   ScoutingInfo!#REF!="a",0,   ScoutingInfo!#REF!="x","x",ScoutingInfo!#REF!="p","p",ISBLANK(ScoutingInfo!#REF!),"null")</f>
        <v>#REF!</v>
      </c>
      <c r="E280" t="str" cm="1">
        <f t="array" ref="E280">IFERROR(_xlfn.IFS(D280 = 1, IF(ScoutingInfo!#REF!&gt;0, ScoutingInfo!#REF!,AVERAGE(stage_timer)),D280=0,MAX(stage_timer),D280="x","x"),"")</f>
        <v/>
      </c>
    </row>
    <row r="281" spans="1:5" x14ac:dyDescent="0.4">
      <c r="A281" t="e">
        <f>ScoutingInfo!#REF!</f>
        <v>#REF!</v>
      </c>
      <c r="B281" t="e">
        <f>IF(ISBLANK(ScoutingInfo!#REF!),"null", ScoutingInfo!#REF!*2)</f>
        <v>#REF!</v>
      </c>
      <c r="C281" t="e">
        <f>IF(ISBLANK(ScoutingInfo!#REF!),"null",ScoutingInfo!#REF!* 5)</f>
        <v>#REF!</v>
      </c>
      <c r="D281" t="e" cm="1">
        <f t="array" ref="D281">_xlfn.IFS(ScoutingInfo!#REF!="h",1,   ScoutingInfo!#REF!="o",1,   ScoutingInfo!#REF!="s",1,   ScoutingInfo!#REF!="a",0,   ScoutingInfo!#REF!="x","x",ScoutingInfo!#REF!="p","p",ISBLANK(ScoutingInfo!#REF!),"null")</f>
        <v>#REF!</v>
      </c>
      <c r="E281" t="str" cm="1">
        <f t="array" ref="E281">IFERROR(_xlfn.IFS(D281 = 1, IF(ScoutingInfo!#REF!&gt;0, ScoutingInfo!#REF!,AVERAGE(stage_timer)),D281=0,MAX(stage_timer),D281="x","x"),"")</f>
        <v/>
      </c>
    </row>
    <row r="282" spans="1:5" x14ac:dyDescent="0.4">
      <c r="A282" t="e">
        <f>ScoutingInfo!#REF!</f>
        <v>#REF!</v>
      </c>
      <c r="B282" t="e">
        <f>IF(ISBLANK(ScoutingInfo!#REF!),"null", ScoutingInfo!#REF!*2)</f>
        <v>#REF!</v>
      </c>
      <c r="C282" t="e">
        <f>IF(ISBLANK(ScoutingInfo!#REF!),"null",ScoutingInfo!#REF!* 5)</f>
        <v>#REF!</v>
      </c>
      <c r="D282" t="e" cm="1">
        <f t="array" ref="D282">_xlfn.IFS(ScoutingInfo!#REF!="h",1,   ScoutingInfo!#REF!="o",1,   ScoutingInfo!#REF!="s",1,   ScoutingInfo!#REF!="a",0,   ScoutingInfo!#REF!="x","x",ScoutingInfo!#REF!="p","p",ISBLANK(ScoutingInfo!#REF!),"null")</f>
        <v>#REF!</v>
      </c>
      <c r="E282" t="str" cm="1">
        <f t="array" ref="E282">IFERROR(_xlfn.IFS(D282 = 1, IF(ScoutingInfo!#REF!&gt;0, ScoutingInfo!#REF!,AVERAGE(stage_timer)),D282=0,MAX(stage_timer),D282="x","x"),"")</f>
        <v/>
      </c>
    </row>
    <row r="283" spans="1:5" x14ac:dyDescent="0.4">
      <c r="A283" t="e">
        <f>ScoutingInfo!#REF!</f>
        <v>#REF!</v>
      </c>
      <c r="B283" t="e">
        <f>IF(ISBLANK(ScoutingInfo!#REF!),"null", ScoutingInfo!#REF!*2)</f>
        <v>#REF!</v>
      </c>
      <c r="C283" t="e">
        <f>IF(ISBLANK(ScoutingInfo!#REF!),"null",ScoutingInfo!#REF!* 5)</f>
        <v>#REF!</v>
      </c>
      <c r="D283" t="e" cm="1">
        <f t="array" ref="D283">_xlfn.IFS(ScoutingInfo!#REF!="h",1,   ScoutingInfo!#REF!="o",1,   ScoutingInfo!#REF!="s",1,   ScoutingInfo!#REF!="a",0,   ScoutingInfo!#REF!="x","x",ScoutingInfo!#REF!="p","p",ISBLANK(ScoutingInfo!#REF!),"null")</f>
        <v>#REF!</v>
      </c>
      <c r="E283" t="str" cm="1">
        <f t="array" ref="E283">IFERROR(_xlfn.IFS(D283 = 1, IF(ScoutingInfo!#REF!&gt;0, ScoutingInfo!#REF!,AVERAGE(stage_timer)),D283=0,MAX(stage_timer),D283="x","x"),"")</f>
        <v/>
      </c>
    </row>
    <row r="284" spans="1:5" x14ac:dyDescent="0.4">
      <c r="A284" t="e">
        <f>ScoutingInfo!#REF!</f>
        <v>#REF!</v>
      </c>
      <c r="B284" t="e">
        <f>IF(ISBLANK(ScoutingInfo!#REF!),"null", ScoutingInfo!#REF!*2)</f>
        <v>#REF!</v>
      </c>
      <c r="C284" t="e">
        <f>IF(ISBLANK(ScoutingInfo!#REF!),"null",ScoutingInfo!#REF!* 5)</f>
        <v>#REF!</v>
      </c>
      <c r="D284" t="e" cm="1">
        <f t="array" ref="D284">_xlfn.IFS(ScoutingInfo!#REF!="h",1,   ScoutingInfo!#REF!="o",1,   ScoutingInfo!#REF!="s",1,   ScoutingInfo!#REF!="a",0,   ScoutingInfo!#REF!="x","x",ScoutingInfo!#REF!="p","p",ISBLANK(ScoutingInfo!#REF!),"null")</f>
        <v>#REF!</v>
      </c>
      <c r="E284" t="str" cm="1">
        <f t="array" ref="E284">IFERROR(_xlfn.IFS(D284 = 1, IF(ScoutingInfo!#REF!&gt;0, ScoutingInfo!#REF!,AVERAGE(stage_timer)),D284=0,MAX(stage_timer),D284="x","x"),"")</f>
        <v/>
      </c>
    </row>
    <row r="285" spans="1:5" x14ac:dyDescent="0.4">
      <c r="A285" t="e">
        <f>ScoutingInfo!#REF!</f>
        <v>#REF!</v>
      </c>
      <c r="B285" t="e">
        <f>IF(ISBLANK(ScoutingInfo!#REF!),"null", ScoutingInfo!#REF!*2)</f>
        <v>#REF!</v>
      </c>
      <c r="C285" t="e">
        <f>IF(ISBLANK(ScoutingInfo!#REF!),"null",ScoutingInfo!#REF!* 5)</f>
        <v>#REF!</v>
      </c>
      <c r="D285" t="e" cm="1">
        <f t="array" ref="D285">_xlfn.IFS(ScoutingInfo!#REF!="h",1,   ScoutingInfo!#REF!="o",1,   ScoutingInfo!#REF!="s",1,   ScoutingInfo!#REF!="a",0,   ScoutingInfo!#REF!="x","x",ScoutingInfo!#REF!="p","p",ISBLANK(ScoutingInfo!#REF!),"null")</f>
        <v>#REF!</v>
      </c>
      <c r="E285" t="str" cm="1">
        <f t="array" ref="E285">IFERROR(_xlfn.IFS(D285 = 1, IF(ScoutingInfo!#REF!&gt;0, ScoutingInfo!#REF!,AVERAGE(stage_timer)),D285=0,MAX(stage_timer),D285="x","x"),"")</f>
        <v/>
      </c>
    </row>
    <row r="286" spans="1:5" x14ac:dyDescent="0.4">
      <c r="A286" t="e">
        <f>ScoutingInfo!#REF!</f>
        <v>#REF!</v>
      </c>
      <c r="B286" t="e">
        <f>IF(ISBLANK(ScoutingInfo!#REF!),"null", ScoutingInfo!#REF!*2)</f>
        <v>#REF!</v>
      </c>
      <c r="C286" t="e">
        <f>IF(ISBLANK(ScoutingInfo!#REF!),"null",ScoutingInfo!#REF!* 5)</f>
        <v>#REF!</v>
      </c>
      <c r="D286" t="e" cm="1">
        <f t="array" ref="D286">_xlfn.IFS(ScoutingInfo!#REF!="h",1,   ScoutingInfo!#REF!="o",1,   ScoutingInfo!#REF!="s",1,   ScoutingInfo!#REF!="a",0,   ScoutingInfo!#REF!="x","x",ScoutingInfo!#REF!="p","p",ISBLANK(ScoutingInfo!#REF!),"null")</f>
        <v>#REF!</v>
      </c>
      <c r="E286" t="str" cm="1">
        <f t="array" ref="E286">IFERROR(_xlfn.IFS(D286 = 1, IF(ScoutingInfo!#REF!&gt;0, ScoutingInfo!#REF!,AVERAGE(stage_timer)),D286=0,MAX(stage_timer),D286="x","x"),"")</f>
        <v/>
      </c>
    </row>
    <row r="287" spans="1:5" x14ac:dyDescent="0.4">
      <c r="A287" t="e">
        <f>ScoutingInfo!#REF!</f>
        <v>#REF!</v>
      </c>
      <c r="B287" t="e">
        <f>IF(ISBLANK(ScoutingInfo!#REF!),"null", ScoutingInfo!#REF!*2)</f>
        <v>#REF!</v>
      </c>
      <c r="C287" t="e">
        <f>IF(ISBLANK(ScoutingInfo!#REF!),"null",ScoutingInfo!#REF!* 5)</f>
        <v>#REF!</v>
      </c>
      <c r="D287" t="e" cm="1">
        <f t="array" ref="D287">_xlfn.IFS(ScoutingInfo!#REF!="h",1,   ScoutingInfo!#REF!="o",1,   ScoutingInfo!#REF!="s",1,   ScoutingInfo!#REF!="a",0,   ScoutingInfo!#REF!="x","x",ScoutingInfo!#REF!="p","p",ISBLANK(ScoutingInfo!#REF!),"null")</f>
        <v>#REF!</v>
      </c>
      <c r="E287" t="str" cm="1">
        <f t="array" ref="E287">IFERROR(_xlfn.IFS(D287 = 1, IF(ScoutingInfo!#REF!&gt;0, ScoutingInfo!#REF!,AVERAGE(stage_timer)),D287=0,MAX(stage_timer),D287="x","x"),"")</f>
        <v/>
      </c>
    </row>
    <row r="288" spans="1:5" x14ac:dyDescent="0.4">
      <c r="A288" t="e">
        <f>ScoutingInfo!#REF!</f>
        <v>#REF!</v>
      </c>
      <c r="B288" t="e">
        <f>IF(ISBLANK(ScoutingInfo!#REF!),"null", ScoutingInfo!#REF!*2)</f>
        <v>#REF!</v>
      </c>
      <c r="C288" t="e">
        <f>IF(ISBLANK(ScoutingInfo!#REF!),"null",ScoutingInfo!#REF!* 5)</f>
        <v>#REF!</v>
      </c>
      <c r="D288" t="e" cm="1">
        <f t="array" ref="D288">_xlfn.IFS(ScoutingInfo!#REF!="h",1,   ScoutingInfo!#REF!="o",1,   ScoutingInfo!#REF!="s",1,   ScoutingInfo!#REF!="a",0,   ScoutingInfo!#REF!="x","x",ScoutingInfo!#REF!="p","p",ISBLANK(ScoutingInfo!#REF!),"null")</f>
        <v>#REF!</v>
      </c>
      <c r="E288" t="str" cm="1">
        <f t="array" ref="E288">IFERROR(_xlfn.IFS(D288 = 1, IF(ScoutingInfo!#REF!&gt;0, ScoutingInfo!#REF!,AVERAGE(stage_timer)),D288=0,MAX(stage_timer),D288="x","x"),"")</f>
        <v/>
      </c>
    </row>
    <row r="289" spans="1:5" x14ac:dyDescent="0.4">
      <c r="A289" t="e">
        <f>ScoutingInfo!#REF!</f>
        <v>#REF!</v>
      </c>
      <c r="B289" t="e">
        <f>IF(ISBLANK(ScoutingInfo!#REF!),"null", ScoutingInfo!#REF!*2)</f>
        <v>#REF!</v>
      </c>
      <c r="C289" t="e">
        <f>IF(ISBLANK(ScoutingInfo!#REF!),"null",ScoutingInfo!#REF!* 5)</f>
        <v>#REF!</v>
      </c>
      <c r="D289" t="e" cm="1">
        <f t="array" ref="D289">_xlfn.IFS(ScoutingInfo!#REF!="h",1,   ScoutingInfo!#REF!="o",1,   ScoutingInfo!#REF!="s",1,   ScoutingInfo!#REF!="a",0,   ScoutingInfo!#REF!="x","x",ScoutingInfo!#REF!="p","p",ISBLANK(ScoutingInfo!#REF!),"null")</f>
        <v>#REF!</v>
      </c>
      <c r="E289" t="str" cm="1">
        <f t="array" ref="E289">IFERROR(_xlfn.IFS(D289 = 1, IF(ScoutingInfo!#REF!&gt;0, ScoutingInfo!#REF!,AVERAGE(stage_timer)),D289=0,MAX(stage_timer),D289="x","x"),"")</f>
        <v/>
      </c>
    </row>
    <row r="290" spans="1:5" x14ac:dyDescent="0.4">
      <c r="A290" t="e">
        <f>ScoutingInfo!#REF!</f>
        <v>#REF!</v>
      </c>
      <c r="B290" t="e">
        <f>IF(ISBLANK(ScoutingInfo!#REF!),"null", ScoutingInfo!#REF!*2)</f>
        <v>#REF!</v>
      </c>
      <c r="C290" t="e">
        <f>IF(ISBLANK(ScoutingInfo!#REF!),"null",ScoutingInfo!#REF!* 5)</f>
        <v>#REF!</v>
      </c>
      <c r="D290" t="e" cm="1">
        <f t="array" ref="D290">_xlfn.IFS(ScoutingInfo!#REF!="h",1,   ScoutingInfo!#REF!="o",1,   ScoutingInfo!#REF!="s",1,   ScoutingInfo!#REF!="a",0,   ScoutingInfo!#REF!="x","x",ScoutingInfo!#REF!="p","p",ISBLANK(ScoutingInfo!#REF!),"null")</f>
        <v>#REF!</v>
      </c>
      <c r="E290" t="str" cm="1">
        <f t="array" ref="E290">IFERROR(_xlfn.IFS(D290 = 1, IF(ScoutingInfo!#REF!&gt;0, ScoutingInfo!#REF!,AVERAGE(stage_timer)),D290=0,MAX(stage_timer),D290="x","x"),"")</f>
        <v/>
      </c>
    </row>
    <row r="291" spans="1:5" x14ac:dyDescent="0.4">
      <c r="A291" t="e">
        <f>ScoutingInfo!#REF!</f>
        <v>#REF!</v>
      </c>
      <c r="B291" t="e">
        <f>IF(ISBLANK(ScoutingInfo!#REF!),"null", ScoutingInfo!#REF!*2)</f>
        <v>#REF!</v>
      </c>
      <c r="C291" t="e">
        <f>IF(ISBLANK(ScoutingInfo!#REF!),"null",ScoutingInfo!#REF!* 5)</f>
        <v>#REF!</v>
      </c>
      <c r="D291" t="e" cm="1">
        <f t="array" ref="D291">_xlfn.IFS(ScoutingInfo!#REF!="h",1,   ScoutingInfo!#REF!="o",1,   ScoutingInfo!#REF!="s",1,   ScoutingInfo!#REF!="a",0,   ScoutingInfo!#REF!="x","x",ScoutingInfo!#REF!="p","p",ISBLANK(ScoutingInfo!#REF!),"null")</f>
        <v>#REF!</v>
      </c>
      <c r="E291" t="str" cm="1">
        <f t="array" ref="E291">IFERROR(_xlfn.IFS(D291 = 1, IF(ScoutingInfo!#REF!&gt;0, ScoutingInfo!#REF!,AVERAGE(stage_timer)),D291=0,MAX(stage_timer),D291="x","x"),"")</f>
        <v/>
      </c>
    </row>
    <row r="292" spans="1:5" x14ac:dyDescent="0.4">
      <c r="A292" t="e">
        <f>ScoutingInfo!#REF!</f>
        <v>#REF!</v>
      </c>
      <c r="B292" t="e">
        <f>IF(ISBLANK(ScoutingInfo!#REF!),"null", ScoutingInfo!#REF!*2)</f>
        <v>#REF!</v>
      </c>
      <c r="C292" t="e">
        <f>IF(ISBLANK(ScoutingInfo!#REF!),"null",ScoutingInfo!#REF!* 5)</f>
        <v>#REF!</v>
      </c>
      <c r="D292" t="e" cm="1">
        <f t="array" ref="D292">_xlfn.IFS(ScoutingInfo!#REF!="h",1,   ScoutingInfo!#REF!="o",1,   ScoutingInfo!#REF!="s",1,   ScoutingInfo!#REF!="a",0,   ScoutingInfo!#REF!="x","x",ScoutingInfo!#REF!="p","p",ISBLANK(ScoutingInfo!#REF!),"null")</f>
        <v>#REF!</v>
      </c>
      <c r="E292" t="str" cm="1">
        <f t="array" ref="E292">IFERROR(_xlfn.IFS(D292 = 1, IF(ScoutingInfo!#REF!&gt;0, ScoutingInfo!#REF!,AVERAGE(stage_timer)),D292=0,MAX(stage_timer),D292="x","x"),"")</f>
        <v/>
      </c>
    </row>
    <row r="293" spans="1:5" x14ac:dyDescent="0.4">
      <c r="A293" t="e">
        <f>ScoutingInfo!#REF!</f>
        <v>#REF!</v>
      </c>
      <c r="B293" t="e">
        <f>IF(ISBLANK(ScoutingInfo!#REF!),"null", ScoutingInfo!#REF!*2)</f>
        <v>#REF!</v>
      </c>
      <c r="C293" t="e">
        <f>IF(ISBLANK(ScoutingInfo!#REF!),"null",ScoutingInfo!#REF!* 5)</f>
        <v>#REF!</v>
      </c>
      <c r="D293" t="e" cm="1">
        <f t="array" ref="D293">_xlfn.IFS(ScoutingInfo!#REF!="h",1,   ScoutingInfo!#REF!="o",1,   ScoutingInfo!#REF!="s",1,   ScoutingInfo!#REF!="a",0,   ScoutingInfo!#REF!="x","x",ScoutingInfo!#REF!="p","p",ISBLANK(ScoutingInfo!#REF!),"null")</f>
        <v>#REF!</v>
      </c>
      <c r="E293" t="str" cm="1">
        <f t="array" ref="E293">IFERROR(_xlfn.IFS(D293 = 1, IF(ScoutingInfo!#REF!&gt;0, ScoutingInfo!#REF!,AVERAGE(stage_timer)),D293=0,MAX(stage_timer),D293="x","x"),"")</f>
        <v/>
      </c>
    </row>
    <row r="294" spans="1:5" x14ac:dyDescent="0.4">
      <c r="A294" t="e">
        <f>ScoutingInfo!#REF!</f>
        <v>#REF!</v>
      </c>
      <c r="B294" t="e">
        <f>IF(ISBLANK(ScoutingInfo!#REF!),"null", ScoutingInfo!#REF!*2)</f>
        <v>#REF!</v>
      </c>
      <c r="C294" t="e">
        <f>IF(ISBLANK(ScoutingInfo!#REF!),"null",ScoutingInfo!#REF!* 5)</f>
        <v>#REF!</v>
      </c>
      <c r="D294" t="e" cm="1">
        <f t="array" ref="D294">_xlfn.IFS(ScoutingInfo!#REF!="h",1,   ScoutingInfo!#REF!="o",1,   ScoutingInfo!#REF!="s",1,   ScoutingInfo!#REF!="a",0,   ScoutingInfo!#REF!="x","x",ScoutingInfo!#REF!="p","p",ISBLANK(ScoutingInfo!#REF!),"null")</f>
        <v>#REF!</v>
      </c>
      <c r="E294" t="str" cm="1">
        <f t="array" ref="E294">IFERROR(_xlfn.IFS(D294 = 1, IF(ScoutingInfo!#REF!&gt;0, ScoutingInfo!#REF!,AVERAGE(stage_timer)),D294=0,MAX(stage_timer),D294="x","x"),"")</f>
        <v/>
      </c>
    </row>
    <row r="295" spans="1:5" x14ac:dyDescent="0.4">
      <c r="A295" t="e">
        <f>ScoutingInfo!#REF!</f>
        <v>#REF!</v>
      </c>
      <c r="B295" t="e">
        <f>IF(ISBLANK(ScoutingInfo!#REF!),"null", ScoutingInfo!#REF!*2)</f>
        <v>#REF!</v>
      </c>
      <c r="C295" t="e">
        <f>IF(ISBLANK(ScoutingInfo!#REF!),"null",ScoutingInfo!#REF!* 5)</f>
        <v>#REF!</v>
      </c>
      <c r="D295" t="e" cm="1">
        <f t="array" ref="D295">_xlfn.IFS(ScoutingInfo!#REF!="h",1,   ScoutingInfo!#REF!="o",1,   ScoutingInfo!#REF!="s",1,   ScoutingInfo!#REF!="a",0,   ScoutingInfo!#REF!="x","x",ScoutingInfo!#REF!="p","p",ISBLANK(ScoutingInfo!#REF!),"null")</f>
        <v>#REF!</v>
      </c>
      <c r="E295" t="str" cm="1">
        <f t="array" ref="E295">IFERROR(_xlfn.IFS(D295 = 1, IF(ScoutingInfo!#REF!&gt;0, ScoutingInfo!#REF!,AVERAGE(stage_timer)),D295=0,MAX(stage_timer),D295="x","x"),"")</f>
        <v/>
      </c>
    </row>
    <row r="296" spans="1:5" x14ac:dyDescent="0.4">
      <c r="A296" t="e">
        <f>ScoutingInfo!#REF!</f>
        <v>#REF!</v>
      </c>
      <c r="B296" t="e">
        <f>IF(ISBLANK(ScoutingInfo!#REF!),"null", ScoutingInfo!#REF!*2)</f>
        <v>#REF!</v>
      </c>
      <c r="C296" t="e">
        <f>IF(ISBLANK(ScoutingInfo!#REF!),"null",ScoutingInfo!#REF!* 5)</f>
        <v>#REF!</v>
      </c>
      <c r="D296" t="e" cm="1">
        <f t="array" ref="D296">_xlfn.IFS(ScoutingInfo!#REF!="h",1,   ScoutingInfo!#REF!="o",1,   ScoutingInfo!#REF!="s",1,   ScoutingInfo!#REF!="a",0,   ScoutingInfo!#REF!="x","x",ScoutingInfo!#REF!="p","p",ISBLANK(ScoutingInfo!#REF!),"null")</f>
        <v>#REF!</v>
      </c>
      <c r="E296" t="str" cm="1">
        <f t="array" ref="E296">IFERROR(_xlfn.IFS(D296 = 1, IF(ScoutingInfo!#REF!&gt;0, ScoutingInfo!#REF!,AVERAGE(stage_timer)),D296=0,MAX(stage_timer),D296="x","x"),"")</f>
        <v/>
      </c>
    </row>
    <row r="297" spans="1:5" x14ac:dyDescent="0.4">
      <c r="A297" t="e">
        <f>ScoutingInfo!#REF!</f>
        <v>#REF!</v>
      </c>
      <c r="B297" t="e">
        <f>IF(ISBLANK(ScoutingInfo!#REF!),"null", ScoutingInfo!#REF!*2)</f>
        <v>#REF!</v>
      </c>
      <c r="C297" t="e">
        <f>IF(ISBLANK(ScoutingInfo!#REF!),"null",ScoutingInfo!#REF!* 5)</f>
        <v>#REF!</v>
      </c>
      <c r="D297" t="e" cm="1">
        <f t="array" ref="D297">_xlfn.IFS(ScoutingInfo!#REF!="h",1,   ScoutingInfo!#REF!="o",1,   ScoutingInfo!#REF!="s",1,   ScoutingInfo!#REF!="a",0,   ScoutingInfo!#REF!="x","x",ScoutingInfo!#REF!="p","p",ISBLANK(ScoutingInfo!#REF!),"null")</f>
        <v>#REF!</v>
      </c>
      <c r="E297" t="str" cm="1">
        <f t="array" ref="E297">IFERROR(_xlfn.IFS(D297 = 1, IF(ScoutingInfo!#REF!&gt;0, ScoutingInfo!#REF!,AVERAGE(stage_timer)),D297=0,MAX(stage_timer),D297="x","x"),"")</f>
        <v/>
      </c>
    </row>
    <row r="298" spans="1:5" x14ac:dyDescent="0.4">
      <c r="A298" t="e">
        <f>ScoutingInfo!#REF!</f>
        <v>#REF!</v>
      </c>
      <c r="B298" t="e">
        <f>IF(ISBLANK(ScoutingInfo!#REF!),"null", ScoutingInfo!#REF!*2)</f>
        <v>#REF!</v>
      </c>
      <c r="C298" t="e">
        <f>IF(ISBLANK(ScoutingInfo!#REF!),"null",ScoutingInfo!#REF!* 5)</f>
        <v>#REF!</v>
      </c>
      <c r="D298" t="e" cm="1">
        <f t="array" ref="D298">_xlfn.IFS(ScoutingInfo!#REF!="h",1,   ScoutingInfo!#REF!="o",1,   ScoutingInfo!#REF!="s",1,   ScoutingInfo!#REF!="a",0,   ScoutingInfo!#REF!="x","x",ScoutingInfo!#REF!="p","p",ISBLANK(ScoutingInfo!#REF!),"null")</f>
        <v>#REF!</v>
      </c>
      <c r="E298" t="str" cm="1">
        <f t="array" ref="E298">IFERROR(_xlfn.IFS(D298 = 1, IF(ScoutingInfo!#REF!&gt;0, ScoutingInfo!#REF!,AVERAGE(stage_timer)),D298=0,MAX(stage_timer),D298="x","x"),"")</f>
        <v/>
      </c>
    </row>
    <row r="299" spans="1:5" x14ac:dyDescent="0.4">
      <c r="A299" t="e">
        <f>ScoutingInfo!#REF!</f>
        <v>#REF!</v>
      </c>
      <c r="B299" t="e">
        <f>IF(ISBLANK(ScoutingInfo!#REF!),"null", ScoutingInfo!#REF!*2)</f>
        <v>#REF!</v>
      </c>
      <c r="C299" t="e">
        <f>IF(ISBLANK(ScoutingInfo!#REF!),"null",ScoutingInfo!#REF!* 5)</f>
        <v>#REF!</v>
      </c>
      <c r="D299" t="e" cm="1">
        <f t="array" ref="D299">_xlfn.IFS(ScoutingInfo!#REF!="h",1,   ScoutingInfo!#REF!="o",1,   ScoutingInfo!#REF!="s",1,   ScoutingInfo!#REF!="a",0,   ScoutingInfo!#REF!="x","x",ScoutingInfo!#REF!="p","p",ISBLANK(ScoutingInfo!#REF!),"null")</f>
        <v>#REF!</v>
      </c>
      <c r="E299" t="str" cm="1">
        <f t="array" ref="E299">IFERROR(_xlfn.IFS(D299 = 1, IF(ScoutingInfo!#REF!&gt;0, ScoutingInfo!#REF!,AVERAGE(stage_timer)),D299=0,MAX(stage_timer),D299="x","x"),"")</f>
        <v/>
      </c>
    </row>
    <row r="300" spans="1:5" x14ac:dyDescent="0.4">
      <c r="A300" t="e">
        <f>ScoutingInfo!#REF!</f>
        <v>#REF!</v>
      </c>
      <c r="B300" t="e">
        <f>IF(ISBLANK(ScoutingInfo!#REF!),"null", ScoutingInfo!#REF!*2)</f>
        <v>#REF!</v>
      </c>
      <c r="C300" t="e">
        <f>IF(ISBLANK(ScoutingInfo!#REF!),"null",ScoutingInfo!#REF!* 5)</f>
        <v>#REF!</v>
      </c>
      <c r="D300" t="e" cm="1">
        <f t="array" ref="D300">_xlfn.IFS(ScoutingInfo!#REF!="h",1,   ScoutingInfo!#REF!="o",1,   ScoutingInfo!#REF!="s",1,   ScoutingInfo!#REF!="a",0,   ScoutingInfo!#REF!="x","x",ScoutingInfo!#REF!="p","p",ISBLANK(ScoutingInfo!#REF!),"null")</f>
        <v>#REF!</v>
      </c>
      <c r="E300" t="str" cm="1">
        <f t="array" ref="E300">IFERROR(_xlfn.IFS(D300 = 1, IF(ScoutingInfo!#REF!&gt;0, ScoutingInfo!#REF!,AVERAGE(stage_timer)),D300=0,MAX(stage_timer),D300="x","x"),"")</f>
        <v/>
      </c>
    </row>
    <row r="301" spans="1:5" x14ac:dyDescent="0.4">
      <c r="A301" t="e">
        <f>ScoutingInfo!#REF!</f>
        <v>#REF!</v>
      </c>
      <c r="B301" t="e">
        <f>IF(ISBLANK(ScoutingInfo!#REF!),"null", ScoutingInfo!#REF!*2)</f>
        <v>#REF!</v>
      </c>
      <c r="C301" t="e">
        <f>IF(ISBLANK(ScoutingInfo!#REF!),"null",ScoutingInfo!#REF!* 5)</f>
        <v>#REF!</v>
      </c>
      <c r="D301" t="e" cm="1">
        <f t="array" ref="D301">_xlfn.IFS(ScoutingInfo!#REF!="h",1,   ScoutingInfo!#REF!="o",1,   ScoutingInfo!#REF!="s",1,   ScoutingInfo!#REF!="a",0,   ScoutingInfo!#REF!="x","x",ScoutingInfo!#REF!="p","p",ISBLANK(ScoutingInfo!#REF!),"null")</f>
        <v>#REF!</v>
      </c>
      <c r="E301" t="str" cm="1">
        <f t="array" ref="E301">IFERROR(_xlfn.IFS(D301 = 1, IF(ScoutingInfo!#REF!&gt;0, ScoutingInfo!#REF!,AVERAGE(stage_timer)),D301=0,MAX(stage_timer),D301="x","x"),"")</f>
        <v/>
      </c>
    </row>
    <row r="302" spans="1:5" x14ac:dyDescent="0.4">
      <c r="A302" t="e">
        <f>ScoutingInfo!#REF!</f>
        <v>#REF!</v>
      </c>
      <c r="B302" t="e">
        <f>IF(ISBLANK(ScoutingInfo!#REF!),"null", ScoutingInfo!#REF!*2)</f>
        <v>#REF!</v>
      </c>
      <c r="C302" t="e">
        <f>IF(ISBLANK(ScoutingInfo!#REF!),"null",ScoutingInfo!#REF!* 5)</f>
        <v>#REF!</v>
      </c>
      <c r="D302" t="e" cm="1">
        <f t="array" ref="D302">_xlfn.IFS(ScoutingInfo!#REF!="h",1,   ScoutingInfo!#REF!="o",1,   ScoutingInfo!#REF!="s",1,   ScoutingInfo!#REF!="a",0,   ScoutingInfo!#REF!="x","x",ScoutingInfo!#REF!="p","p",ISBLANK(ScoutingInfo!#REF!),"null")</f>
        <v>#REF!</v>
      </c>
      <c r="E302" t="str" cm="1">
        <f t="array" ref="E302">IFERROR(_xlfn.IFS(D302 = 1, IF(ScoutingInfo!#REF!&gt;0, ScoutingInfo!#REF!,AVERAGE(stage_timer)),D302=0,MAX(stage_timer),D302="x","x"),"")</f>
        <v/>
      </c>
    </row>
    <row r="303" spans="1:5" x14ac:dyDescent="0.4">
      <c r="A303" t="e">
        <f>ScoutingInfo!#REF!</f>
        <v>#REF!</v>
      </c>
      <c r="B303" t="e">
        <f>IF(ISBLANK(ScoutingInfo!#REF!),"null", ScoutingInfo!#REF!*2)</f>
        <v>#REF!</v>
      </c>
      <c r="C303" t="e">
        <f>IF(ISBLANK(ScoutingInfo!#REF!),"null",ScoutingInfo!#REF!* 5)</f>
        <v>#REF!</v>
      </c>
      <c r="D303" t="e" cm="1">
        <f t="array" ref="D303">_xlfn.IFS(ScoutingInfo!#REF!="h",1,   ScoutingInfo!#REF!="o",1,   ScoutingInfo!#REF!="s",1,   ScoutingInfo!#REF!="a",0,   ScoutingInfo!#REF!="x","x",ScoutingInfo!#REF!="p","p",ISBLANK(ScoutingInfo!#REF!),"null")</f>
        <v>#REF!</v>
      </c>
      <c r="E303" t="str" cm="1">
        <f t="array" ref="E303">IFERROR(_xlfn.IFS(D303 = 1, IF(ScoutingInfo!#REF!&gt;0, ScoutingInfo!#REF!,AVERAGE(stage_timer)),D303=0,MAX(stage_timer),D303="x","x"),"")</f>
        <v/>
      </c>
    </row>
    <row r="304" spans="1:5" x14ac:dyDescent="0.4">
      <c r="A304" t="e">
        <f>ScoutingInfo!#REF!</f>
        <v>#REF!</v>
      </c>
      <c r="B304" t="e">
        <f>IF(ISBLANK(ScoutingInfo!#REF!),"null", ScoutingInfo!#REF!*2)</f>
        <v>#REF!</v>
      </c>
      <c r="C304" t="e">
        <f>IF(ISBLANK(ScoutingInfo!#REF!),"null",ScoutingInfo!#REF!* 5)</f>
        <v>#REF!</v>
      </c>
      <c r="D304" t="e" cm="1">
        <f t="array" ref="D304">_xlfn.IFS(ScoutingInfo!#REF!="h",1,   ScoutingInfo!#REF!="o",1,   ScoutingInfo!#REF!="s",1,   ScoutingInfo!#REF!="a",0,   ScoutingInfo!#REF!="x","x",ScoutingInfo!#REF!="p","p",ISBLANK(ScoutingInfo!#REF!),"null")</f>
        <v>#REF!</v>
      </c>
      <c r="E304" t="str" cm="1">
        <f t="array" ref="E304">IFERROR(_xlfn.IFS(D304 = 1, IF(ScoutingInfo!#REF!&gt;0, ScoutingInfo!#REF!,AVERAGE(stage_timer)),D304=0,MAX(stage_timer),D304="x","x"),"")</f>
        <v/>
      </c>
    </row>
    <row r="305" spans="1:5" x14ac:dyDescent="0.4">
      <c r="A305" t="e">
        <f>ScoutingInfo!#REF!</f>
        <v>#REF!</v>
      </c>
      <c r="B305" t="e">
        <f>IF(ISBLANK(ScoutingInfo!#REF!),"null", ScoutingInfo!#REF!*2)</f>
        <v>#REF!</v>
      </c>
      <c r="C305" t="e">
        <f>IF(ISBLANK(ScoutingInfo!#REF!),"null",ScoutingInfo!#REF!* 5)</f>
        <v>#REF!</v>
      </c>
      <c r="D305" t="e" cm="1">
        <f t="array" ref="D305">_xlfn.IFS(ScoutingInfo!#REF!="h",1,   ScoutingInfo!#REF!="o",1,   ScoutingInfo!#REF!="s",1,   ScoutingInfo!#REF!="a",0,   ScoutingInfo!#REF!="x","x",ScoutingInfo!#REF!="p","p",ISBLANK(ScoutingInfo!#REF!),"null")</f>
        <v>#REF!</v>
      </c>
      <c r="E305" t="str" cm="1">
        <f t="array" ref="E305">IFERROR(_xlfn.IFS(D305 = 1, IF(ScoutingInfo!#REF!&gt;0, ScoutingInfo!#REF!,AVERAGE(stage_timer)),D305=0,MAX(stage_timer),D305="x","x"),"")</f>
        <v/>
      </c>
    </row>
    <row r="306" spans="1:5" x14ac:dyDescent="0.4">
      <c r="A306" t="e">
        <f>ScoutingInfo!#REF!</f>
        <v>#REF!</v>
      </c>
      <c r="B306" t="e">
        <f>IF(ISBLANK(ScoutingInfo!#REF!),"null", ScoutingInfo!#REF!*2)</f>
        <v>#REF!</v>
      </c>
      <c r="C306" t="e">
        <f>IF(ISBLANK(ScoutingInfo!#REF!),"null",ScoutingInfo!#REF!* 5)</f>
        <v>#REF!</v>
      </c>
      <c r="D306" t="e" cm="1">
        <f t="array" ref="D306">_xlfn.IFS(ScoutingInfo!#REF!="h",1,   ScoutingInfo!#REF!="o",1,   ScoutingInfo!#REF!="s",1,   ScoutingInfo!#REF!="a",0,   ScoutingInfo!#REF!="x","x",ScoutingInfo!#REF!="p","p",ISBLANK(ScoutingInfo!#REF!),"null")</f>
        <v>#REF!</v>
      </c>
      <c r="E306" t="str" cm="1">
        <f t="array" ref="E306">IFERROR(_xlfn.IFS(D306 = 1, IF(ScoutingInfo!#REF!&gt;0, ScoutingInfo!#REF!,AVERAGE(stage_timer)),D306=0,MAX(stage_timer),D306="x","x"),"")</f>
        <v/>
      </c>
    </row>
    <row r="307" spans="1:5" x14ac:dyDescent="0.4">
      <c r="A307" t="e">
        <f>ScoutingInfo!#REF!</f>
        <v>#REF!</v>
      </c>
      <c r="B307" t="e">
        <f>IF(ISBLANK(ScoutingInfo!#REF!),"null", ScoutingInfo!#REF!*2)</f>
        <v>#REF!</v>
      </c>
      <c r="C307" t="e">
        <f>IF(ISBLANK(ScoutingInfo!#REF!),"null",ScoutingInfo!#REF!* 5)</f>
        <v>#REF!</v>
      </c>
      <c r="D307" t="e" cm="1">
        <f t="array" ref="D307">_xlfn.IFS(ScoutingInfo!#REF!="h",1,   ScoutingInfo!#REF!="o",1,   ScoutingInfo!#REF!="s",1,   ScoutingInfo!#REF!="a",0,   ScoutingInfo!#REF!="x","x",ScoutingInfo!#REF!="p","p",ISBLANK(ScoutingInfo!#REF!),"null")</f>
        <v>#REF!</v>
      </c>
      <c r="E307" t="str" cm="1">
        <f t="array" ref="E307">IFERROR(_xlfn.IFS(D307 = 1, IF(ScoutingInfo!#REF!&gt;0, ScoutingInfo!#REF!,AVERAGE(stage_timer)),D307=0,MAX(stage_timer),D307="x","x"),"")</f>
        <v/>
      </c>
    </row>
    <row r="308" spans="1:5" x14ac:dyDescent="0.4">
      <c r="A308" t="e">
        <f>ScoutingInfo!#REF!</f>
        <v>#REF!</v>
      </c>
      <c r="B308" t="e">
        <f>IF(ISBLANK(ScoutingInfo!#REF!),"null", ScoutingInfo!#REF!*2)</f>
        <v>#REF!</v>
      </c>
      <c r="C308" t="e">
        <f>IF(ISBLANK(ScoutingInfo!#REF!),"null",ScoutingInfo!#REF!* 5)</f>
        <v>#REF!</v>
      </c>
      <c r="D308" t="e" cm="1">
        <f t="array" ref="D308">_xlfn.IFS(ScoutingInfo!#REF!="h",1,   ScoutingInfo!#REF!="o",1,   ScoutingInfo!#REF!="s",1,   ScoutingInfo!#REF!="a",0,   ScoutingInfo!#REF!="x","x",ScoutingInfo!#REF!="p","p",ISBLANK(ScoutingInfo!#REF!),"null")</f>
        <v>#REF!</v>
      </c>
      <c r="E308" t="str" cm="1">
        <f t="array" ref="E308">IFERROR(_xlfn.IFS(D308 = 1, IF(ScoutingInfo!#REF!&gt;0, ScoutingInfo!#REF!,AVERAGE(stage_timer)),D308=0,MAX(stage_timer),D308="x","x"),"")</f>
        <v/>
      </c>
    </row>
    <row r="309" spans="1:5" x14ac:dyDescent="0.4">
      <c r="A309" t="e">
        <f>ScoutingInfo!#REF!</f>
        <v>#REF!</v>
      </c>
      <c r="B309" t="e">
        <f>IF(ISBLANK(ScoutingInfo!#REF!),"null", ScoutingInfo!#REF!*2)</f>
        <v>#REF!</v>
      </c>
      <c r="C309" t="e">
        <f>IF(ISBLANK(ScoutingInfo!#REF!),"null",ScoutingInfo!#REF!* 5)</f>
        <v>#REF!</v>
      </c>
      <c r="D309" t="e" cm="1">
        <f t="array" ref="D309">_xlfn.IFS(ScoutingInfo!#REF!="h",1,   ScoutingInfo!#REF!="o",1,   ScoutingInfo!#REF!="s",1,   ScoutingInfo!#REF!="a",0,   ScoutingInfo!#REF!="x","x",ScoutingInfo!#REF!="p","p",ISBLANK(ScoutingInfo!#REF!),"null")</f>
        <v>#REF!</v>
      </c>
      <c r="E309" t="str" cm="1">
        <f t="array" ref="E309">IFERROR(_xlfn.IFS(D309 = 1, IF(ScoutingInfo!#REF!&gt;0, ScoutingInfo!#REF!,AVERAGE(stage_timer)),D309=0,MAX(stage_timer),D309="x","x"),"")</f>
        <v/>
      </c>
    </row>
    <row r="310" spans="1:5" x14ac:dyDescent="0.4">
      <c r="A310" t="e">
        <f>ScoutingInfo!#REF!</f>
        <v>#REF!</v>
      </c>
      <c r="B310" t="e">
        <f>IF(ISBLANK(ScoutingInfo!#REF!),"null", ScoutingInfo!#REF!*2)</f>
        <v>#REF!</v>
      </c>
      <c r="C310" t="e">
        <f>IF(ISBLANK(ScoutingInfo!#REF!),"null",ScoutingInfo!#REF!* 5)</f>
        <v>#REF!</v>
      </c>
      <c r="D310" t="e" cm="1">
        <f t="array" ref="D310">_xlfn.IFS(ScoutingInfo!#REF!="h",1,   ScoutingInfo!#REF!="o",1,   ScoutingInfo!#REF!="s",1,   ScoutingInfo!#REF!="a",0,   ScoutingInfo!#REF!="x","x",ScoutingInfo!#REF!="p","p",ISBLANK(ScoutingInfo!#REF!),"null")</f>
        <v>#REF!</v>
      </c>
      <c r="E310" t="str" cm="1">
        <f t="array" ref="E310">IFERROR(_xlfn.IFS(D310 = 1, IF(ScoutingInfo!#REF!&gt;0, ScoutingInfo!#REF!,AVERAGE(stage_timer)),D310=0,MAX(stage_timer),D310="x","x"),"")</f>
        <v/>
      </c>
    </row>
    <row r="311" spans="1:5" x14ac:dyDescent="0.4">
      <c r="A311" t="e">
        <f>ScoutingInfo!#REF!</f>
        <v>#REF!</v>
      </c>
      <c r="B311" t="e">
        <f>IF(ISBLANK(ScoutingInfo!#REF!),"null", ScoutingInfo!#REF!*2)</f>
        <v>#REF!</v>
      </c>
      <c r="C311" t="e">
        <f>IF(ISBLANK(ScoutingInfo!#REF!),"null",ScoutingInfo!#REF!* 5)</f>
        <v>#REF!</v>
      </c>
      <c r="D311" t="e" cm="1">
        <f t="array" ref="D311">_xlfn.IFS(ScoutingInfo!#REF!="h",1,   ScoutingInfo!#REF!="o",1,   ScoutingInfo!#REF!="s",1,   ScoutingInfo!#REF!="a",0,   ScoutingInfo!#REF!="x","x",ScoutingInfo!#REF!="p","p",ISBLANK(ScoutingInfo!#REF!),"null")</f>
        <v>#REF!</v>
      </c>
      <c r="E311" t="str" cm="1">
        <f t="array" ref="E311">IFERROR(_xlfn.IFS(D311 = 1, IF(ScoutingInfo!#REF!&gt;0, ScoutingInfo!#REF!,AVERAGE(stage_timer)),D311=0,MAX(stage_timer),D311="x","x"),"")</f>
        <v/>
      </c>
    </row>
    <row r="312" spans="1:5" x14ac:dyDescent="0.4">
      <c r="A312" t="e">
        <f>ScoutingInfo!#REF!</f>
        <v>#REF!</v>
      </c>
      <c r="B312" t="e">
        <f>IF(ISBLANK(ScoutingInfo!#REF!),"null", ScoutingInfo!#REF!*2)</f>
        <v>#REF!</v>
      </c>
      <c r="C312" t="e">
        <f>IF(ISBLANK(ScoutingInfo!#REF!),"null",ScoutingInfo!#REF!* 5)</f>
        <v>#REF!</v>
      </c>
      <c r="D312" t="e" cm="1">
        <f t="array" ref="D312">_xlfn.IFS(ScoutingInfo!#REF!="h",1,   ScoutingInfo!#REF!="o",1,   ScoutingInfo!#REF!="s",1,   ScoutingInfo!#REF!="a",0,   ScoutingInfo!#REF!="x","x",ScoutingInfo!#REF!="p","p",ISBLANK(ScoutingInfo!#REF!),"null")</f>
        <v>#REF!</v>
      </c>
      <c r="E312" t="str" cm="1">
        <f t="array" ref="E312">IFERROR(_xlfn.IFS(D312 = 1, IF(ScoutingInfo!#REF!&gt;0, ScoutingInfo!#REF!,AVERAGE(stage_timer)),D312=0,MAX(stage_timer),D312="x","x"),"")</f>
        <v/>
      </c>
    </row>
    <row r="313" spans="1:5" x14ac:dyDescent="0.4">
      <c r="A313" t="e">
        <f>ScoutingInfo!#REF!</f>
        <v>#REF!</v>
      </c>
      <c r="B313" t="e">
        <f>IF(ISBLANK(ScoutingInfo!#REF!),"null", ScoutingInfo!#REF!*2)</f>
        <v>#REF!</v>
      </c>
      <c r="C313" t="e">
        <f>IF(ISBLANK(ScoutingInfo!#REF!),"null",ScoutingInfo!#REF!* 5)</f>
        <v>#REF!</v>
      </c>
      <c r="D313" t="e" cm="1">
        <f t="array" ref="D313">_xlfn.IFS(ScoutingInfo!#REF!="h",1,   ScoutingInfo!#REF!="o",1,   ScoutingInfo!#REF!="s",1,   ScoutingInfo!#REF!="a",0,   ScoutingInfo!#REF!="x","x",ScoutingInfo!#REF!="p","p",ISBLANK(ScoutingInfo!#REF!),"null")</f>
        <v>#REF!</v>
      </c>
      <c r="E313" t="str" cm="1">
        <f t="array" ref="E313">IFERROR(_xlfn.IFS(D313 = 1, IF(ScoutingInfo!#REF!&gt;0, ScoutingInfo!#REF!,AVERAGE(stage_timer)),D313=0,MAX(stage_timer),D313="x","x"),"")</f>
        <v/>
      </c>
    </row>
    <row r="314" spans="1:5" x14ac:dyDescent="0.4">
      <c r="A314" t="e">
        <f>ScoutingInfo!#REF!</f>
        <v>#REF!</v>
      </c>
      <c r="B314" t="e">
        <f>IF(ISBLANK(ScoutingInfo!#REF!),"null", ScoutingInfo!#REF!*2)</f>
        <v>#REF!</v>
      </c>
      <c r="C314" t="e">
        <f>IF(ISBLANK(ScoutingInfo!#REF!),"null",ScoutingInfo!#REF!* 5)</f>
        <v>#REF!</v>
      </c>
      <c r="D314" t="e" cm="1">
        <f t="array" ref="D314">_xlfn.IFS(ScoutingInfo!#REF!="h",1,   ScoutingInfo!#REF!="o",1,   ScoutingInfo!#REF!="s",1,   ScoutingInfo!#REF!="a",0,   ScoutingInfo!#REF!="x","x",ScoutingInfo!#REF!="p","p",ISBLANK(ScoutingInfo!#REF!),"null")</f>
        <v>#REF!</v>
      </c>
      <c r="E314" t="str" cm="1">
        <f t="array" ref="E314">IFERROR(_xlfn.IFS(D314 = 1, IF(ScoutingInfo!#REF!&gt;0, ScoutingInfo!#REF!,AVERAGE(stage_timer)),D314=0,MAX(stage_timer),D314="x","x"),"")</f>
        <v/>
      </c>
    </row>
    <row r="315" spans="1:5" x14ac:dyDescent="0.4">
      <c r="A315" t="e">
        <f>ScoutingInfo!#REF!</f>
        <v>#REF!</v>
      </c>
      <c r="B315" t="e">
        <f>IF(ISBLANK(ScoutingInfo!#REF!),"null", ScoutingInfo!#REF!*2)</f>
        <v>#REF!</v>
      </c>
      <c r="C315" t="e">
        <f>IF(ISBLANK(ScoutingInfo!#REF!),"null",ScoutingInfo!#REF!* 5)</f>
        <v>#REF!</v>
      </c>
      <c r="D315" t="e" cm="1">
        <f t="array" ref="D315">_xlfn.IFS(ScoutingInfo!#REF!="h",1,   ScoutingInfo!#REF!="o",1,   ScoutingInfo!#REF!="s",1,   ScoutingInfo!#REF!="a",0,   ScoutingInfo!#REF!="x","x",ScoutingInfo!#REF!="p","p",ISBLANK(ScoutingInfo!#REF!),"null")</f>
        <v>#REF!</v>
      </c>
      <c r="E315" t="str" cm="1">
        <f t="array" ref="E315">IFERROR(_xlfn.IFS(D315 = 1, IF(ScoutingInfo!#REF!&gt;0, ScoutingInfo!#REF!,AVERAGE(stage_timer)),D315=0,MAX(stage_timer),D315="x","x"),"")</f>
        <v/>
      </c>
    </row>
    <row r="316" spans="1:5" x14ac:dyDescent="0.4">
      <c r="A316" t="e">
        <f>ScoutingInfo!#REF!</f>
        <v>#REF!</v>
      </c>
      <c r="B316" t="e">
        <f>IF(ISBLANK(ScoutingInfo!#REF!),"null", ScoutingInfo!#REF!*2)</f>
        <v>#REF!</v>
      </c>
      <c r="C316" t="e">
        <f>IF(ISBLANK(ScoutingInfo!#REF!),"null",ScoutingInfo!#REF!* 5)</f>
        <v>#REF!</v>
      </c>
      <c r="D316" t="e" cm="1">
        <f t="array" ref="D316">_xlfn.IFS(ScoutingInfo!#REF!="h",1,   ScoutingInfo!#REF!="o",1,   ScoutingInfo!#REF!="s",1,   ScoutingInfo!#REF!="a",0,   ScoutingInfo!#REF!="x","x",ScoutingInfo!#REF!="p","p",ISBLANK(ScoutingInfo!#REF!),"null")</f>
        <v>#REF!</v>
      </c>
      <c r="E316" t="str" cm="1">
        <f t="array" ref="E316">IFERROR(_xlfn.IFS(D316 = 1, IF(ScoutingInfo!#REF!&gt;0, ScoutingInfo!#REF!,AVERAGE(stage_timer)),D316=0,MAX(stage_timer),D316="x","x"),"")</f>
        <v/>
      </c>
    </row>
    <row r="317" spans="1:5" x14ac:dyDescent="0.4">
      <c r="A317" t="e">
        <f>ScoutingInfo!#REF!</f>
        <v>#REF!</v>
      </c>
      <c r="B317" t="e">
        <f>IF(ISBLANK(ScoutingInfo!#REF!),"null", ScoutingInfo!#REF!*2)</f>
        <v>#REF!</v>
      </c>
      <c r="C317" t="e">
        <f>IF(ISBLANK(ScoutingInfo!#REF!),"null",ScoutingInfo!#REF!* 5)</f>
        <v>#REF!</v>
      </c>
      <c r="D317" t="e" cm="1">
        <f t="array" ref="D317">_xlfn.IFS(ScoutingInfo!#REF!="h",1,   ScoutingInfo!#REF!="o",1,   ScoutingInfo!#REF!="s",1,   ScoutingInfo!#REF!="a",0,   ScoutingInfo!#REF!="x","x",ScoutingInfo!#REF!="p","p",ISBLANK(ScoutingInfo!#REF!),"null")</f>
        <v>#REF!</v>
      </c>
      <c r="E317" t="str" cm="1">
        <f t="array" ref="E317">IFERROR(_xlfn.IFS(D317 = 1, IF(ScoutingInfo!#REF!&gt;0, ScoutingInfo!#REF!,AVERAGE(stage_timer)),D317=0,MAX(stage_timer),D317="x","x"),"")</f>
        <v/>
      </c>
    </row>
    <row r="318" spans="1:5" x14ac:dyDescent="0.4">
      <c r="A318" t="e">
        <f>ScoutingInfo!#REF!</f>
        <v>#REF!</v>
      </c>
      <c r="B318" t="e">
        <f>IF(ISBLANK(ScoutingInfo!#REF!),"null", ScoutingInfo!#REF!*2)</f>
        <v>#REF!</v>
      </c>
      <c r="C318" t="e">
        <f>IF(ISBLANK(ScoutingInfo!#REF!),"null",ScoutingInfo!#REF!* 5)</f>
        <v>#REF!</v>
      </c>
      <c r="D318" t="e" cm="1">
        <f t="array" ref="D318">_xlfn.IFS(ScoutingInfo!#REF!="h",1,   ScoutingInfo!#REF!="o",1,   ScoutingInfo!#REF!="s",1,   ScoutingInfo!#REF!="a",0,   ScoutingInfo!#REF!="x","x",ScoutingInfo!#REF!="p","p",ISBLANK(ScoutingInfo!#REF!),"null")</f>
        <v>#REF!</v>
      </c>
      <c r="E318" t="str" cm="1">
        <f t="array" ref="E318">IFERROR(_xlfn.IFS(D318 = 1, IF(ScoutingInfo!#REF!&gt;0, ScoutingInfo!#REF!,AVERAGE(stage_timer)),D318=0,MAX(stage_timer),D318="x","x"),"")</f>
        <v/>
      </c>
    </row>
    <row r="319" spans="1:5" x14ac:dyDescent="0.4">
      <c r="A319" t="e">
        <f>ScoutingInfo!#REF!</f>
        <v>#REF!</v>
      </c>
      <c r="B319" t="e">
        <f>IF(ISBLANK(ScoutingInfo!#REF!),"null", ScoutingInfo!#REF!*2)</f>
        <v>#REF!</v>
      </c>
      <c r="C319" t="e">
        <f>IF(ISBLANK(ScoutingInfo!#REF!),"null",ScoutingInfo!#REF!* 5)</f>
        <v>#REF!</v>
      </c>
      <c r="D319" t="e" cm="1">
        <f t="array" ref="D319">_xlfn.IFS(ScoutingInfo!#REF!="h",1,   ScoutingInfo!#REF!="o",1,   ScoutingInfo!#REF!="s",1,   ScoutingInfo!#REF!="a",0,   ScoutingInfo!#REF!="x","x",ScoutingInfo!#REF!="p","p",ISBLANK(ScoutingInfo!#REF!),"null")</f>
        <v>#REF!</v>
      </c>
      <c r="E319" t="str" cm="1">
        <f t="array" ref="E319">IFERROR(_xlfn.IFS(D319 = 1, IF(ScoutingInfo!#REF!&gt;0, ScoutingInfo!#REF!,AVERAGE(stage_timer)),D319=0,MAX(stage_timer),D319="x","x"),"")</f>
        <v/>
      </c>
    </row>
    <row r="320" spans="1:5" x14ac:dyDescent="0.4">
      <c r="A320" t="e">
        <f>ScoutingInfo!#REF!</f>
        <v>#REF!</v>
      </c>
      <c r="B320" t="e">
        <f>IF(ISBLANK(ScoutingInfo!#REF!),"null", ScoutingInfo!#REF!*2)</f>
        <v>#REF!</v>
      </c>
      <c r="C320" t="e">
        <f>IF(ISBLANK(ScoutingInfo!#REF!),"null",ScoutingInfo!#REF!* 5)</f>
        <v>#REF!</v>
      </c>
      <c r="D320" t="e" cm="1">
        <f t="array" ref="D320">_xlfn.IFS(ScoutingInfo!#REF!="h",1,   ScoutingInfo!#REF!="o",1,   ScoutingInfo!#REF!="s",1,   ScoutingInfo!#REF!="a",0,   ScoutingInfo!#REF!="x","x",ScoutingInfo!#REF!="p","p",ISBLANK(ScoutingInfo!#REF!),"null")</f>
        <v>#REF!</v>
      </c>
      <c r="E320" t="str" cm="1">
        <f t="array" ref="E320">IFERROR(_xlfn.IFS(D320 = 1, IF(ScoutingInfo!#REF!&gt;0, ScoutingInfo!#REF!,AVERAGE(stage_timer)),D320=0,MAX(stage_timer),D320="x","x"),"")</f>
        <v/>
      </c>
    </row>
    <row r="321" spans="1:5" x14ac:dyDescent="0.4">
      <c r="A321" t="e">
        <f>ScoutingInfo!#REF!</f>
        <v>#REF!</v>
      </c>
      <c r="B321" t="e">
        <f>IF(ISBLANK(ScoutingInfo!#REF!),"null", ScoutingInfo!#REF!*2)</f>
        <v>#REF!</v>
      </c>
      <c r="C321" t="e">
        <f>IF(ISBLANK(ScoutingInfo!#REF!),"null",ScoutingInfo!#REF!* 5)</f>
        <v>#REF!</v>
      </c>
      <c r="D321" t="e" cm="1">
        <f t="array" ref="D321">_xlfn.IFS(ScoutingInfo!#REF!="h",1,   ScoutingInfo!#REF!="o",1,   ScoutingInfo!#REF!="s",1,   ScoutingInfo!#REF!="a",0,   ScoutingInfo!#REF!="x","x",ScoutingInfo!#REF!="p","p",ISBLANK(ScoutingInfo!#REF!),"null")</f>
        <v>#REF!</v>
      </c>
      <c r="E321" t="str" cm="1">
        <f t="array" ref="E321">IFERROR(_xlfn.IFS(D321 = 1, IF(ScoutingInfo!#REF!&gt;0, ScoutingInfo!#REF!,AVERAGE(stage_timer)),D321=0,MAX(stage_timer),D321="x","x"),"")</f>
        <v/>
      </c>
    </row>
    <row r="322" spans="1:5" x14ac:dyDescent="0.4">
      <c r="A322" t="e">
        <f>ScoutingInfo!#REF!</f>
        <v>#REF!</v>
      </c>
      <c r="B322" t="e">
        <f>IF(ISBLANK(ScoutingInfo!#REF!),"null", ScoutingInfo!#REF!*2)</f>
        <v>#REF!</v>
      </c>
      <c r="C322" t="e">
        <f>IF(ISBLANK(ScoutingInfo!#REF!),"null",ScoutingInfo!#REF!* 5)</f>
        <v>#REF!</v>
      </c>
      <c r="D322" t="e" cm="1">
        <f t="array" ref="D322">_xlfn.IFS(ScoutingInfo!#REF!="h",1,   ScoutingInfo!#REF!="o",1,   ScoutingInfo!#REF!="s",1,   ScoutingInfo!#REF!="a",0,   ScoutingInfo!#REF!="x","x",ScoutingInfo!#REF!="p","p",ISBLANK(ScoutingInfo!#REF!),"null")</f>
        <v>#REF!</v>
      </c>
      <c r="E322" t="str" cm="1">
        <f t="array" ref="E322">IFERROR(_xlfn.IFS(D322 = 1, IF(ScoutingInfo!#REF!&gt;0, ScoutingInfo!#REF!,AVERAGE(stage_timer)),D322=0,MAX(stage_timer),D322="x","x"),"")</f>
        <v/>
      </c>
    </row>
    <row r="323" spans="1:5" x14ac:dyDescent="0.4">
      <c r="A323" t="e">
        <f>ScoutingInfo!#REF!</f>
        <v>#REF!</v>
      </c>
      <c r="B323" t="e">
        <f>IF(ISBLANK(ScoutingInfo!#REF!),"null", ScoutingInfo!#REF!*2)</f>
        <v>#REF!</v>
      </c>
      <c r="C323" t="e">
        <f>IF(ISBLANK(ScoutingInfo!#REF!),"null",ScoutingInfo!#REF!* 5)</f>
        <v>#REF!</v>
      </c>
      <c r="D323" t="e" cm="1">
        <f t="array" ref="D323">_xlfn.IFS(ScoutingInfo!#REF!="h",1,   ScoutingInfo!#REF!="o",1,   ScoutingInfo!#REF!="s",1,   ScoutingInfo!#REF!="a",0,   ScoutingInfo!#REF!="x","x",ScoutingInfo!#REF!="p","p",ISBLANK(ScoutingInfo!#REF!),"null")</f>
        <v>#REF!</v>
      </c>
      <c r="E323" t="str" cm="1">
        <f t="array" ref="E323">IFERROR(_xlfn.IFS(D323 = 1, IF(ScoutingInfo!#REF!&gt;0, ScoutingInfo!#REF!,AVERAGE(stage_timer)),D323=0,MAX(stage_timer),D323="x","x"),"")</f>
        <v/>
      </c>
    </row>
    <row r="324" spans="1:5" x14ac:dyDescent="0.4">
      <c r="A324" t="e">
        <f>ScoutingInfo!#REF!</f>
        <v>#REF!</v>
      </c>
      <c r="B324" t="e">
        <f>IF(ISBLANK(ScoutingInfo!#REF!),"null", ScoutingInfo!#REF!*2)</f>
        <v>#REF!</v>
      </c>
      <c r="C324" t="e">
        <f>IF(ISBLANK(ScoutingInfo!#REF!),"null",ScoutingInfo!#REF!* 5)</f>
        <v>#REF!</v>
      </c>
      <c r="D324" t="e" cm="1">
        <f t="array" ref="D324">_xlfn.IFS(ScoutingInfo!#REF!="h",1,   ScoutingInfo!#REF!="o",1,   ScoutingInfo!#REF!="s",1,   ScoutingInfo!#REF!="a",0,   ScoutingInfo!#REF!="x","x",ScoutingInfo!#REF!="p","p",ISBLANK(ScoutingInfo!#REF!),"null")</f>
        <v>#REF!</v>
      </c>
      <c r="E324" t="str" cm="1">
        <f t="array" ref="E324">IFERROR(_xlfn.IFS(D324 = 1, IF(ScoutingInfo!#REF!&gt;0, ScoutingInfo!#REF!,AVERAGE(stage_timer)),D324=0,MAX(stage_timer),D324="x","x"),"")</f>
        <v/>
      </c>
    </row>
    <row r="325" spans="1:5" x14ac:dyDescent="0.4">
      <c r="A325" t="e">
        <f>ScoutingInfo!#REF!</f>
        <v>#REF!</v>
      </c>
      <c r="B325" t="e">
        <f>IF(ISBLANK(ScoutingInfo!#REF!),"null", ScoutingInfo!#REF!*2)</f>
        <v>#REF!</v>
      </c>
      <c r="C325" t="e">
        <f>IF(ISBLANK(ScoutingInfo!#REF!),"null",ScoutingInfo!#REF!* 5)</f>
        <v>#REF!</v>
      </c>
      <c r="D325" t="e" cm="1">
        <f t="array" ref="D325">_xlfn.IFS(ScoutingInfo!#REF!="h",1,   ScoutingInfo!#REF!="o",1,   ScoutingInfo!#REF!="s",1,   ScoutingInfo!#REF!="a",0,   ScoutingInfo!#REF!="x","x",ScoutingInfo!#REF!="p","p",ISBLANK(ScoutingInfo!#REF!),"null")</f>
        <v>#REF!</v>
      </c>
      <c r="E325" t="str" cm="1">
        <f t="array" ref="E325">IFERROR(_xlfn.IFS(D325 = 1, IF(ScoutingInfo!#REF!&gt;0, ScoutingInfo!#REF!,AVERAGE(stage_timer)),D325=0,MAX(stage_timer),D325="x","x"),"")</f>
        <v/>
      </c>
    </row>
    <row r="326" spans="1:5" x14ac:dyDescent="0.4">
      <c r="A326" t="e">
        <f>ScoutingInfo!#REF!</f>
        <v>#REF!</v>
      </c>
      <c r="B326" t="e">
        <f>IF(ISBLANK(ScoutingInfo!#REF!),"null", ScoutingInfo!#REF!*2)</f>
        <v>#REF!</v>
      </c>
      <c r="C326" t="e">
        <f>IF(ISBLANK(ScoutingInfo!#REF!),"null",ScoutingInfo!#REF!* 5)</f>
        <v>#REF!</v>
      </c>
      <c r="D326" t="e" cm="1">
        <f t="array" ref="D326">_xlfn.IFS(ScoutingInfo!#REF!="h",1,   ScoutingInfo!#REF!="o",1,   ScoutingInfo!#REF!="s",1,   ScoutingInfo!#REF!="a",0,   ScoutingInfo!#REF!="x","x",ScoutingInfo!#REF!="p","p",ISBLANK(ScoutingInfo!#REF!),"null")</f>
        <v>#REF!</v>
      </c>
      <c r="E326" t="str" cm="1">
        <f t="array" ref="E326">IFERROR(_xlfn.IFS(D326 = 1, IF(ScoutingInfo!#REF!&gt;0, ScoutingInfo!#REF!,AVERAGE(stage_timer)),D326=0,MAX(stage_timer),D326="x","x"),"")</f>
        <v/>
      </c>
    </row>
    <row r="327" spans="1:5" x14ac:dyDescent="0.4">
      <c r="A327" t="e">
        <f>ScoutingInfo!#REF!</f>
        <v>#REF!</v>
      </c>
      <c r="B327" t="e">
        <f>IF(ISBLANK(ScoutingInfo!#REF!),"null", ScoutingInfo!#REF!*2)</f>
        <v>#REF!</v>
      </c>
      <c r="C327" t="e">
        <f>IF(ISBLANK(ScoutingInfo!#REF!),"null",ScoutingInfo!#REF!* 5)</f>
        <v>#REF!</v>
      </c>
      <c r="D327" t="e" cm="1">
        <f t="array" ref="D327">_xlfn.IFS(ScoutingInfo!#REF!="h",1,   ScoutingInfo!#REF!="o",1,   ScoutingInfo!#REF!="s",1,   ScoutingInfo!#REF!="a",0,   ScoutingInfo!#REF!="x","x",ScoutingInfo!#REF!="p","p",ISBLANK(ScoutingInfo!#REF!),"null")</f>
        <v>#REF!</v>
      </c>
      <c r="E327" t="str" cm="1">
        <f t="array" ref="E327">IFERROR(_xlfn.IFS(D327 = 1, IF(ScoutingInfo!#REF!&gt;0, ScoutingInfo!#REF!,AVERAGE(stage_timer)),D327=0,MAX(stage_timer),D327="x","x"),"")</f>
        <v/>
      </c>
    </row>
    <row r="328" spans="1:5" x14ac:dyDescent="0.4">
      <c r="A328" t="e">
        <f>ScoutingInfo!#REF!</f>
        <v>#REF!</v>
      </c>
      <c r="B328" t="e">
        <f>IF(ISBLANK(ScoutingInfo!#REF!),"null", ScoutingInfo!#REF!*2)</f>
        <v>#REF!</v>
      </c>
      <c r="C328" t="e">
        <f>IF(ISBLANK(ScoutingInfo!#REF!),"null",ScoutingInfo!#REF!* 5)</f>
        <v>#REF!</v>
      </c>
      <c r="D328" t="e" cm="1">
        <f t="array" ref="D328">_xlfn.IFS(ScoutingInfo!#REF!="h",1,   ScoutingInfo!#REF!="o",1,   ScoutingInfo!#REF!="s",1,   ScoutingInfo!#REF!="a",0,   ScoutingInfo!#REF!="x","x",ScoutingInfo!#REF!="p","p",ISBLANK(ScoutingInfo!#REF!),"null")</f>
        <v>#REF!</v>
      </c>
      <c r="E328" t="str" cm="1">
        <f t="array" ref="E328">IFERROR(_xlfn.IFS(D328 = 1, IF(ScoutingInfo!#REF!&gt;0, ScoutingInfo!#REF!,AVERAGE(stage_timer)),D328=0,MAX(stage_timer),D328="x","x"),"")</f>
        <v/>
      </c>
    </row>
    <row r="329" spans="1:5" x14ac:dyDescent="0.4">
      <c r="A329" t="e">
        <f>ScoutingInfo!#REF!</f>
        <v>#REF!</v>
      </c>
      <c r="B329" t="e">
        <f>IF(ISBLANK(ScoutingInfo!#REF!),"null", ScoutingInfo!#REF!*2)</f>
        <v>#REF!</v>
      </c>
      <c r="C329" t="e">
        <f>IF(ISBLANK(ScoutingInfo!#REF!),"null",ScoutingInfo!#REF!* 5)</f>
        <v>#REF!</v>
      </c>
      <c r="D329" t="e" cm="1">
        <f t="array" ref="D329">_xlfn.IFS(ScoutingInfo!#REF!="h",1,   ScoutingInfo!#REF!="o",1,   ScoutingInfo!#REF!="s",1,   ScoutingInfo!#REF!="a",0,   ScoutingInfo!#REF!="x","x",ScoutingInfo!#REF!="p","p",ISBLANK(ScoutingInfo!#REF!),"null")</f>
        <v>#REF!</v>
      </c>
      <c r="E329" t="str" cm="1">
        <f t="array" ref="E329">IFERROR(_xlfn.IFS(D329 = 1, IF(ScoutingInfo!#REF!&gt;0, ScoutingInfo!#REF!,AVERAGE(stage_timer)),D329=0,MAX(stage_timer),D329="x","x"),"")</f>
        <v/>
      </c>
    </row>
    <row r="330" spans="1:5" x14ac:dyDescent="0.4">
      <c r="A330" t="e">
        <f>ScoutingInfo!#REF!</f>
        <v>#REF!</v>
      </c>
      <c r="B330" t="e">
        <f>IF(ISBLANK(ScoutingInfo!#REF!),"null", ScoutingInfo!#REF!*2)</f>
        <v>#REF!</v>
      </c>
      <c r="C330" t="e">
        <f>IF(ISBLANK(ScoutingInfo!#REF!),"null",ScoutingInfo!#REF!* 5)</f>
        <v>#REF!</v>
      </c>
      <c r="D330" t="e" cm="1">
        <f t="array" ref="D330">_xlfn.IFS(ScoutingInfo!#REF!="h",1,   ScoutingInfo!#REF!="o",1,   ScoutingInfo!#REF!="s",1,   ScoutingInfo!#REF!="a",0,   ScoutingInfo!#REF!="x","x",ScoutingInfo!#REF!="p","p",ISBLANK(ScoutingInfo!#REF!),"null")</f>
        <v>#REF!</v>
      </c>
      <c r="E330" t="str" cm="1">
        <f t="array" ref="E330">IFERROR(_xlfn.IFS(D330 = 1, IF(ScoutingInfo!#REF!&gt;0, ScoutingInfo!#REF!,AVERAGE(stage_timer)),D330=0,MAX(stage_timer),D330="x","x"),"")</f>
        <v/>
      </c>
    </row>
    <row r="331" spans="1:5" x14ac:dyDescent="0.4">
      <c r="A331" t="e">
        <f>ScoutingInfo!#REF!</f>
        <v>#REF!</v>
      </c>
      <c r="B331" t="e">
        <f>IF(ISBLANK(ScoutingInfo!#REF!),"null", ScoutingInfo!#REF!*2)</f>
        <v>#REF!</v>
      </c>
      <c r="C331" t="e">
        <f>IF(ISBLANK(ScoutingInfo!#REF!),"null",ScoutingInfo!#REF!* 5)</f>
        <v>#REF!</v>
      </c>
      <c r="D331" t="e" cm="1">
        <f t="array" ref="D331">_xlfn.IFS(ScoutingInfo!#REF!="h",1,   ScoutingInfo!#REF!="o",1,   ScoutingInfo!#REF!="s",1,   ScoutingInfo!#REF!="a",0,   ScoutingInfo!#REF!="x","x",ScoutingInfo!#REF!="p","p",ISBLANK(ScoutingInfo!#REF!),"null")</f>
        <v>#REF!</v>
      </c>
      <c r="E331" t="str" cm="1">
        <f t="array" ref="E331">IFERROR(_xlfn.IFS(D331 = 1, IF(ScoutingInfo!#REF!&gt;0, ScoutingInfo!#REF!,AVERAGE(stage_timer)),D331=0,MAX(stage_timer),D331="x","x"),"")</f>
        <v/>
      </c>
    </row>
    <row r="332" spans="1:5" x14ac:dyDescent="0.4">
      <c r="A332" t="e">
        <f>ScoutingInfo!#REF!</f>
        <v>#REF!</v>
      </c>
      <c r="B332" t="e">
        <f>IF(ISBLANK(ScoutingInfo!#REF!),"null", ScoutingInfo!#REF!*2)</f>
        <v>#REF!</v>
      </c>
      <c r="C332" t="e">
        <f>IF(ISBLANK(ScoutingInfo!#REF!),"null",ScoutingInfo!#REF!* 5)</f>
        <v>#REF!</v>
      </c>
      <c r="D332" t="e" cm="1">
        <f t="array" ref="D332">_xlfn.IFS(ScoutingInfo!#REF!="h",1,   ScoutingInfo!#REF!="o",1,   ScoutingInfo!#REF!="s",1,   ScoutingInfo!#REF!="a",0,   ScoutingInfo!#REF!="x","x",ScoutingInfo!#REF!="p","p",ISBLANK(ScoutingInfo!#REF!),"null")</f>
        <v>#REF!</v>
      </c>
      <c r="E332" t="str" cm="1">
        <f t="array" ref="E332">IFERROR(_xlfn.IFS(D332 = 1, IF(ScoutingInfo!#REF!&gt;0, ScoutingInfo!#REF!,AVERAGE(stage_timer)),D332=0,MAX(stage_timer),D332="x","x"),"")</f>
        <v/>
      </c>
    </row>
    <row r="333" spans="1:5" x14ac:dyDescent="0.4">
      <c r="A333" t="e">
        <f>ScoutingInfo!#REF!</f>
        <v>#REF!</v>
      </c>
      <c r="B333" t="e">
        <f>IF(ISBLANK(ScoutingInfo!#REF!),"null", ScoutingInfo!#REF!*2)</f>
        <v>#REF!</v>
      </c>
      <c r="C333" t="e">
        <f>IF(ISBLANK(ScoutingInfo!#REF!),"null",ScoutingInfo!#REF!* 5)</f>
        <v>#REF!</v>
      </c>
      <c r="D333" t="e" cm="1">
        <f t="array" ref="D333">_xlfn.IFS(ScoutingInfo!#REF!="h",1,   ScoutingInfo!#REF!="o",1,   ScoutingInfo!#REF!="s",1,   ScoutingInfo!#REF!="a",0,   ScoutingInfo!#REF!="x","x",ScoutingInfo!#REF!="p","p",ISBLANK(ScoutingInfo!#REF!),"null")</f>
        <v>#REF!</v>
      </c>
      <c r="E333" t="str" cm="1">
        <f t="array" ref="E333">IFERROR(_xlfn.IFS(D333 = 1, IF(ScoutingInfo!#REF!&gt;0, ScoutingInfo!#REF!,AVERAGE(stage_timer)),D333=0,MAX(stage_timer),D333="x","x"),"")</f>
        <v/>
      </c>
    </row>
    <row r="334" spans="1:5" x14ac:dyDescent="0.4">
      <c r="A334" t="e">
        <f>ScoutingInfo!#REF!</f>
        <v>#REF!</v>
      </c>
      <c r="B334" t="e">
        <f>IF(ISBLANK(ScoutingInfo!#REF!),"null", ScoutingInfo!#REF!*2)</f>
        <v>#REF!</v>
      </c>
      <c r="C334" t="e">
        <f>IF(ISBLANK(ScoutingInfo!#REF!),"null",ScoutingInfo!#REF!* 5)</f>
        <v>#REF!</v>
      </c>
      <c r="D334" t="e" cm="1">
        <f t="array" ref="D334">_xlfn.IFS(ScoutingInfo!#REF!="h",1,   ScoutingInfo!#REF!="o",1,   ScoutingInfo!#REF!="s",1,   ScoutingInfo!#REF!="a",0,   ScoutingInfo!#REF!="x","x",ScoutingInfo!#REF!="p","p",ISBLANK(ScoutingInfo!#REF!),"null")</f>
        <v>#REF!</v>
      </c>
      <c r="E334" t="str" cm="1">
        <f t="array" ref="E334">IFERROR(_xlfn.IFS(D334 = 1, IF(ScoutingInfo!#REF!&gt;0, ScoutingInfo!#REF!,AVERAGE(stage_timer)),D334=0,MAX(stage_timer),D334="x","x"),"")</f>
        <v/>
      </c>
    </row>
    <row r="335" spans="1:5" x14ac:dyDescent="0.4">
      <c r="A335" t="e">
        <f>ScoutingInfo!#REF!</f>
        <v>#REF!</v>
      </c>
      <c r="B335" t="e">
        <f>IF(ISBLANK(ScoutingInfo!#REF!),"null", ScoutingInfo!#REF!*2)</f>
        <v>#REF!</v>
      </c>
      <c r="C335" t="e">
        <f>IF(ISBLANK(ScoutingInfo!#REF!),"null",ScoutingInfo!#REF!* 5)</f>
        <v>#REF!</v>
      </c>
      <c r="D335" t="e" cm="1">
        <f t="array" ref="D335">_xlfn.IFS(ScoutingInfo!#REF!="h",1,   ScoutingInfo!#REF!="o",1,   ScoutingInfo!#REF!="s",1,   ScoutingInfo!#REF!="a",0,   ScoutingInfo!#REF!="x","x",ScoutingInfo!#REF!="p","p",ISBLANK(ScoutingInfo!#REF!),"null")</f>
        <v>#REF!</v>
      </c>
      <c r="E335" t="str" cm="1">
        <f t="array" ref="E335">IFERROR(_xlfn.IFS(D335 = 1, IF(ScoutingInfo!#REF!&gt;0, ScoutingInfo!#REF!,AVERAGE(stage_timer)),D335=0,MAX(stage_timer),D335="x","x"),"")</f>
        <v/>
      </c>
    </row>
    <row r="336" spans="1:5" x14ac:dyDescent="0.4">
      <c r="A336" t="e">
        <f>ScoutingInfo!#REF!</f>
        <v>#REF!</v>
      </c>
      <c r="B336" t="e">
        <f>IF(ISBLANK(ScoutingInfo!#REF!),"null", ScoutingInfo!#REF!*2)</f>
        <v>#REF!</v>
      </c>
      <c r="C336" t="e">
        <f>IF(ISBLANK(ScoutingInfo!#REF!),"null",ScoutingInfo!#REF!* 5)</f>
        <v>#REF!</v>
      </c>
      <c r="D336" t="e" cm="1">
        <f t="array" ref="D336">_xlfn.IFS(ScoutingInfo!#REF!="h",1,   ScoutingInfo!#REF!="o",1,   ScoutingInfo!#REF!="s",1,   ScoutingInfo!#REF!="a",0,   ScoutingInfo!#REF!="x","x",ScoutingInfo!#REF!="p","p",ISBLANK(ScoutingInfo!#REF!),"null")</f>
        <v>#REF!</v>
      </c>
      <c r="E336" t="str" cm="1">
        <f t="array" ref="E336">IFERROR(_xlfn.IFS(D336 = 1, IF(ScoutingInfo!#REF!&gt;0, ScoutingInfo!#REF!,AVERAGE(stage_timer)),D336=0,MAX(stage_timer),D336="x","x"),"")</f>
        <v/>
      </c>
    </row>
    <row r="337" spans="1:5" x14ac:dyDescent="0.4">
      <c r="A337" t="e">
        <f>ScoutingInfo!#REF!</f>
        <v>#REF!</v>
      </c>
      <c r="B337" t="e">
        <f>IF(ISBLANK(ScoutingInfo!#REF!),"null", ScoutingInfo!#REF!*2)</f>
        <v>#REF!</v>
      </c>
      <c r="C337" t="e">
        <f>IF(ISBLANK(ScoutingInfo!#REF!),"null",ScoutingInfo!#REF!* 5)</f>
        <v>#REF!</v>
      </c>
      <c r="D337" t="e" cm="1">
        <f t="array" ref="D337">_xlfn.IFS(ScoutingInfo!#REF!="h",1,   ScoutingInfo!#REF!="o",1,   ScoutingInfo!#REF!="s",1,   ScoutingInfo!#REF!="a",0,   ScoutingInfo!#REF!="x","x",ScoutingInfo!#REF!="p","p",ISBLANK(ScoutingInfo!#REF!),"null")</f>
        <v>#REF!</v>
      </c>
      <c r="E337" t="str" cm="1">
        <f t="array" ref="E337">IFERROR(_xlfn.IFS(D337 = 1, IF(ScoutingInfo!#REF!&gt;0, ScoutingInfo!#REF!,AVERAGE(stage_timer)),D337=0,MAX(stage_timer),D337="x","x"),"")</f>
        <v/>
      </c>
    </row>
    <row r="338" spans="1:5" x14ac:dyDescent="0.4">
      <c r="A338" t="e">
        <f>ScoutingInfo!#REF!</f>
        <v>#REF!</v>
      </c>
      <c r="B338" t="e">
        <f>IF(ISBLANK(ScoutingInfo!#REF!),"null", ScoutingInfo!#REF!*2)</f>
        <v>#REF!</v>
      </c>
      <c r="C338" t="e">
        <f>IF(ISBLANK(ScoutingInfo!#REF!),"null",ScoutingInfo!#REF!* 5)</f>
        <v>#REF!</v>
      </c>
      <c r="D338" t="e" cm="1">
        <f t="array" ref="D338">_xlfn.IFS(ScoutingInfo!#REF!="h",1,   ScoutingInfo!#REF!="o",1,   ScoutingInfo!#REF!="s",1,   ScoutingInfo!#REF!="a",0,   ScoutingInfo!#REF!="x","x",ScoutingInfo!#REF!="p","p",ISBLANK(ScoutingInfo!#REF!),"null")</f>
        <v>#REF!</v>
      </c>
      <c r="E338" t="str" cm="1">
        <f t="array" ref="E338">IFERROR(_xlfn.IFS(D338 = 1, IF(ScoutingInfo!#REF!&gt;0, ScoutingInfo!#REF!,AVERAGE(stage_timer)),D338=0,MAX(stage_timer),D338="x","x"),"")</f>
        <v/>
      </c>
    </row>
    <row r="339" spans="1:5" x14ac:dyDescent="0.4">
      <c r="A339">
        <f>ScoutingInfo!F340</f>
        <v>9745</v>
      </c>
      <c r="B339">
        <f>IF(ISBLANK(ScoutingInfo!I340),"null", ScoutingInfo!I340*2)</f>
        <v>0</v>
      </c>
      <c r="C339">
        <f>IF(ISBLANK(ScoutingInfo!J340),"null",ScoutingInfo!J340* 5)</f>
        <v>5</v>
      </c>
      <c r="D339" t="str" cm="1">
        <f t="array" ref="D339">_xlfn.IFS(ScoutingInfo!P340="h",1,   ScoutingInfo!P340="o",1,   ScoutingInfo!P340="s",1,   ScoutingInfo!P340="a",0,   ScoutingInfo!P340="x","x",ScoutingInfo!P340="p","p",ISBLANK(ScoutingInfo!P340),"null")</f>
        <v>p</v>
      </c>
      <c r="E339" t="str" cm="1">
        <f t="array" ref="E339">IFERROR(_xlfn.IFS(D339 = 1, IF(ScoutingInfo!O340&gt;0, ScoutingInfo!O340,AVERAGE(stage_timer)),D339=0,MAX(stage_timer),D339="x","x"),"")</f>
        <v/>
      </c>
    </row>
    <row r="340" spans="1:5" x14ac:dyDescent="0.4">
      <c r="A340">
        <f>ScoutingInfo!F341</f>
        <v>9745</v>
      </c>
      <c r="B340">
        <f>IF(ISBLANK(ScoutingInfo!I341),"null", ScoutingInfo!I341*2)</f>
        <v>0</v>
      </c>
      <c r="C340">
        <f>IF(ISBLANK(ScoutingInfo!J341),"null",ScoutingInfo!J341* 5)</f>
        <v>0</v>
      </c>
      <c r="D340" t="str" cm="1">
        <f t="array" ref="D340">_xlfn.IFS(ScoutingInfo!P341="h",1,   ScoutingInfo!P341="o",1,   ScoutingInfo!P341="s",1,   ScoutingInfo!P341="a",0,   ScoutingInfo!P341="x","x",ScoutingInfo!P341="p","p",ISBLANK(ScoutingInfo!P341),"null")</f>
        <v>p</v>
      </c>
      <c r="E340" t="str" cm="1">
        <f t="array" ref="E340">IFERROR(_xlfn.IFS(D340 = 1, IF(ScoutingInfo!O341&gt;0, ScoutingInfo!O341,AVERAGE(stage_timer)),D340=0,MAX(stage_timer),D340="x","x"),"")</f>
        <v/>
      </c>
    </row>
    <row r="341" spans="1:5" x14ac:dyDescent="0.4">
      <c r="A341">
        <f>ScoutingInfo!F342</f>
        <v>9745</v>
      </c>
      <c r="B341">
        <f>IF(ISBLANK(ScoutingInfo!I342),"null", ScoutingInfo!I342*2)</f>
        <v>0</v>
      </c>
      <c r="C341">
        <f>IF(ISBLANK(ScoutingInfo!J342),"null",ScoutingInfo!J342* 5)</f>
        <v>5</v>
      </c>
      <c r="D341" t="str" cm="1">
        <f t="array" ref="D341">_xlfn.IFS(ScoutingInfo!P342="h",1,   ScoutingInfo!P342="o",1,   ScoutingInfo!P342="s",1,   ScoutingInfo!P342="a",0,   ScoutingInfo!P342="x","x",ScoutingInfo!P342="p","p",ISBLANK(ScoutingInfo!P342),"null")</f>
        <v>p</v>
      </c>
      <c r="E341" t="str" cm="1">
        <f t="array" ref="E341">IFERROR(_xlfn.IFS(D341 = 1, IF(ScoutingInfo!O342&gt;0, ScoutingInfo!O342,AVERAGE(stage_timer)),D341=0,MAX(stage_timer),D341="x","x"),"")</f>
        <v/>
      </c>
    </row>
    <row r="342" spans="1:5" x14ac:dyDescent="0.4">
      <c r="A342">
        <f>ScoutingInfo!F343</f>
        <v>9745</v>
      </c>
      <c r="B342">
        <f>IF(ISBLANK(ScoutingInfo!I343),"null", ScoutingInfo!I343*2)</f>
        <v>0</v>
      </c>
      <c r="C342">
        <f>IF(ISBLANK(ScoutingInfo!J343),"null",ScoutingInfo!J343* 5)</f>
        <v>5</v>
      </c>
      <c r="D342" cm="1">
        <f t="array" ref="D342">_xlfn.IFS(ScoutingInfo!P343="h",1,   ScoutingInfo!P343="o",1,   ScoutingInfo!P343="s",1,   ScoutingInfo!P343="a",0,   ScoutingInfo!P343="x","x",ScoutingInfo!P343="p","p",ISBLANK(ScoutingInfo!P343),"null")</f>
        <v>1</v>
      </c>
      <c r="E342" cm="1">
        <f t="array" ref="E342">IFERROR(_xlfn.IFS(D342 = 1, IF(ScoutingInfo!O343&gt;0, ScoutingInfo!O343,AVERAGE(stage_timer)),D342=0,MAX(stage_timer),D342="x","x"),"")</f>
        <v>2.9380116959064337</v>
      </c>
    </row>
    <row r="343" spans="1:5" x14ac:dyDescent="0.4">
      <c r="A343">
        <f>ScoutingInfo!F344</f>
        <v>0</v>
      </c>
      <c r="B343" t="str">
        <f>IF(ISBLANK(ScoutingInfo!I344),"null", ScoutingInfo!I344*2)</f>
        <v>null</v>
      </c>
      <c r="C343" t="str">
        <f>IF(ISBLANK(ScoutingInfo!J344),"null",ScoutingInfo!J344* 5)</f>
        <v>null</v>
      </c>
      <c r="D343" t="str" cm="1">
        <f t="array" ref="D343">_xlfn.IFS(ScoutingInfo!P344="h",1,   ScoutingInfo!P344="o",1,   ScoutingInfo!P344="s",1,   ScoutingInfo!P344="a",0,   ScoutingInfo!P344="x","x",ScoutingInfo!P344="p","p",ISBLANK(ScoutingInfo!P344),"null")</f>
        <v>null</v>
      </c>
      <c r="E343" t="str" cm="1">
        <f t="array" ref="E343">IFERROR(_xlfn.IFS(D343 = 1, IF(ScoutingInfo!O344&gt;0, ScoutingInfo!O344,AVERAGE(stage_timer)),D343=0,MAX(stage_timer),D343="x","x"),"")</f>
        <v/>
      </c>
    </row>
    <row r="344" spans="1:5" x14ac:dyDescent="0.4">
      <c r="A344">
        <f>ScoutingInfo!F345</f>
        <v>0</v>
      </c>
      <c r="B344" t="str">
        <f>IF(ISBLANK(ScoutingInfo!I345),"null", ScoutingInfo!I345*2)</f>
        <v>null</v>
      </c>
      <c r="C344" t="str">
        <f>IF(ISBLANK(ScoutingInfo!J345),"null",ScoutingInfo!J345* 5)</f>
        <v>null</v>
      </c>
      <c r="D344" t="str" cm="1">
        <f t="array" ref="D344">_xlfn.IFS(ScoutingInfo!P345="h",1,   ScoutingInfo!P345="o",1,   ScoutingInfo!P345="s",1,   ScoutingInfo!P345="a",0,   ScoutingInfo!P345="x","x",ScoutingInfo!P345="p","p",ISBLANK(ScoutingInfo!P345),"null")</f>
        <v>null</v>
      </c>
      <c r="E344" t="str" cm="1">
        <f t="array" ref="E344">IFERROR(_xlfn.IFS(D344 = 1, IF(ScoutingInfo!O345&gt;0, ScoutingInfo!O345,AVERAGE(stage_timer)),D344=0,MAX(stage_timer),D344="x","x"),"")</f>
        <v/>
      </c>
    </row>
    <row r="345" spans="1:5" x14ac:dyDescent="0.4">
      <c r="A345">
        <f>ScoutingInfo!F346</f>
        <v>0</v>
      </c>
      <c r="B345" t="str">
        <f>IF(ISBLANK(ScoutingInfo!I346),"null", ScoutingInfo!I346*2)</f>
        <v>null</v>
      </c>
      <c r="C345" t="str">
        <f>IF(ISBLANK(ScoutingInfo!J346),"null",ScoutingInfo!J346* 5)</f>
        <v>null</v>
      </c>
      <c r="D345" t="str" cm="1">
        <f t="array" ref="D345">_xlfn.IFS(ScoutingInfo!P346="h",1,   ScoutingInfo!P346="o",1,   ScoutingInfo!P346="s",1,   ScoutingInfo!P346="a",0,   ScoutingInfo!P346="x","x",ScoutingInfo!P346="p","p",ISBLANK(ScoutingInfo!P346),"null")</f>
        <v>null</v>
      </c>
      <c r="E345" t="str" cm="1">
        <f t="array" ref="E345">IFERROR(_xlfn.IFS(D345 = 1, IF(ScoutingInfo!O346&gt;0, ScoutingInfo!O346,AVERAGE(stage_timer)),D345=0,MAX(stage_timer),D345="x","x"),"")</f>
        <v/>
      </c>
    </row>
    <row r="346" spans="1:5" x14ac:dyDescent="0.4">
      <c r="A346">
        <f>ScoutingInfo!F347</f>
        <v>0</v>
      </c>
      <c r="B346" t="str">
        <f>IF(ISBLANK(ScoutingInfo!I347),"null", ScoutingInfo!I347*2)</f>
        <v>null</v>
      </c>
      <c r="C346" t="str">
        <f>IF(ISBLANK(ScoutingInfo!J347),"null",ScoutingInfo!J347* 5)</f>
        <v>null</v>
      </c>
      <c r="D346" t="str" cm="1">
        <f t="array" ref="D346">_xlfn.IFS(ScoutingInfo!P347="h",1,   ScoutingInfo!P347="o",1,   ScoutingInfo!P347="s",1,   ScoutingInfo!P347="a",0,   ScoutingInfo!P347="x","x",ScoutingInfo!P347="p","p",ISBLANK(ScoutingInfo!P347),"null")</f>
        <v>null</v>
      </c>
      <c r="E346" t="str" cm="1">
        <f t="array" ref="E346">IFERROR(_xlfn.IFS(D346 = 1, IF(ScoutingInfo!O347&gt;0, ScoutingInfo!O347,AVERAGE(stage_timer)),D346=0,MAX(stage_timer),D346="x","x"),"")</f>
        <v/>
      </c>
    </row>
    <row r="347" spans="1:5" x14ac:dyDescent="0.4">
      <c r="A347">
        <f>ScoutingInfo!F348</f>
        <v>0</v>
      </c>
      <c r="B347" t="str">
        <f>IF(ISBLANK(ScoutingInfo!I348),"null", ScoutingInfo!I348*2)</f>
        <v>null</v>
      </c>
      <c r="C347" t="str">
        <f>IF(ISBLANK(ScoutingInfo!J348),"null",ScoutingInfo!J348* 5)</f>
        <v>null</v>
      </c>
      <c r="D347" t="str" cm="1">
        <f t="array" ref="D347">_xlfn.IFS(ScoutingInfo!P348="h",1,   ScoutingInfo!P348="o",1,   ScoutingInfo!P348="s",1,   ScoutingInfo!P348="a",0,   ScoutingInfo!P348="x","x",ScoutingInfo!P348="p","p",ISBLANK(ScoutingInfo!P348),"null")</f>
        <v>null</v>
      </c>
      <c r="E347" t="str" cm="1">
        <f t="array" ref="E347">IFERROR(_xlfn.IFS(D347 = 1, IF(ScoutingInfo!O348&gt;0, ScoutingInfo!O348,AVERAGE(stage_timer)),D347=0,MAX(stage_timer),D347="x","x"),"")</f>
        <v/>
      </c>
    </row>
    <row r="348" spans="1:5" x14ac:dyDescent="0.4">
      <c r="A348">
        <f>ScoutingInfo!F349</f>
        <v>0</v>
      </c>
      <c r="B348" t="str">
        <f>IF(ISBLANK(ScoutingInfo!I349),"null", ScoutingInfo!I349*2)</f>
        <v>null</v>
      </c>
      <c r="C348" t="str">
        <f>IF(ISBLANK(ScoutingInfo!J349),"null",ScoutingInfo!J349* 5)</f>
        <v>null</v>
      </c>
      <c r="D348" t="str" cm="1">
        <f t="array" ref="D348">_xlfn.IFS(ScoutingInfo!P349="h",1,   ScoutingInfo!P349="o",1,   ScoutingInfo!P349="s",1,   ScoutingInfo!P349="a",0,   ScoutingInfo!P349="x","x",ScoutingInfo!P349="p","p",ISBLANK(ScoutingInfo!P349),"null")</f>
        <v>null</v>
      </c>
      <c r="E348" t="str" cm="1">
        <f t="array" ref="E348">IFERROR(_xlfn.IFS(D348 = 1, IF(ScoutingInfo!O349&gt;0, ScoutingInfo!O349,AVERAGE(stage_timer)),D348=0,MAX(stage_timer),D348="x","x"),"")</f>
        <v/>
      </c>
    </row>
    <row r="349" spans="1:5" x14ac:dyDescent="0.4">
      <c r="A349">
        <f>ScoutingInfo!F350</f>
        <v>0</v>
      </c>
      <c r="B349" t="str">
        <f>IF(ISBLANK(ScoutingInfo!I350),"null", ScoutingInfo!I350*2)</f>
        <v>null</v>
      </c>
      <c r="C349" t="str">
        <f>IF(ISBLANK(ScoutingInfo!J350),"null",ScoutingInfo!J350* 5)</f>
        <v>null</v>
      </c>
      <c r="D349" t="str" cm="1">
        <f t="array" ref="D349">_xlfn.IFS(ScoutingInfo!P350="h",1,   ScoutingInfo!P350="o",1,   ScoutingInfo!P350="s",1,   ScoutingInfo!P350="a",0,   ScoutingInfo!P350="x","x",ScoutingInfo!P350="p","p",ISBLANK(ScoutingInfo!P350),"null")</f>
        <v>null</v>
      </c>
      <c r="E349" t="str" cm="1">
        <f t="array" ref="E349">IFERROR(_xlfn.IFS(D349 = 1, IF(ScoutingInfo!O350&gt;0, ScoutingInfo!O350,AVERAGE(stage_timer)),D349=0,MAX(stage_timer),D349="x","x"),"")</f>
        <v/>
      </c>
    </row>
    <row r="350" spans="1:5" x14ac:dyDescent="0.4">
      <c r="A350">
        <f>ScoutingInfo!F351</f>
        <v>0</v>
      </c>
      <c r="B350" t="str">
        <f>IF(ISBLANK(ScoutingInfo!I351),"null", ScoutingInfo!I351*2)</f>
        <v>null</v>
      </c>
      <c r="C350" t="str">
        <f>IF(ISBLANK(ScoutingInfo!J351),"null",ScoutingInfo!J351* 5)</f>
        <v>null</v>
      </c>
      <c r="D350" t="str" cm="1">
        <f t="array" ref="D350">_xlfn.IFS(ScoutingInfo!P351="h",1,   ScoutingInfo!P351="o",1,   ScoutingInfo!P351="s",1,   ScoutingInfo!P351="a",0,   ScoutingInfo!P351="x","x",ScoutingInfo!P351="p","p",ISBLANK(ScoutingInfo!P351),"null")</f>
        <v>null</v>
      </c>
      <c r="E350" t="str" cm="1">
        <f t="array" ref="E350">IFERROR(_xlfn.IFS(D350 = 1, IF(ScoutingInfo!O351&gt;0, ScoutingInfo!O351,AVERAGE(stage_timer)),D350=0,MAX(stage_timer),D350="x","x"),"")</f>
        <v/>
      </c>
    </row>
    <row r="351" spans="1:5" x14ac:dyDescent="0.4">
      <c r="A351">
        <f>ScoutingInfo!F352</f>
        <v>0</v>
      </c>
      <c r="B351" t="str">
        <f>IF(ISBLANK(ScoutingInfo!I352),"null", ScoutingInfo!I352*2)</f>
        <v>null</v>
      </c>
      <c r="C351" t="str">
        <f>IF(ISBLANK(ScoutingInfo!J352),"null",ScoutingInfo!J352* 5)</f>
        <v>null</v>
      </c>
      <c r="D351" t="str" cm="1">
        <f t="array" ref="D351">_xlfn.IFS(ScoutingInfo!P352="h",1,   ScoutingInfo!P352="o",1,   ScoutingInfo!P352="s",1,   ScoutingInfo!P352="a",0,   ScoutingInfo!P352="x","x",ScoutingInfo!P352="p","p",ISBLANK(ScoutingInfo!P352),"null")</f>
        <v>null</v>
      </c>
      <c r="E351" t="str" cm="1">
        <f t="array" ref="E351">IFERROR(_xlfn.IFS(D351 = 1, IF(ScoutingInfo!O352&gt;0, ScoutingInfo!O352,AVERAGE(stage_timer)),D351=0,MAX(stage_timer),D351="x","x"),"")</f>
        <v/>
      </c>
    </row>
    <row r="352" spans="1:5" x14ac:dyDescent="0.4">
      <c r="A352">
        <f>ScoutingInfo!F353</f>
        <v>0</v>
      </c>
      <c r="B352" t="str">
        <f>IF(ISBLANK(ScoutingInfo!I353),"null", ScoutingInfo!I353*2)</f>
        <v>null</v>
      </c>
      <c r="C352" t="str">
        <f>IF(ISBLANK(ScoutingInfo!J353),"null",ScoutingInfo!J353* 5)</f>
        <v>null</v>
      </c>
      <c r="D352" t="str" cm="1">
        <f t="array" ref="D352">_xlfn.IFS(ScoutingInfo!P353="h",1,   ScoutingInfo!P353="o",1,   ScoutingInfo!P353="s",1,   ScoutingInfo!P353="a",0,   ScoutingInfo!P353="x","x",ScoutingInfo!P353="p","p",ISBLANK(ScoutingInfo!P353),"null")</f>
        <v>null</v>
      </c>
      <c r="E352" t="str" cm="1">
        <f t="array" ref="E352">IFERROR(_xlfn.IFS(D352 = 1, IF(ScoutingInfo!O353&gt;0, ScoutingInfo!O353,AVERAGE(stage_timer)),D352=0,MAX(stage_timer),D352="x","x"),"")</f>
        <v/>
      </c>
    </row>
    <row r="353" spans="1:5" x14ac:dyDescent="0.4">
      <c r="A353">
        <f>ScoutingInfo!F354</f>
        <v>0</v>
      </c>
      <c r="B353" t="str">
        <f>IF(ISBLANK(ScoutingInfo!I354),"null", ScoutingInfo!I354*2)</f>
        <v>null</v>
      </c>
      <c r="C353" t="str">
        <f>IF(ISBLANK(ScoutingInfo!J354),"null",ScoutingInfo!J354* 5)</f>
        <v>null</v>
      </c>
      <c r="D353" t="str" cm="1">
        <f t="array" ref="D353">_xlfn.IFS(ScoutingInfo!P354="h",1,   ScoutingInfo!P354="o",1,   ScoutingInfo!P354="s",1,   ScoutingInfo!P354="a",0,   ScoutingInfo!P354="x","x",ScoutingInfo!P354="p","p",ISBLANK(ScoutingInfo!P354),"null")</f>
        <v>null</v>
      </c>
      <c r="E353" t="str" cm="1">
        <f t="array" ref="E353">IFERROR(_xlfn.IFS(D353 = 1, IF(ScoutingInfo!O354&gt;0, ScoutingInfo!O354,AVERAGE(stage_timer)),D353=0,MAX(stage_timer),D353="x","x"),"")</f>
        <v/>
      </c>
    </row>
    <row r="354" spans="1:5" x14ac:dyDescent="0.4">
      <c r="A354">
        <f>ScoutingInfo!F355</f>
        <v>0</v>
      </c>
      <c r="B354" t="str">
        <f>IF(ISBLANK(ScoutingInfo!I355),"null", ScoutingInfo!I355*2)</f>
        <v>null</v>
      </c>
      <c r="C354" t="str">
        <f>IF(ISBLANK(ScoutingInfo!J355),"null",ScoutingInfo!J355* 5)</f>
        <v>null</v>
      </c>
      <c r="D354" t="str" cm="1">
        <f t="array" ref="D354">_xlfn.IFS(ScoutingInfo!P355="h",1,   ScoutingInfo!P355="o",1,   ScoutingInfo!P355="s",1,   ScoutingInfo!P355="a",0,   ScoutingInfo!P355="x","x",ScoutingInfo!P355="p","p",ISBLANK(ScoutingInfo!P355),"null")</f>
        <v>null</v>
      </c>
      <c r="E354" t="str" cm="1">
        <f t="array" ref="E354">IFERROR(_xlfn.IFS(D354 = 1, IF(ScoutingInfo!O355&gt;0, ScoutingInfo!O355,AVERAGE(stage_timer)),D354=0,MAX(stage_timer),D354="x","x"),"")</f>
        <v/>
      </c>
    </row>
    <row r="355" spans="1:5" x14ac:dyDescent="0.4">
      <c r="A355">
        <f>ScoutingInfo!F356</f>
        <v>0</v>
      </c>
      <c r="B355" t="str">
        <f>IF(ISBLANK(ScoutingInfo!I356),"null", ScoutingInfo!I356*2)</f>
        <v>null</v>
      </c>
      <c r="C355" t="str">
        <f>IF(ISBLANK(ScoutingInfo!J356),"null",ScoutingInfo!J356* 5)</f>
        <v>null</v>
      </c>
      <c r="D355" t="str" cm="1">
        <f t="array" ref="D355">_xlfn.IFS(ScoutingInfo!P356="h",1,   ScoutingInfo!P356="o",1,   ScoutingInfo!P356="s",1,   ScoutingInfo!P356="a",0,   ScoutingInfo!P356="x","x",ScoutingInfo!P356="p","p",ISBLANK(ScoutingInfo!P356),"null")</f>
        <v>null</v>
      </c>
      <c r="E355" t="str" cm="1">
        <f t="array" ref="E355">IFERROR(_xlfn.IFS(D355 = 1, IF(ScoutingInfo!O356&gt;0, ScoutingInfo!O356,AVERAGE(stage_timer)),D355=0,MAX(stage_timer),D355="x","x"),"")</f>
        <v/>
      </c>
    </row>
    <row r="356" spans="1:5" x14ac:dyDescent="0.4">
      <c r="A356">
        <f>ScoutingInfo!F357</f>
        <v>0</v>
      </c>
      <c r="B356" t="str">
        <f>IF(ISBLANK(ScoutingInfo!I357),"null", ScoutingInfo!I357*2)</f>
        <v>null</v>
      </c>
      <c r="C356" t="str">
        <f>IF(ISBLANK(ScoutingInfo!J357),"null",ScoutingInfo!J357* 5)</f>
        <v>null</v>
      </c>
      <c r="D356" t="str" cm="1">
        <f t="array" ref="D356">_xlfn.IFS(ScoutingInfo!P357="h",1,   ScoutingInfo!P357="o",1,   ScoutingInfo!P357="s",1,   ScoutingInfo!P357="a",0,   ScoutingInfo!P357="x","x",ScoutingInfo!P357="p","p",ISBLANK(ScoutingInfo!P357),"null")</f>
        <v>null</v>
      </c>
      <c r="E356" t="str" cm="1">
        <f t="array" ref="E356">IFERROR(_xlfn.IFS(D356 = 1, IF(ScoutingInfo!O357&gt;0, ScoutingInfo!O357,AVERAGE(stage_timer)),D356=0,MAX(stage_timer),D356="x","x"),"")</f>
        <v/>
      </c>
    </row>
    <row r="357" spans="1:5" x14ac:dyDescent="0.4">
      <c r="A357">
        <f>ScoutingInfo!F358</f>
        <v>0</v>
      </c>
      <c r="B357" t="str">
        <f>IF(ISBLANK(ScoutingInfo!I358),"null", ScoutingInfo!I358*2)</f>
        <v>null</v>
      </c>
      <c r="C357" t="str">
        <f>IF(ISBLANK(ScoutingInfo!J358),"null",ScoutingInfo!J358* 5)</f>
        <v>null</v>
      </c>
      <c r="D357" t="str" cm="1">
        <f t="array" ref="D357">_xlfn.IFS(ScoutingInfo!P358="h",1,   ScoutingInfo!P358="o",1,   ScoutingInfo!P358="s",1,   ScoutingInfo!P358="a",0,   ScoutingInfo!P358="x","x",ScoutingInfo!P358="p","p",ISBLANK(ScoutingInfo!P358),"null")</f>
        <v>null</v>
      </c>
      <c r="E357" t="str" cm="1">
        <f t="array" ref="E357">IFERROR(_xlfn.IFS(D357 = 1, IF(ScoutingInfo!O358&gt;0, ScoutingInfo!O358,AVERAGE(stage_timer)),D357=0,MAX(stage_timer),D357="x","x"),"")</f>
        <v/>
      </c>
    </row>
    <row r="358" spans="1:5" x14ac:dyDescent="0.4">
      <c r="A358">
        <f>ScoutingInfo!F359</f>
        <v>0</v>
      </c>
      <c r="B358" t="str">
        <f>IF(ISBLANK(ScoutingInfo!I359),"null", ScoutingInfo!I359*2)</f>
        <v>null</v>
      </c>
      <c r="C358" t="str">
        <f>IF(ISBLANK(ScoutingInfo!J359),"null",ScoutingInfo!J359* 5)</f>
        <v>null</v>
      </c>
      <c r="D358" t="str" cm="1">
        <f t="array" ref="D358">_xlfn.IFS(ScoutingInfo!P359="h",1,   ScoutingInfo!P359="o",1,   ScoutingInfo!P359="s",1,   ScoutingInfo!P359="a",0,   ScoutingInfo!P359="x","x",ScoutingInfo!P359="p","p",ISBLANK(ScoutingInfo!P359),"null")</f>
        <v>null</v>
      </c>
      <c r="E358" t="str" cm="1">
        <f t="array" ref="E358">IFERROR(_xlfn.IFS(D358 = 1, IF(ScoutingInfo!O359&gt;0, ScoutingInfo!O359,AVERAGE(stage_timer)),D358=0,MAX(stage_timer),D358="x","x"),"")</f>
        <v/>
      </c>
    </row>
    <row r="359" spans="1:5" x14ac:dyDescent="0.4">
      <c r="A359">
        <f>ScoutingInfo!F360</f>
        <v>0</v>
      </c>
      <c r="B359" t="str">
        <f>IF(ISBLANK(ScoutingInfo!I360),"null", ScoutingInfo!I360*2)</f>
        <v>null</v>
      </c>
      <c r="C359" t="str">
        <f>IF(ISBLANK(ScoutingInfo!J360),"null",ScoutingInfo!J360* 5)</f>
        <v>null</v>
      </c>
      <c r="D359" t="str" cm="1">
        <f t="array" ref="D359">_xlfn.IFS(ScoutingInfo!P360="h",1,   ScoutingInfo!P360="o",1,   ScoutingInfo!P360="s",1,   ScoutingInfo!P360="a",0,   ScoutingInfo!P360="x","x",ScoutingInfo!P360="p","p",ISBLANK(ScoutingInfo!P360),"null")</f>
        <v>null</v>
      </c>
      <c r="E359" t="str" cm="1">
        <f t="array" ref="E359">IFERROR(_xlfn.IFS(D359 = 1, IF(ScoutingInfo!O360&gt;0, ScoutingInfo!O360,AVERAGE(stage_timer)),D359=0,MAX(stage_timer),D359="x","x"),"")</f>
        <v/>
      </c>
    </row>
    <row r="360" spans="1:5" x14ac:dyDescent="0.4">
      <c r="A360">
        <f>ScoutingInfo!F361</f>
        <v>0</v>
      </c>
      <c r="B360" t="str">
        <f>IF(ISBLANK(ScoutingInfo!I361),"null", ScoutingInfo!I361*2)</f>
        <v>null</v>
      </c>
      <c r="C360" t="str">
        <f>IF(ISBLANK(ScoutingInfo!J361),"null",ScoutingInfo!J361* 5)</f>
        <v>null</v>
      </c>
      <c r="D360" t="str" cm="1">
        <f t="array" ref="D360">_xlfn.IFS(ScoutingInfo!P361="h",1,   ScoutingInfo!P361="o",1,   ScoutingInfo!P361="s",1,   ScoutingInfo!P361="a",0,   ScoutingInfo!P361="x","x",ScoutingInfo!P361="p","p",ISBLANK(ScoutingInfo!P361),"null")</f>
        <v>null</v>
      </c>
      <c r="E360" t="str" cm="1">
        <f t="array" ref="E360">IFERROR(_xlfn.IFS(D360 = 1, IF(ScoutingInfo!O361&gt;0, ScoutingInfo!O361,AVERAGE(stage_timer)),D360=0,MAX(stage_timer),D360="x","x"),"")</f>
        <v/>
      </c>
    </row>
    <row r="361" spans="1:5" x14ac:dyDescent="0.4">
      <c r="A361">
        <f>ScoutingInfo!F362</f>
        <v>0</v>
      </c>
      <c r="B361" t="str">
        <f>IF(ISBLANK(ScoutingInfo!I362),"null", ScoutingInfo!I362*2)</f>
        <v>null</v>
      </c>
      <c r="C361" t="str">
        <f>IF(ISBLANK(ScoutingInfo!J362),"null",ScoutingInfo!J362* 5)</f>
        <v>null</v>
      </c>
      <c r="D361" t="str" cm="1">
        <f t="array" ref="D361">_xlfn.IFS(ScoutingInfo!P362="h",1,   ScoutingInfo!P362="o",1,   ScoutingInfo!P362="s",1,   ScoutingInfo!P362="a",0,   ScoutingInfo!P362="x","x",ScoutingInfo!P362="p","p",ISBLANK(ScoutingInfo!P362),"null")</f>
        <v>null</v>
      </c>
      <c r="E361" t="str" cm="1">
        <f t="array" ref="E361">IFERROR(_xlfn.IFS(D361 = 1, IF(ScoutingInfo!O362&gt;0, ScoutingInfo!O362,AVERAGE(stage_timer)),D361=0,MAX(stage_timer),D361="x","x"),"")</f>
        <v/>
      </c>
    </row>
    <row r="362" spans="1:5" x14ac:dyDescent="0.4">
      <c r="A362">
        <f>ScoutingInfo!F363</f>
        <v>0</v>
      </c>
      <c r="B362" t="str">
        <f>IF(ISBLANK(ScoutingInfo!I363),"null", ScoutingInfo!I363*2)</f>
        <v>null</v>
      </c>
      <c r="C362" t="str">
        <f>IF(ISBLANK(ScoutingInfo!J363),"null",ScoutingInfo!J363* 5)</f>
        <v>null</v>
      </c>
      <c r="D362" t="str" cm="1">
        <f t="array" ref="D362">_xlfn.IFS(ScoutingInfo!P363="h",1,   ScoutingInfo!P363="o",1,   ScoutingInfo!P363="s",1,   ScoutingInfo!P363="a",0,   ScoutingInfo!P363="x","x",ScoutingInfo!P363="p","p",ISBLANK(ScoutingInfo!P363),"null")</f>
        <v>null</v>
      </c>
      <c r="E362" t="str" cm="1">
        <f t="array" ref="E362">IFERROR(_xlfn.IFS(D362 = 1, IF(ScoutingInfo!O363&gt;0, ScoutingInfo!O363,AVERAGE(stage_timer)),D362=0,MAX(stage_timer),D362="x","x"),"")</f>
        <v/>
      </c>
    </row>
    <row r="363" spans="1:5" x14ac:dyDescent="0.4">
      <c r="A363">
        <f>ScoutingInfo!F364</f>
        <v>0</v>
      </c>
      <c r="B363" t="str">
        <f>IF(ISBLANK(ScoutingInfo!I364),"null", ScoutingInfo!I364*2)</f>
        <v>null</v>
      </c>
      <c r="C363" t="str">
        <f>IF(ISBLANK(ScoutingInfo!J364),"null",ScoutingInfo!J364* 5)</f>
        <v>null</v>
      </c>
      <c r="D363" t="str" cm="1">
        <f t="array" ref="D363">_xlfn.IFS(ScoutingInfo!P364="h",1,   ScoutingInfo!P364="o",1,   ScoutingInfo!P364="s",1,   ScoutingInfo!P364="a",0,   ScoutingInfo!P364="x","x",ScoutingInfo!P364="p","p",ISBLANK(ScoutingInfo!P364),"null")</f>
        <v>null</v>
      </c>
      <c r="E363" t="str" cm="1">
        <f t="array" ref="E363">IFERROR(_xlfn.IFS(D363 = 1, IF(ScoutingInfo!O364&gt;0, ScoutingInfo!O364,AVERAGE(stage_timer)),D363=0,MAX(stage_timer),D363="x","x"),"")</f>
        <v/>
      </c>
    </row>
    <row r="364" spans="1:5" x14ac:dyDescent="0.4">
      <c r="A364">
        <f>ScoutingInfo!F365</f>
        <v>0</v>
      </c>
      <c r="B364" t="str">
        <f>IF(ISBLANK(ScoutingInfo!I365),"null", ScoutingInfo!I365*2)</f>
        <v>null</v>
      </c>
      <c r="C364" t="str">
        <f>IF(ISBLANK(ScoutingInfo!J365),"null",ScoutingInfo!J365* 5)</f>
        <v>null</v>
      </c>
      <c r="D364" t="str" cm="1">
        <f t="array" ref="D364">_xlfn.IFS(ScoutingInfo!P365="h",1,   ScoutingInfo!P365="o",1,   ScoutingInfo!P365="s",1,   ScoutingInfo!P365="a",0,   ScoutingInfo!P365="x","x",ScoutingInfo!P365="p","p",ISBLANK(ScoutingInfo!P365),"null")</f>
        <v>null</v>
      </c>
      <c r="E364" t="str" cm="1">
        <f t="array" ref="E364">IFERROR(_xlfn.IFS(D364 = 1, IF(ScoutingInfo!O365&gt;0, ScoutingInfo!O365,AVERAGE(stage_timer)),D364=0,MAX(stage_timer),D364="x","x"),"")</f>
        <v/>
      </c>
    </row>
    <row r="365" spans="1:5" x14ac:dyDescent="0.4">
      <c r="A365">
        <f>ScoutingInfo!F366</f>
        <v>0</v>
      </c>
      <c r="B365" t="str">
        <f>IF(ISBLANK(ScoutingInfo!I366),"null", ScoutingInfo!I366*2)</f>
        <v>null</v>
      </c>
      <c r="C365" t="str">
        <f>IF(ISBLANK(ScoutingInfo!J366),"null",ScoutingInfo!J366* 5)</f>
        <v>null</v>
      </c>
      <c r="D365" t="str" cm="1">
        <f t="array" ref="D365">_xlfn.IFS(ScoutingInfo!P366="h",1,   ScoutingInfo!P366="o",1,   ScoutingInfo!P366="s",1,   ScoutingInfo!P366="a",0,   ScoutingInfo!P366="x","x",ScoutingInfo!P366="p","p",ISBLANK(ScoutingInfo!P366),"null")</f>
        <v>null</v>
      </c>
      <c r="E365" t="str" cm="1">
        <f t="array" ref="E365">IFERROR(_xlfn.IFS(D365 = 1, IF(ScoutingInfo!O366&gt;0, ScoutingInfo!O366,AVERAGE(stage_timer)),D365=0,MAX(stage_timer),D365="x","x"),"")</f>
        <v/>
      </c>
    </row>
    <row r="366" spans="1:5" x14ac:dyDescent="0.4">
      <c r="A366">
        <f>ScoutingInfo!F367</f>
        <v>0</v>
      </c>
      <c r="B366" t="str">
        <f>IF(ISBLANK(ScoutingInfo!I367),"null", ScoutingInfo!I367*2)</f>
        <v>null</v>
      </c>
      <c r="C366" t="str">
        <f>IF(ISBLANK(ScoutingInfo!J367),"null",ScoutingInfo!J367* 5)</f>
        <v>null</v>
      </c>
      <c r="D366" t="str" cm="1">
        <f t="array" ref="D366">_xlfn.IFS(ScoutingInfo!P367="h",1,   ScoutingInfo!P367="o",1,   ScoutingInfo!P367="s",1,   ScoutingInfo!P367="a",0,   ScoutingInfo!P367="x","x",ScoutingInfo!P367="p","p",ISBLANK(ScoutingInfo!P367),"null")</f>
        <v>null</v>
      </c>
      <c r="E366" t="str" cm="1">
        <f t="array" ref="E366">IFERROR(_xlfn.IFS(D366 = 1, IF(ScoutingInfo!O367&gt;0, ScoutingInfo!O367,AVERAGE(stage_timer)),D366=0,MAX(stage_timer),D366="x","x"),"")</f>
        <v/>
      </c>
    </row>
    <row r="367" spans="1:5" x14ac:dyDescent="0.4">
      <c r="A367">
        <f>ScoutingInfo!F368</f>
        <v>0</v>
      </c>
      <c r="B367" t="str">
        <f>IF(ISBLANK(ScoutingInfo!I368),"null", ScoutingInfo!I368*2)</f>
        <v>null</v>
      </c>
      <c r="C367" t="str">
        <f>IF(ISBLANK(ScoutingInfo!J368),"null",ScoutingInfo!J368* 5)</f>
        <v>null</v>
      </c>
      <c r="D367" t="str" cm="1">
        <f t="array" ref="D367">_xlfn.IFS(ScoutingInfo!P368="h",1,   ScoutingInfo!P368="o",1,   ScoutingInfo!P368="s",1,   ScoutingInfo!P368="a",0,   ScoutingInfo!P368="x","x",ScoutingInfo!P368="p","p",ISBLANK(ScoutingInfo!P368),"null")</f>
        <v>null</v>
      </c>
      <c r="E367" t="str" cm="1">
        <f t="array" ref="E367">IFERROR(_xlfn.IFS(D367 = 1, IF(ScoutingInfo!O368&gt;0, ScoutingInfo!O368,AVERAGE(stage_timer)),D367=0,MAX(stage_timer),D367="x","x"),"")</f>
        <v/>
      </c>
    </row>
    <row r="368" spans="1:5" x14ac:dyDescent="0.4">
      <c r="A368">
        <f>ScoutingInfo!F369</f>
        <v>0</v>
      </c>
      <c r="B368" t="str">
        <f>IF(ISBLANK(ScoutingInfo!I369),"null", ScoutingInfo!I369*2)</f>
        <v>null</v>
      </c>
      <c r="C368" t="str">
        <f>IF(ISBLANK(ScoutingInfo!J369),"null",ScoutingInfo!J369* 5)</f>
        <v>null</v>
      </c>
      <c r="D368" t="str" cm="1">
        <f t="array" ref="D368">_xlfn.IFS(ScoutingInfo!P369="h",1,   ScoutingInfo!P369="o",1,   ScoutingInfo!P369="s",1,   ScoutingInfo!P369="a",0,   ScoutingInfo!P369="x","x",ScoutingInfo!P369="p","p",ISBLANK(ScoutingInfo!P369),"null")</f>
        <v>null</v>
      </c>
      <c r="E368" t="str" cm="1">
        <f t="array" ref="E368">IFERROR(_xlfn.IFS(D368 = 1, IF(ScoutingInfo!O369&gt;0, ScoutingInfo!O369,AVERAGE(stage_timer)),D368=0,MAX(stage_timer),D368="x","x"),"")</f>
        <v/>
      </c>
    </row>
    <row r="369" spans="1:5" x14ac:dyDescent="0.4">
      <c r="A369">
        <f>ScoutingInfo!F370</f>
        <v>0</v>
      </c>
      <c r="B369" t="str">
        <f>IF(ISBLANK(ScoutingInfo!I370),"null", ScoutingInfo!I370*2)</f>
        <v>null</v>
      </c>
      <c r="C369" t="str">
        <f>IF(ISBLANK(ScoutingInfo!J370),"null",ScoutingInfo!J370* 5)</f>
        <v>null</v>
      </c>
      <c r="D369" t="str" cm="1">
        <f t="array" ref="D369">_xlfn.IFS(ScoutingInfo!P370="h",1,   ScoutingInfo!P370="o",1,   ScoutingInfo!P370="s",1,   ScoutingInfo!P370="a",0,   ScoutingInfo!P370="x","x",ScoutingInfo!P370="p","p",ISBLANK(ScoutingInfo!P370),"null")</f>
        <v>null</v>
      </c>
      <c r="E369" t="str" cm="1">
        <f t="array" ref="E369">IFERROR(_xlfn.IFS(D369 = 1, IF(ScoutingInfo!O370&gt;0, ScoutingInfo!O370,AVERAGE(stage_timer)),D369=0,MAX(stage_timer),D369="x","x"),"")</f>
        <v/>
      </c>
    </row>
    <row r="370" spans="1:5" x14ac:dyDescent="0.4">
      <c r="A370">
        <f>ScoutingInfo!F371</f>
        <v>0</v>
      </c>
      <c r="B370" t="str">
        <f>IF(ISBLANK(ScoutingInfo!I371),"null", ScoutingInfo!I371*2)</f>
        <v>null</v>
      </c>
      <c r="C370" t="str">
        <f>IF(ISBLANK(ScoutingInfo!J371),"null",ScoutingInfo!J371* 5)</f>
        <v>null</v>
      </c>
      <c r="D370" t="str" cm="1">
        <f t="array" ref="D370">_xlfn.IFS(ScoutingInfo!P371="h",1,   ScoutingInfo!P371="o",1,   ScoutingInfo!P371="s",1,   ScoutingInfo!P371="a",0,   ScoutingInfo!P371="x","x",ScoutingInfo!P371="p","p",ISBLANK(ScoutingInfo!P371),"null")</f>
        <v>null</v>
      </c>
      <c r="E370" t="str" cm="1">
        <f t="array" ref="E370">IFERROR(_xlfn.IFS(D370 = 1, IF(ScoutingInfo!O371&gt;0, ScoutingInfo!O371,AVERAGE(stage_timer)),D370=0,MAX(stage_timer),D370="x","x"),"")</f>
        <v/>
      </c>
    </row>
    <row r="371" spans="1:5" x14ac:dyDescent="0.4">
      <c r="A371">
        <f>ScoutingInfo!F372</f>
        <v>0</v>
      </c>
      <c r="B371" t="str">
        <f>IF(ISBLANK(ScoutingInfo!I372),"null", ScoutingInfo!I372*2)</f>
        <v>null</v>
      </c>
      <c r="C371" t="str">
        <f>IF(ISBLANK(ScoutingInfo!J372),"null",ScoutingInfo!J372* 5)</f>
        <v>null</v>
      </c>
      <c r="D371" t="str" cm="1">
        <f t="array" ref="D371">_xlfn.IFS(ScoutingInfo!P372="h",1,   ScoutingInfo!P372="o",1,   ScoutingInfo!P372="s",1,   ScoutingInfo!P372="a",0,   ScoutingInfo!P372="x","x",ScoutingInfo!P372="p","p",ISBLANK(ScoutingInfo!P372),"null")</f>
        <v>null</v>
      </c>
      <c r="E371" t="str" cm="1">
        <f t="array" ref="E371">IFERROR(_xlfn.IFS(D371 = 1, IF(ScoutingInfo!O372&gt;0, ScoutingInfo!O372,AVERAGE(stage_timer)),D371=0,MAX(stage_timer),D371="x","x"),"")</f>
        <v/>
      </c>
    </row>
    <row r="372" spans="1:5" x14ac:dyDescent="0.4">
      <c r="A372">
        <f>ScoutingInfo!F373</f>
        <v>0</v>
      </c>
      <c r="B372" t="str">
        <f>IF(ISBLANK(ScoutingInfo!I373),"null", ScoutingInfo!I373*2)</f>
        <v>null</v>
      </c>
      <c r="C372" t="str">
        <f>IF(ISBLANK(ScoutingInfo!J373),"null",ScoutingInfo!J373* 5)</f>
        <v>null</v>
      </c>
      <c r="D372" t="str" cm="1">
        <f t="array" ref="D372">_xlfn.IFS(ScoutingInfo!P373="h",1,   ScoutingInfo!P373="o",1,   ScoutingInfo!P373="s",1,   ScoutingInfo!P373="a",0,   ScoutingInfo!P373="x","x",ScoutingInfo!P373="p","p",ISBLANK(ScoutingInfo!P373),"null")</f>
        <v>null</v>
      </c>
      <c r="E372" t="str" cm="1">
        <f t="array" ref="E372">IFERROR(_xlfn.IFS(D372 = 1, IF(ScoutingInfo!O373&gt;0, ScoutingInfo!O373,AVERAGE(stage_timer)),D372=0,MAX(stage_timer),D372="x","x"),"")</f>
        <v/>
      </c>
    </row>
    <row r="373" spans="1:5" x14ac:dyDescent="0.4">
      <c r="A373">
        <f>ScoutingInfo!F374</f>
        <v>0</v>
      </c>
      <c r="B373" t="str">
        <f>IF(ISBLANK(ScoutingInfo!I374),"null", ScoutingInfo!I374*2)</f>
        <v>null</v>
      </c>
      <c r="C373" t="str">
        <f>IF(ISBLANK(ScoutingInfo!J374),"null",ScoutingInfo!J374* 5)</f>
        <v>null</v>
      </c>
      <c r="D373" t="str" cm="1">
        <f t="array" ref="D373">_xlfn.IFS(ScoutingInfo!P374="h",1,   ScoutingInfo!P374="o",1,   ScoutingInfo!P374="s",1,   ScoutingInfo!P374="a",0,   ScoutingInfo!P374="x","x",ScoutingInfo!P374="p","p",ISBLANK(ScoutingInfo!P374),"null")</f>
        <v>null</v>
      </c>
      <c r="E373" t="str" cm="1">
        <f t="array" ref="E373">IFERROR(_xlfn.IFS(D373 = 1, IF(ScoutingInfo!O374&gt;0, ScoutingInfo!O374,AVERAGE(stage_timer)),D373=0,MAX(stage_timer),D373="x","x"),"")</f>
        <v/>
      </c>
    </row>
    <row r="374" spans="1:5" x14ac:dyDescent="0.4">
      <c r="A374">
        <f>ScoutingInfo!F375</f>
        <v>0</v>
      </c>
      <c r="B374" t="str">
        <f>IF(ISBLANK(ScoutingInfo!I375),"null", ScoutingInfo!I375*2)</f>
        <v>null</v>
      </c>
      <c r="C374" t="str">
        <f>IF(ISBLANK(ScoutingInfo!J375),"null",ScoutingInfo!J375* 5)</f>
        <v>null</v>
      </c>
      <c r="D374" t="str" cm="1">
        <f t="array" ref="D374">_xlfn.IFS(ScoutingInfo!P375="h",1,   ScoutingInfo!P375="o",1,   ScoutingInfo!P375="s",1,   ScoutingInfo!P375="a",0,   ScoutingInfo!P375="x","x",ScoutingInfo!P375="p","p",ISBLANK(ScoutingInfo!P375),"null")</f>
        <v>null</v>
      </c>
      <c r="E374" t="str" cm="1">
        <f t="array" ref="E374">IFERROR(_xlfn.IFS(D374 = 1, IF(ScoutingInfo!O375&gt;0, ScoutingInfo!O375,AVERAGE(stage_timer)),D374=0,MAX(stage_timer),D374="x","x"),"")</f>
        <v/>
      </c>
    </row>
    <row r="375" spans="1:5" x14ac:dyDescent="0.4">
      <c r="A375">
        <f>ScoutingInfo!F376</f>
        <v>0</v>
      </c>
      <c r="B375" t="str">
        <f>IF(ISBLANK(ScoutingInfo!I376),"null", ScoutingInfo!I376*2)</f>
        <v>null</v>
      </c>
      <c r="C375" t="str">
        <f>IF(ISBLANK(ScoutingInfo!J376),"null",ScoutingInfo!J376* 5)</f>
        <v>null</v>
      </c>
      <c r="D375" t="str" cm="1">
        <f t="array" ref="D375">_xlfn.IFS(ScoutingInfo!P376="h",1,   ScoutingInfo!P376="o",1,   ScoutingInfo!P376="s",1,   ScoutingInfo!P376="a",0,   ScoutingInfo!P376="x","x",ScoutingInfo!P376="p","p",ISBLANK(ScoutingInfo!P376),"null")</f>
        <v>null</v>
      </c>
      <c r="E375" t="str" cm="1">
        <f t="array" ref="E375">IFERROR(_xlfn.IFS(D375 = 1, IF(ScoutingInfo!O376&gt;0, ScoutingInfo!O376,AVERAGE(stage_timer)),D375=0,MAX(stage_timer),D375="x","x"),"")</f>
        <v/>
      </c>
    </row>
    <row r="376" spans="1:5" x14ac:dyDescent="0.4">
      <c r="A376">
        <f>ScoutingInfo!F377</f>
        <v>0</v>
      </c>
      <c r="B376" t="str">
        <f>IF(ISBLANK(ScoutingInfo!I377),"null", ScoutingInfo!I377*2)</f>
        <v>null</v>
      </c>
      <c r="C376" t="str">
        <f>IF(ISBLANK(ScoutingInfo!J377),"null",ScoutingInfo!J377* 5)</f>
        <v>null</v>
      </c>
      <c r="D376" t="str" cm="1">
        <f t="array" ref="D376">_xlfn.IFS(ScoutingInfo!P377="h",1,   ScoutingInfo!P377="o",1,   ScoutingInfo!P377="s",1,   ScoutingInfo!P377="a",0,   ScoutingInfo!P377="x","x",ScoutingInfo!P377="p","p",ISBLANK(ScoutingInfo!P377),"null")</f>
        <v>null</v>
      </c>
      <c r="E376" t="str" cm="1">
        <f t="array" ref="E376">IFERROR(_xlfn.IFS(D376 = 1, IF(ScoutingInfo!O377&gt;0, ScoutingInfo!O377,AVERAGE(stage_timer)),D376=0,MAX(stage_timer),D376="x","x"),"")</f>
        <v/>
      </c>
    </row>
    <row r="377" spans="1:5" x14ac:dyDescent="0.4">
      <c r="A377">
        <f>ScoutingInfo!F378</f>
        <v>0</v>
      </c>
      <c r="B377" t="str">
        <f>IF(ISBLANK(ScoutingInfo!I378),"null", ScoutingInfo!I378*2)</f>
        <v>null</v>
      </c>
      <c r="C377" t="str">
        <f>IF(ISBLANK(ScoutingInfo!J378),"null",ScoutingInfo!J378* 5)</f>
        <v>null</v>
      </c>
      <c r="D377" t="str" cm="1">
        <f t="array" ref="D377">_xlfn.IFS(ScoutingInfo!P378="h",1,   ScoutingInfo!P378="o",1,   ScoutingInfo!P378="s",1,   ScoutingInfo!P378="a",0,   ScoutingInfo!P378="x","x",ScoutingInfo!P378="p","p",ISBLANK(ScoutingInfo!P378),"null")</f>
        <v>null</v>
      </c>
      <c r="E377" t="str" cm="1">
        <f t="array" ref="E377">IFERROR(_xlfn.IFS(D377 = 1, IF(ScoutingInfo!O378&gt;0, ScoutingInfo!O378,AVERAGE(stage_timer)),D377=0,MAX(stage_timer),D377="x","x"),"")</f>
        <v/>
      </c>
    </row>
    <row r="378" spans="1:5" x14ac:dyDescent="0.4">
      <c r="A378">
        <f>ScoutingInfo!F379</f>
        <v>0</v>
      </c>
      <c r="B378" t="str">
        <f>IF(ISBLANK(ScoutingInfo!I379),"null", ScoutingInfo!I379*2)</f>
        <v>null</v>
      </c>
      <c r="C378" t="str">
        <f>IF(ISBLANK(ScoutingInfo!J379),"null",ScoutingInfo!J379* 5)</f>
        <v>null</v>
      </c>
      <c r="D378" t="str" cm="1">
        <f t="array" ref="D378">_xlfn.IFS(ScoutingInfo!P379="h",1,   ScoutingInfo!P379="o",1,   ScoutingInfo!P379="s",1,   ScoutingInfo!P379="a",0,   ScoutingInfo!P379="x","x",ScoutingInfo!P379="p","p",ISBLANK(ScoutingInfo!P379),"null")</f>
        <v>null</v>
      </c>
      <c r="E378" t="str" cm="1">
        <f t="array" ref="E378">IFERROR(_xlfn.IFS(D378 = 1, IF(ScoutingInfo!O379&gt;0, ScoutingInfo!O379,AVERAGE(stage_timer)),D378=0,MAX(stage_timer),D378="x","x"),"")</f>
        <v/>
      </c>
    </row>
    <row r="379" spans="1:5" x14ac:dyDescent="0.4">
      <c r="A379">
        <f>ScoutingInfo!F380</f>
        <v>0</v>
      </c>
      <c r="B379" t="str">
        <f>IF(ISBLANK(ScoutingInfo!I380),"null", ScoutingInfo!I380*2)</f>
        <v>null</v>
      </c>
      <c r="C379" t="str">
        <f>IF(ISBLANK(ScoutingInfo!J380),"null",ScoutingInfo!J380* 5)</f>
        <v>null</v>
      </c>
      <c r="D379" t="str" cm="1">
        <f t="array" ref="D379">_xlfn.IFS(ScoutingInfo!P380="h",1,   ScoutingInfo!P380="o",1,   ScoutingInfo!P380="s",1,   ScoutingInfo!P380="a",0,   ScoutingInfo!P380="x","x",ScoutingInfo!P380="p","p",ISBLANK(ScoutingInfo!P380),"null")</f>
        <v>null</v>
      </c>
      <c r="E379" t="str" cm="1">
        <f t="array" ref="E379">IFERROR(_xlfn.IFS(D379 = 1, IF(ScoutingInfo!O380&gt;0, ScoutingInfo!O380,AVERAGE(stage_timer)),D379=0,MAX(stage_timer),D379="x","x"),"")</f>
        <v/>
      </c>
    </row>
    <row r="380" spans="1:5" x14ac:dyDescent="0.4">
      <c r="A380">
        <f>ScoutingInfo!F381</f>
        <v>0</v>
      </c>
      <c r="B380" t="str">
        <f>IF(ISBLANK(ScoutingInfo!I381),"null", ScoutingInfo!I381*2)</f>
        <v>null</v>
      </c>
      <c r="C380" t="str">
        <f>IF(ISBLANK(ScoutingInfo!J381),"null",ScoutingInfo!J381* 5)</f>
        <v>null</v>
      </c>
      <c r="D380" t="str" cm="1">
        <f t="array" ref="D380">_xlfn.IFS(ScoutingInfo!P381="h",1,   ScoutingInfo!P381="o",1,   ScoutingInfo!P381="s",1,   ScoutingInfo!P381="a",0,   ScoutingInfo!P381="x","x",ScoutingInfo!P381="p","p",ISBLANK(ScoutingInfo!P381),"null")</f>
        <v>null</v>
      </c>
      <c r="E380" t="str" cm="1">
        <f t="array" ref="E380">IFERROR(_xlfn.IFS(D380 = 1, IF(ScoutingInfo!O381&gt;0, ScoutingInfo!O381,AVERAGE(stage_timer)),D380=0,MAX(stage_timer),D380="x","x"),"")</f>
        <v/>
      </c>
    </row>
    <row r="381" spans="1:5" x14ac:dyDescent="0.4">
      <c r="A381">
        <f>ScoutingInfo!F382</f>
        <v>0</v>
      </c>
      <c r="B381" t="str">
        <f>IF(ISBLANK(ScoutingInfo!I382),"null", ScoutingInfo!I382*2)</f>
        <v>null</v>
      </c>
      <c r="C381" t="str">
        <f>IF(ISBLANK(ScoutingInfo!J382),"null",ScoutingInfo!J382* 5)</f>
        <v>null</v>
      </c>
      <c r="D381" t="str" cm="1">
        <f t="array" ref="D381">_xlfn.IFS(ScoutingInfo!P382="h",1,   ScoutingInfo!P382="o",1,   ScoutingInfo!P382="s",1,   ScoutingInfo!P382="a",0,   ScoutingInfo!P382="x","x",ScoutingInfo!P382="p","p",ISBLANK(ScoutingInfo!P382),"null")</f>
        <v>null</v>
      </c>
      <c r="E381" t="str" cm="1">
        <f t="array" ref="E381">IFERROR(_xlfn.IFS(D381 = 1, IF(ScoutingInfo!O382&gt;0, ScoutingInfo!O382,AVERAGE(stage_timer)),D381=0,MAX(stage_timer),D381="x","x"),"")</f>
        <v/>
      </c>
    </row>
    <row r="382" spans="1:5" x14ac:dyDescent="0.4">
      <c r="A382">
        <f>ScoutingInfo!F383</f>
        <v>0</v>
      </c>
      <c r="B382" t="str">
        <f>IF(ISBLANK(ScoutingInfo!I383),"null", ScoutingInfo!I383*2)</f>
        <v>null</v>
      </c>
      <c r="C382" t="str">
        <f>IF(ISBLANK(ScoutingInfo!J383),"null",ScoutingInfo!J383* 5)</f>
        <v>null</v>
      </c>
      <c r="D382" t="str" cm="1">
        <f t="array" ref="D382">_xlfn.IFS(ScoutingInfo!P383="h",1,   ScoutingInfo!P383="o",1,   ScoutingInfo!P383="s",1,   ScoutingInfo!P383="a",0,   ScoutingInfo!P383="x","x",ScoutingInfo!P383="p","p",ISBLANK(ScoutingInfo!P383),"null")</f>
        <v>null</v>
      </c>
      <c r="E382" t="str" cm="1">
        <f t="array" ref="E382">IFERROR(_xlfn.IFS(D382 = 1, IF(ScoutingInfo!O383&gt;0, ScoutingInfo!O383,AVERAGE(stage_timer)),D382=0,MAX(stage_timer),D382="x","x"),"")</f>
        <v/>
      </c>
    </row>
    <row r="383" spans="1:5" x14ac:dyDescent="0.4">
      <c r="A383">
        <f>ScoutingInfo!F384</f>
        <v>0</v>
      </c>
      <c r="B383" t="str">
        <f>IF(ISBLANK(ScoutingInfo!I384),"null", ScoutingInfo!I384*2)</f>
        <v>null</v>
      </c>
      <c r="C383" t="str">
        <f>IF(ISBLANK(ScoutingInfo!J384),"null",ScoutingInfo!J384* 5)</f>
        <v>null</v>
      </c>
      <c r="D383" t="str" cm="1">
        <f t="array" ref="D383">_xlfn.IFS(ScoutingInfo!P384="h",1,   ScoutingInfo!P384="o",1,   ScoutingInfo!P384="s",1,   ScoutingInfo!P384="a",0,   ScoutingInfo!P384="x","x",ScoutingInfo!P384="p","p",ISBLANK(ScoutingInfo!P384),"null")</f>
        <v>null</v>
      </c>
      <c r="E383" t="str" cm="1">
        <f t="array" ref="E383">IFERROR(_xlfn.IFS(D383 = 1, IF(ScoutingInfo!O384&gt;0, ScoutingInfo!O384,AVERAGE(stage_timer)),D383=0,MAX(stage_timer),D383="x","x"),"")</f>
        <v/>
      </c>
    </row>
    <row r="384" spans="1:5" x14ac:dyDescent="0.4">
      <c r="A384">
        <f>ScoutingInfo!F385</f>
        <v>0</v>
      </c>
      <c r="B384" t="str">
        <f>IF(ISBLANK(ScoutingInfo!I385),"null", ScoutingInfo!I385*2)</f>
        <v>null</v>
      </c>
      <c r="C384" t="str">
        <f>IF(ISBLANK(ScoutingInfo!J385),"null",ScoutingInfo!J385* 5)</f>
        <v>null</v>
      </c>
      <c r="D384" t="str" cm="1">
        <f t="array" ref="D384">_xlfn.IFS(ScoutingInfo!P385="h",1,   ScoutingInfo!P385="o",1,   ScoutingInfo!P385="s",1,   ScoutingInfo!P385="a",0,   ScoutingInfo!P385="x","x",ScoutingInfo!P385="p","p",ISBLANK(ScoutingInfo!P385),"null")</f>
        <v>null</v>
      </c>
      <c r="E384" t="str" cm="1">
        <f t="array" ref="E384">IFERROR(_xlfn.IFS(D384 = 1, IF(ScoutingInfo!O385&gt;0, ScoutingInfo!O385,AVERAGE(stage_timer)),D384=0,MAX(stage_timer),D384="x","x"),"")</f>
        <v/>
      </c>
    </row>
    <row r="385" spans="1:5" x14ac:dyDescent="0.4">
      <c r="A385">
        <f>ScoutingInfo!F386</f>
        <v>0</v>
      </c>
      <c r="B385" t="str">
        <f>IF(ISBLANK(ScoutingInfo!I386),"null", ScoutingInfo!I386*2)</f>
        <v>null</v>
      </c>
      <c r="C385" t="str">
        <f>IF(ISBLANK(ScoutingInfo!J386),"null",ScoutingInfo!J386* 5)</f>
        <v>null</v>
      </c>
      <c r="D385" t="str" cm="1">
        <f t="array" ref="D385">_xlfn.IFS(ScoutingInfo!P386="h",1,   ScoutingInfo!P386="o",1,   ScoutingInfo!P386="s",1,   ScoutingInfo!P386="a",0,   ScoutingInfo!P386="x","x",ScoutingInfo!P386="p","p",ISBLANK(ScoutingInfo!P386),"null")</f>
        <v>null</v>
      </c>
      <c r="E385" t="str" cm="1">
        <f t="array" ref="E385">IFERROR(_xlfn.IFS(D385 = 1, IF(ScoutingInfo!O386&gt;0, ScoutingInfo!O386,AVERAGE(stage_timer)),D385=0,MAX(stage_timer),D385="x","x"),"")</f>
        <v/>
      </c>
    </row>
    <row r="386" spans="1:5" x14ac:dyDescent="0.4">
      <c r="A386">
        <f>ScoutingInfo!F387</f>
        <v>0</v>
      </c>
      <c r="B386" t="str">
        <f>IF(ISBLANK(ScoutingInfo!I387),"null", ScoutingInfo!I387*2)</f>
        <v>null</v>
      </c>
      <c r="C386" t="str">
        <f>IF(ISBLANK(ScoutingInfo!J387),"null",ScoutingInfo!J387* 5)</f>
        <v>null</v>
      </c>
      <c r="D386" t="str" cm="1">
        <f t="array" ref="D386">_xlfn.IFS(ScoutingInfo!P387="h",1,   ScoutingInfo!P387="o",1,   ScoutingInfo!P387="s",1,   ScoutingInfo!P387="a",0,   ScoutingInfo!P387="x","x",ScoutingInfo!P387="p","p",ISBLANK(ScoutingInfo!P387),"null")</f>
        <v>null</v>
      </c>
      <c r="E386" t="str" cm="1">
        <f t="array" ref="E386">IFERROR(_xlfn.IFS(D386 = 1, IF(ScoutingInfo!O387&gt;0, ScoutingInfo!O387,AVERAGE(stage_timer)),D386=0,MAX(stage_timer),D386="x","x"),"")</f>
        <v/>
      </c>
    </row>
    <row r="387" spans="1:5" x14ac:dyDescent="0.4">
      <c r="A387">
        <f>ScoutingInfo!F388</f>
        <v>0</v>
      </c>
      <c r="B387" t="str">
        <f>IF(ISBLANK(ScoutingInfo!I388),"null", ScoutingInfo!I388*2)</f>
        <v>null</v>
      </c>
      <c r="C387" t="str">
        <f>IF(ISBLANK(ScoutingInfo!J388),"null",ScoutingInfo!J388* 5)</f>
        <v>null</v>
      </c>
      <c r="D387" t="str" cm="1">
        <f t="array" ref="D387">_xlfn.IFS(ScoutingInfo!P388="h",1,   ScoutingInfo!P388="o",1,   ScoutingInfo!P388="s",1,   ScoutingInfo!P388="a",0,   ScoutingInfo!P388="x","x",ScoutingInfo!P388="p","p",ISBLANK(ScoutingInfo!P388),"null")</f>
        <v>null</v>
      </c>
      <c r="E387" t="str" cm="1">
        <f t="array" ref="E387">IFERROR(_xlfn.IFS(D387 = 1, IF(ScoutingInfo!O388&gt;0, ScoutingInfo!O388,AVERAGE(stage_timer)),D387=0,MAX(stage_timer),D387="x","x"),"")</f>
        <v/>
      </c>
    </row>
    <row r="388" spans="1:5" x14ac:dyDescent="0.4">
      <c r="A388">
        <f>ScoutingInfo!F389</f>
        <v>0</v>
      </c>
      <c r="B388" t="str">
        <f>IF(ISBLANK(ScoutingInfo!I389),"null", ScoutingInfo!I389*2)</f>
        <v>null</v>
      </c>
      <c r="C388" t="str">
        <f>IF(ISBLANK(ScoutingInfo!J389),"null",ScoutingInfo!J389* 5)</f>
        <v>null</v>
      </c>
      <c r="D388" t="str" cm="1">
        <f t="array" ref="D388">_xlfn.IFS(ScoutingInfo!P389="h",1,   ScoutingInfo!P389="o",1,   ScoutingInfo!P389="s",1,   ScoutingInfo!P389="a",0,   ScoutingInfo!P389="x","x",ScoutingInfo!P389="p","p",ISBLANK(ScoutingInfo!P389),"null")</f>
        <v>null</v>
      </c>
      <c r="E388" t="str" cm="1">
        <f t="array" ref="E388">IFERROR(_xlfn.IFS(D388 = 1, IF(ScoutingInfo!O389&gt;0, ScoutingInfo!O389,AVERAGE(stage_timer)),D388=0,MAX(stage_timer),D388="x","x"),"")</f>
        <v/>
      </c>
    </row>
    <row r="389" spans="1:5" x14ac:dyDescent="0.4">
      <c r="A389">
        <f>ScoutingInfo!F390</f>
        <v>0</v>
      </c>
      <c r="B389" t="str">
        <f>IF(ISBLANK(ScoutingInfo!I390),"null", ScoutingInfo!I390*2)</f>
        <v>null</v>
      </c>
      <c r="C389" t="str">
        <f>IF(ISBLANK(ScoutingInfo!J390),"null",ScoutingInfo!J390* 5)</f>
        <v>null</v>
      </c>
      <c r="D389" t="str" cm="1">
        <f t="array" ref="D389">_xlfn.IFS(ScoutingInfo!P390="h",1,   ScoutingInfo!P390="o",1,   ScoutingInfo!P390="s",1,   ScoutingInfo!P390="a",0,   ScoutingInfo!P390="x","x",ScoutingInfo!P390="p","p",ISBLANK(ScoutingInfo!P390),"null")</f>
        <v>null</v>
      </c>
      <c r="E389" t="str" cm="1">
        <f t="array" ref="E389">IFERROR(_xlfn.IFS(D389 = 1, IF(ScoutingInfo!O390&gt;0, ScoutingInfo!O390,AVERAGE(stage_timer)),D389=0,MAX(stage_timer),D389="x","x"),"")</f>
        <v/>
      </c>
    </row>
    <row r="390" spans="1:5" x14ac:dyDescent="0.4">
      <c r="A390">
        <f>ScoutingInfo!F391</f>
        <v>0</v>
      </c>
      <c r="B390" t="str">
        <f>IF(ISBLANK(ScoutingInfo!I391),"null", ScoutingInfo!I391*2)</f>
        <v>null</v>
      </c>
      <c r="C390" t="str">
        <f>IF(ISBLANK(ScoutingInfo!J391),"null",ScoutingInfo!J391* 5)</f>
        <v>null</v>
      </c>
      <c r="D390" t="str" cm="1">
        <f t="array" ref="D390">_xlfn.IFS(ScoutingInfo!P391="h",1,   ScoutingInfo!P391="o",1,   ScoutingInfo!P391="s",1,   ScoutingInfo!P391="a",0,   ScoutingInfo!P391="x","x",ScoutingInfo!P391="p","p",ISBLANK(ScoutingInfo!P391),"null")</f>
        <v>null</v>
      </c>
      <c r="E390" t="str" cm="1">
        <f t="array" ref="E390">IFERROR(_xlfn.IFS(D390 = 1, IF(ScoutingInfo!O391&gt;0, ScoutingInfo!O391,AVERAGE(stage_timer)),D390=0,MAX(stage_timer),D390="x","x"),"")</f>
        <v/>
      </c>
    </row>
    <row r="391" spans="1:5" x14ac:dyDescent="0.4">
      <c r="A391">
        <f>ScoutingInfo!F392</f>
        <v>0</v>
      </c>
      <c r="B391" t="str">
        <f>IF(ISBLANK(ScoutingInfo!I392),"null", ScoutingInfo!I392*2)</f>
        <v>null</v>
      </c>
      <c r="C391" t="str">
        <f>IF(ISBLANK(ScoutingInfo!J392),"null",ScoutingInfo!J392* 5)</f>
        <v>null</v>
      </c>
      <c r="D391" t="str" cm="1">
        <f t="array" ref="D391">_xlfn.IFS(ScoutingInfo!P392="h",1,   ScoutingInfo!P392="o",1,   ScoutingInfo!P392="s",1,   ScoutingInfo!P392="a",0,   ScoutingInfo!P392="x","x",ScoutingInfo!P392="p","p",ISBLANK(ScoutingInfo!P392),"null")</f>
        <v>null</v>
      </c>
      <c r="E391" t="str" cm="1">
        <f t="array" ref="E391">IFERROR(_xlfn.IFS(D391 = 1, IF(ScoutingInfo!O392&gt;0, ScoutingInfo!O392,AVERAGE(stage_timer)),D391=0,MAX(stage_timer),D391="x","x"),"")</f>
        <v/>
      </c>
    </row>
    <row r="392" spans="1:5" x14ac:dyDescent="0.4">
      <c r="A392">
        <f>ScoutingInfo!F393</f>
        <v>0</v>
      </c>
      <c r="B392" t="str">
        <f>IF(ISBLANK(ScoutingInfo!I393),"null", ScoutingInfo!I393*2)</f>
        <v>null</v>
      </c>
      <c r="C392" t="str">
        <f>IF(ISBLANK(ScoutingInfo!J393),"null",ScoutingInfo!J393* 5)</f>
        <v>null</v>
      </c>
      <c r="D392" t="str" cm="1">
        <f t="array" ref="D392">_xlfn.IFS(ScoutingInfo!P393="h",1,   ScoutingInfo!P393="o",1,   ScoutingInfo!P393="s",1,   ScoutingInfo!P393="a",0,   ScoutingInfo!P393="x","x",ScoutingInfo!P393="p","p",ISBLANK(ScoutingInfo!P393),"null")</f>
        <v>null</v>
      </c>
      <c r="E392" t="str" cm="1">
        <f t="array" ref="E392">IFERROR(_xlfn.IFS(D392 = 1, IF(ScoutingInfo!O393&gt;0, ScoutingInfo!O393,AVERAGE(stage_timer)),D392=0,MAX(stage_timer),D392="x","x"),"")</f>
        <v/>
      </c>
    </row>
    <row r="393" spans="1:5" x14ac:dyDescent="0.4">
      <c r="A393">
        <f>ScoutingInfo!F394</f>
        <v>0</v>
      </c>
      <c r="B393" t="str">
        <f>IF(ISBLANK(ScoutingInfo!I394),"null", ScoutingInfo!I394*2)</f>
        <v>null</v>
      </c>
      <c r="C393" t="str">
        <f>IF(ISBLANK(ScoutingInfo!J394),"null",ScoutingInfo!J394* 5)</f>
        <v>null</v>
      </c>
      <c r="D393" t="str" cm="1">
        <f t="array" ref="D393">_xlfn.IFS(ScoutingInfo!P394="h",1,   ScoutingInfo!P394="o",1,   ScoutingInfo!P394="s",1,   ScoutingInfo!P394="a",0,   ScoutingInfo!P394="x","x",ScoutingInfo!P394="p","p",ISBLANK(ScoutingInfo!P394),"null")</f>
        <v>null</v>
      </c>
      <c r="E393" t="str" cm="1">
        <f t="array" ref="E393">IFERROR(_xlfn.IFS(D393 = 1, IF(ScoutingInfo!O394&gt;0, ScoutingInfo!O394,AVERAGE(stage_timer)),D393=0,MAX(stage_timer),D393="x","x"),"")</f>
        <v/>
      </c>
    </row>
    <row r="394" spans="1:5" x14ac:dyDescent="0.4">
      <c r="A394">
        <f>ScoutingInfo!F395</f>
        <v>0</v>
      </c>
      <c r="B394" t="str">
        <f>IF(ISBLANK(ScoutingInfo!I395),"null", ScoutingInfo!I395*2)</f>
        <v>null</v>
      </c>
      <c r="C394" t="str">
        <f>IF(ISBLANK(ScoutingInfo!J395),"null",ScoutingInfo!J395* 5)</f>
        <v>null</v>
      </c>
      <c r="D394" t="str" cm="1">
        <f t="array" ref="D394">_xlfn.IFS(ScoutingInfo!P395="h",1,   ScoutingInfo!P395="o",1,   ScoutingInfo!P395="s",1,   ScoutingInfo!P395="a",0,   ScoutingInfo!P395="x","x",ScoutingInfo!P395="p","p",ISBLANK(ScoutingInfo!P395),"null")</f>
        <v>null</v>
      </c>
      <c r="E394" t="str" cm="1">
        <f t="array" ref="E394">IFERROR(_xlfn.IFS(D394 = 1, IF(ScoutingInfo!O395&gt;0, ScoutingInfo!O395,AVERAGE(stage_timer)),D394=0,MAX(stage_timer),D394="x","x"),"")</f>
        <v/>
      </c>
    </row>
    <row r="395" spans="1:5" x14ac:dyDescent="0.4">
      <c r="A395">
        <f>ScoutingInfo!F396</f>
        <v>0</v>
      </c>
      <c r="B395" t="str">
        <f>IF(ISBLANK(ScoutingInfo!I396),"null", ScoutingInfo!I396*2)</f>
        <v>null</v>
      </c>
      <c r="C395" t="str">
        <f>IF(ISBLANK(ScoutingInfo!J396),"null",ScoutingInfo!J396* 5)</f>
        <v>null</v>
      </c>
      <c r="D395" t="str" cm="1">
        <f t="array" ref="D395">_xlfn.IFS(ScoutingInfo!P396="h",1,   ScoutingInfo!P396="o",1,   ScoutingInfo!P396="s",1,   ScoutingInfo!P396="a",0,   ScoutingInfo!P396="x","x",ScoutingInfo!P396="p","p",ISBLANK(ScoutingInfo!P396),"null")</f>
        <v>null</v>
      </c>
      <c r="E395" t="str" cm="1">
        <f t="array" ref="E395">IFERROR(_xlfn.IFS(D395 = 1, IF(ScoutingInfo!O396&gt;0, ScoutingInfo!O396,AVERAGE(stage_timer)),D395=0,MAX(stage_timer),D395="x","x"),"")</f>
        <v/>
      </c>
    </row>
    <row r="396" spans="1:5" x14ac:dyDescent="0.4">
      <c r="A396">
        <f>ScoutingInfo!F397</f>
        <v>0</v>
      </c>
      <c r="B396" t="str">
        <f>IF(ISBLANK(ScoutingInfo!I397),"null", ScoutingInfo!I397*2)</f>
        <v>null</v>
      </c>
      <c r="C396" t="str">
        <f>IF(ISBLANK(ScoutingInfo!J397),"null",ScoutingInfo!J397* 5)</f>
        <v>null</v>
      </c>
      <c r="D396" t="str" cm="1">
        <f t="array" ref="D396">_xlfn.IFS(ScoutingInfo!P397="h",1,   ScoutingInfo!P397="o",1,   ScoutingInfo!P397="s",1,   ScoutingInfo!P397="a",0,   ScoutingInfo!P397="x","x",ScoutingInfo!P397="p","p",ISBLANK(ScoutingInfo!P397),"null")</f>
        <v>null</v>
      </c>
      <c r="E396" t="str" cm="1">
        <f t="array" ref="E396">IFERROR(_xlfn.IFS(D396 = 1, IF(ScoutingInfo!O397&gt;0, ScoutingInfo!O397,AVERAGE(stage_timer)),D396=0,MAX(stage_timer),D396="x","x"),"")</f>
        <v/>
      </c>
    </row>
    <row r="397" spans="1:5" x14ac:dyDescent="0.4">
      <c r="A397">
        <f>ScoutingInfo!F398</f>
        <v>0</v>
      </c>
      <c r="B397" t="str">
        <f>IF(ISBLANK(ScoutingInfo!I398),"null", ScoutingInfo!I398*2)</f>
        <v>null</v>
      </c>
      <c r="C397" t="str">
        <f>IF(ISBLANK(ScoutingInfo!J398),"null",ScoutingInfo!J398* 5)</f>
        <v>null</v>
      </c>
      <c r="D397" t="str" cm="1">
        <f t="array" ref="D397">_xlfn.IFS(ScoutingInfo!P398="h",1,   ScoutingInfo!P398="o",1,   ScoutingInfo!P398="s",1,   ScoutingInfo!P398="a",0,   ScoutingInfo!P398="x","x",ScoutingInfo!P398="p","p",ISBLANK(ScoutingInfo!P398),"null")</f>
        <v>null</v>
      </c>
      <c r="E397" t="str" cm="1">
        <f t="array" ref="E397">IFERROR(_xlfn.IFS(D397 = 1, IF(ScoutingInfo!O398&gt;0, ScoutingInfo!O398,AVERAGE(stage_timer)),D397=0,MAX(stage_timer),D397="x","x"),"")</f>
        <v/>
      </c>
    </row>
    <row r="398" spans="1:5" x14ac:dyDescent="0.4">
      <c r="A398">
        <f>ScoutingInfo!F399</f>
        <v>0</v>
      </c>
      <c r="B398" t="str">
        <f>IF(ISBLANK(ScoutingInfo!I399),"null", ScoutingInfo!I399*2)</f>
        <v>null</v>
      </c>
      <c r="C398" t="str">
        <f>IF(ISBLANK(ScoutingInfo!J399),"null",ScoutingInfo!J399* 5)</f>
        <v>null</v>
      </c>
      <c r="D398" t="str" cm="1">
        <f t="array" ref="D398">_xlfn.IFS(ScoutingInfo!P399="h",1,   ScoutingInfo!P399="o",1,   ScoutingInfo!P399="s",1,   ScoutingInfo!P399="a",0,   ScoutingInfo!P399="x","x",ScoutingInfo!P399="p","p",ISBLANK(ScoutingInfo!P399),"null")</f>
        <v>null</v>
      </c>
      <c r="E398" t="str" cm="1">
        <f t="array" ref="E398">IFERROR(_xlfn.IFS(D398 = 1, IF(ScoutingInfo!O399&gt;0, ScoutingInfo!O399,AVERAGE(stage_timer)),D398=0,MAX(stage_timer),D398="x","x"),"")</f>
        <v/>
      </c>
    </row>
    <row r="399" spans="1:5" x14ac:dyDescent="0.4">
      <c r="A399">
        <f>ScoutingInfo!F400</f>
        <v>0</v>
      </c>
      <c r="B399" t="str">
        <f>IF(ISBLANK(ScoutingInfo!I400),"null", ScoutingInfo!I400*2)</f>
        <v>null</v>
      </c>
      <c r="C399" t="str">
        <f>IF(ISBLANK(ScoutingInfo!J400),"null",ScoutingInfo!J400* 5)</f>
        <v>null</v>
      </c>
      <c r="D399" t="str" cm="1">
        <f t="array" ref="D399">_xlfn.IFS(ScoutingInfo!P400="h",1,   ScoutingInfo!P400="o",1,   ScoutingInfo!P400="s",1,   ScoutingInfo!P400="a",0,   ScoutingInfo!P400="x","x",ScoutingInfo!P400="p","p",ISBLANK(ScoutingInfo!P400),"null")</f>
        <v>null</v>
      </c>
      <c r="E399" t="str" cm="1">
        <f t="array" ref="E399">IFERROR(_xlfn.IFS(D399 = 1, IF(ScoutingInfo!O400&gt;0, ScoutingInfo!O400,AVERAGE(stage_timer)),D399=0,MAX(stage_timer),D399="x","x"),"")</f>
        <v/>
      </c>
    </row>
    <row r="400" spans="1:5" x14ac:dyDescent="0.4">
      <c r="A400">
        <f>ScoutingInfo!F401</f>
        <v>0</v>
      </c>
      <c r="B400" t="str">
        <f>IF(ISBLANK(ScoutingInfo!I401),"null", ScoutingInfo!I401*2)</f>
        <v>null</v>
      </c>
      <c r="C400" t="str">
        <f>IF(ISBLANK(ScoutingInfo!J401),"null",ScoutingInfo!J401* 5)</f>
        <v>null</v>
      </c>
      <c r="D400" t="str" cm="1">
        <f t="array" ref="D400">_xlfn.IFS(ScoutingInfo!P401="h",1,   ScoutingInfo!P401="o",1,   ScoutingInfo!P401="s",1,   ScoutingInfo!P401="a",0,   ScoutingInfo!P401="x","x",ScoutingInfo!P401="p","p",ISBLANK(ScoutingInfo!P401),"null")</f>
        <v>null</v>
      </c>
      <c r="E400" t="str" cm="1">
        <f t="array" ref="E400">IFERROR(_xlfn.IFS(D400 = 1, IF(ScoutingInfo!O401&gt;0, ScoutingInfo!O401,AVERAGE(stage_timer)),D400=0,MAX(stage_timer),D400="x","x"),"")</f>
        <v/>
      </c>
    </row>
    <row r="401" spans="1:5" x14ac:dyDescent="0.4">
      <c r="A401">
        <f>ScoutingInfo!F402</f>
        <v>0</v>
      </c>
      <c r="B401" t="str">
        <f>IF(ISBLANK(ScoutingInfo!I402),"null", ScoutingInfo!I402*2)</f>
        <v>null</v>
      </c>
      <c r="C401" t="str">
        <f>IF(ISBLANK(ScoutingInfo!J402),"null",ScoutingInfo!J402* 5)</f>
        <v>null</v>
      </c>
      <c r="D401" t="str" cm="1">
        <f t="array" ref="D401">_xlfn.IFS(ScoutingInfo!P402="h",1,   ScoutingInfo!P402="o",1,   ScoutingInfo!P402="s",1,   ScoutingInfo!P402="a",0,   ScoutingInfo!P402="x","x",ScoutingInfo!P402="p","p",ISBLANK(ScoutingInfo!P402),"null")</f>
        <v>null</v>
      </c>
      <c r="E401" t="str" cm="1">
        <f t="array" ref="E401">IFERROR(_xlfn.IFS(D401 = 1, IF(ScoutingInfo!O402&gt;0, ScoutingInfo!O402,AVERAGE(stage_timer)),D401=0,MAX(stage_timer),D401="x","x"),"")</f>
        <v/>
      </c>
    </row>
    <row r="402" spans="1:5" x14ac:dyDescent="0.4">
      <c r="A402">
        <f>ScoutingInfo!F403</f>
        <v>0</v>
      </c>
      <c r="B402" t="str">
        <f>IF(ISBLANK(ScoutingInfo!I403),"null", ScoutingInfo!I403*2)</f>
        <v>null</v>
      </c>
      <c r="C402" t="str">
        <f>IF(ISBLANK(ScoutingInfo!J403),"null",ScoutingInfo!J403* 5)</f>
        <v>null</v>
      </c>
      <c r="D402" t="str" cm="1">
        <f t="array" ref="D402">_xlfn.IFS(ScoutingInfo!P403="h",1,   ScoutingInfo!P403="o",1,   ScoutingInfo!P403="s",1,   ScoutingInfo!P403="a",0,   ScoutingInfo!P403="x","x",ScoutingInfo!P403="p","p",ISBLANK(ScoutingInfo!P403),"null")</f>
        <v>null</v>
      </c>
      <c r="E402" t="str" cm="1">
        <f t="array" ref="E402">IFERROR(_xlfn.IFS(D402 = 1, IF(ScoutingInfo!O403&gt;0, ScoutingInfo!O403,AVERAGE(stage_timer)),D402=0,MAX(stage_timer),D402="x","x"),"")</f>
        <v/>
      </c>
    </row>
    <row r="403" spans="1:5" x14ac:dyDescent="0.4">
      <c r="A403">
        <f>ScoutingInfo!F404</f>
        <v>0</v>
      </c>
      <c r="B403" t="str">
        <f>IF(ISBLANK(ScoutingInfo!I404),"null", ScoutingInfo!I404*2)</f>
        <v>null</v>
      </c>
      <c r="C403" t="str">
        <f>IF(ISBLANK(ScoutingInfo!J404),"null",ScoutingInfo!J404* 5)</f>
        <v>null</v>
      </c>
      <c r="D403" t="str" cm="1">
        <f t="array" ref="D403">_xlfn.IFS(ScoutingInfo!P404="h",1,   ScoutingInfo!P404="o",1,   ScoutingInfo!P404="s",1,   ScoutingInfo!P404="a",0,   ScoutingInfo!P404="x","x",ScoutingInfo!P404="p","p",ISBLANK(ScoutingInfo!P404),"null")</f>
        <v>null</v>
      </c>
      <c r="E403" t="str" cm="1">
        <f t="array" ref="E403">IFERROR(_xlfn.IFS(D403 = 1, IF(ScoutingInfo!O404&gt;0, ScoutingInfo!O404,AVERAGE(stage_timer)),D403=0,MAX(stage_timer),D403="x","x"),"")</f>
        <v/>
      </c>
    </row>
    <row r="404" spans="1:5" x14ac:dyDescent="0.4">
      <c r="A404">
        <f>ScoutingInfo!F405</f>
        <v>0</v>
      </c>
      <c r="B404" t="str">
        <f>IF(ISBLANK(ScoutingInfo!I405),"null", ScoutingInfo!I405*2)</f>
        <v>null</v>
      </c>
      <c r="C404" t="str">
        <f>IF(ISBLANK(ScoutingInfo!J405),"null",ScoutingInfo!J405* 5)</f>
        <v>null</v>
      </c>
      <c r="D404" t="str" cm="1">
        <f t="array" ref="D404">_xlfn.IFS(ScoutingInfo!P405="h",1,   ScoutingInfo!P405="o",1,   ScoutingInfo!P405="s",1,   ScoutingInfo!P405="a",0,   ScoutingInfo!P405="x","x",ScoutingInfo!P405="p","p",ISBLANK(ScoutingInfo!P405),"null")</f>
        <v>null</v>
      </c>
      <c r="E404" t="str" cm="1">
        <f t="array" ref="E404">IFERROR(_xlfn.IFS(D404 = 1, IF(ScoutingInfo!O405&gt;0, ScoutingInfo!O405,AVERAGE(stage_timer)),D404=0,MAX(stage_timer),D404="x","x"),"")</f>
        <v/>
      </c>
    </row>
    <row r="405" spans="1:5" x14ac:dyDescent="0.4">
      <c r="A405">
        <f>ScoutingInfo!F406</f>
        <v>0</v>
      </c>
      <c r="B405" t="str">
        <f>IF(ISBLANK(ScoutingInfo!I406),"null", ScoutingInfo!I406*2)</f>
        <v>null</v>
      </c>
      <c r="C405" t="str">
        <f>IF(ISBLANK(ScoutingInfo!J406),"null",ScoutingInfo!J406* 5)</f>
        <v>null</v>
      </c>
      <c r="D405" t="str" cm="1">
        <f t="array" ref="D405">_xlfn.IFS(ScoutingInfo!P406="h",1,   ScoutingInfo!P406="o",1,   ScoutingInfo!P406="s",1,   ScoutingInfo!P406="a",0,   ScoutingInfo!P406="x","x",ScoutingInfo!P406="p","p",ISBLANK(ScoutingInfo!P406),"null")</f>
        <v>null</v>
      </c>
      <c r="E405" t="str" cm="1">
        <f t="array" ref="E405">IFERROR(_xlfn.IFS(D405 = 1, IF(ScoutingInfo!O406&gt;0, ScoutingInfo!O406,AVERAGE(stage_timer)),D405=0,MAX(stage_timer),D405="x","x"),"")</f>
        <v/>
      </c>
    </row>
    <row r="406" spans="1:5" x14ac:dyDescent="0.4">
      <c r="A406">
        <f>ScoutingInfo!F407</f>
        <v>0</v>
      </c>
      <c r="B406" t="str">
        <f>IF(ISBLANK(ScoutingInfo!I407),"null", ScoutingInfo!I407*2)</f>
        <v>null</v>
      </c>
      <c r="C406" t="str">
        <f>IF(ISBLANK(ScoutingInfo!J407),"null",ScoutingInfo!J407* 5)</f>
        <v>null</v>
      </c>
      <c r="D406" t="str" cm="1">
        <f t="array" ref="D406">_xlfn.IFS(ScoutingInfo!P407="h",1,   ScoutingInfo!P407="o",1,   ScoutingInfo!P407="s",1,   ScoutingInfo!P407="a",0,   ScoutingInfo!P407="x","x",ScoutingInfo!P407="p","p",ISBLANK(ScoutingInfo!P407),"null")</f>
        <v>null</v>
      </c>
      <c r="E406" t="str" cm="1">
        <f t="array" ref="E406">IFERROR(_xlfn.IFS(D406 = 1, IF(ScoutingInfo!O407&gt;0, ScoutingInfo!O407,AVERAGE(stage_timer)),D406=0,MAX(stage_timer),D406="x","x"),"")</f>
        <v/>
      </c>
    </row>
    <row r="407" spans="1:5" x14ac:dyDescent="0.4">
      <c r="A407">
        <f>ScoutingInfo!F408</f>
        <v>0</v>
      </c>
      <c r="B407" t="str">
        <f>IF(ISBLANK(ScoutingInfo!I408),"null", ScoutingInfo!I408*2)</f>
        <v>null</v>
      </c>
      <c r="C407" t="str">
        <f>IF(ISBLANK(ScoutingInfo!J408),"null",ScoutingInfo!J408* 5)</f>
        <v>null</v>
      </c>
      <c r="D407" t="str" cm="1">
        <f t="array" ref="D407">_xlfn.IFS(ScoutingInfo!P408="h",1,   ScoutingInfo!P408="o",1,   ScoutingInfo!P408="s",1,   ScoutingInfo!P408="a",0,   ScoutingInfo!P408="x","x",ScoutingInfo!P408="p","p",ISBLANK(ScoutingInfo!P408),"null")</f>
        <v>null</v>
      </c>
      <c r="E407" t="str" cm="1">
        <f t="array" ref="E407">IFERROR(_xlfn.IFS(D407 = 1, IF(ScoutingInfo!O408&gt;0, ScoutingInfo!O408,AVERAGE(stage_timer)),D407=0,MAX(stage_timer),D407="x","x"),"")</f>
        <v/>
      </c>
    </row>
    <row r="408" spans="1:5" x14ac:dyDescent="0.4">
      <c r="A408">
        <f>ScoutingInfo!F409</f>
        <v>0</v>
      </c>
      <c r="B408" t="str">
        <f>IF(ISBLANK(ScoutingInfo!I409),"null", ScoutingInfo!I409*2)</f>
        <v>null</v>
      </c>
      <c r="C408" t="str">
        <f>IF(ISBLANK(ScoutingInfo!J409),"null",ScoutingInfo!J409* 5)</f>
        <v>null</v>
      </c>
      <c r="D408" t="str" cm="1">
        <f t="array" ref="D408">_xlfn.IFS(ScoutingInfo!P409="h",1,   ScoutingInfo!P409="o",1,   ScoutingInfo!P409="s",1,   ScoutingInfo!P409="a",0,   ScoutingInfo!P409="x","x",ScoutingInfo!P409="p","p",ISBLANK(ScoutingInfo!P409),"null")</f>
        <v>null</v>
      </c>
      <c r="E408" t="str" cm="1">
        <f t="array" ref="E408">IFERROR(_xlfn.IFS(D408 = 1, IF(ScoutingInfo!O409&gt;0, ScoutingInfo!O409,AVERAGE(stage_timer)),D408=0,MAX(stage_timer),D408="x","x"),"")</f>
        <v/>
      </c>
    </row>
    <row r="409" spans="1:5" x14ac:dyDescent="0.4">
      <c r="A409">
        <f>ScoutingInfo!F410</f>
        <v>0</v>
      </c>
      <c r="B409" t="str">
        <f>IF(ISBLANK(ScoutingInfo!I410),"null", ScoutingInfo!I410*2)</f>
        <v>null</v>
      </c>
      <c r="C409" t="str">
        <f>IF(ISBLANK(ScoutingInfo!J410),"null",ScoutingInfo!J410* 5)</f>
        <v>null</v>
      </c>
      <c r="D409" t="str" cm="1">
        <f t="array" ref="D409">_xlfn.IFS(ScoutingInfo!P410="h",1,   ScoutingInfo!P410="o",1,   ScoutingInfo!P410="s",1,   ScoutingInfo!P410="a",0,   ScoutingInfo!P410="x","x",ScoutingInfo!P410="p","p",ISBLANK(ScoutingInfo!P410),"null")</f>
        <v>null</v>
      </c>
      <c r="E409" t="str" cm="1">
        <f t="array" ref="E409">IFERROR(_xlfn.IFS(D409 = 1, IF(ScoutingInfo!O410&gt;0, ScoutingInfo!O410,AVERAGE(stage_timer)),D409=0,MAX(stage_timer),D409="x","x"),"")</f>
        <v/>
      </c>
    </row>
    <row r="410" spans="1:5" x14ac:dyDescent="0.4">
      <c r="A410">
        <f>ScoutingInfo!F411</f>
        <v>0</v>
      </c>
      <c r="B410" t="str">
        <f>IF(ISBLANK(ScoutingInfo!I411),"null", ScoutingInfo!I411*2)</f>
        <v>null</v>
      </c>
      <c r="C410" t="str">
        <f>IF(ISBLANK(ScoutingInfo!J411),"null",ScoutingInfo!J411* 5)</f>
        <v>null</v>
      </c>
      <c r="D410" t="str" cm="1">
        <f t="array" ref="D410">_xlfn.IFS(ScoutingInfo!P411="h",1,   ScoutingInfo!P411="o",1,   ScoutingInfo!P411="s",1,   ScoutingInfo!P411="a",0,   ScoutingInfo!P411="x","x",ScoutingInfo!P411="p","p",ISBLANK(ScoutingInfo!P411),"null")</f>
        <v>null</v>
      </c>
      <c r="E410" t="str" cm="1">
        <f t="array" ref="E410">IFERROR(_xlfn.IFS(D410 = 1, IF(ScoutingInfo!O411&gt;0, ScoutingInfo!O411,AVERAGE(stage_timer)),D410=0,MAX(stage_timer),D410="x","x"),"")</f>
        <v/>
      </c>
    </row>
    <row r="411" spans="1:5" x14ac:dyDescent="0.4">
      <c r="A411">
        <f>ScoutingInfo!F412</f>
        <v>0</v>
      </c>
      <c r="B411" t="str">
        <f>IF(ISBLANK(ScoutingInfo!I412),"null", ScoutingInfo!I412*2)</f>
        <v>null</v>
      </c>
      <c r="C411" t="str">
        <f>IF(ISBLANK(ScoutingInfo!J412),"null",ScoutingInfo!J412* 5)</f>
        <v>null</v>
      </c>
      <c r="D411" t="str" cm="1">
        <f t="array" ref="D411">_xlfn.IFS(ScoutingInfo!P412="h",1,   ScoutingInfo!P412="o",1,   ScoutingInfo!P412="s",1,   ScoutingInfo!P412="a",0,   ScoutingInfo!P412="x","x",ScoutingInfo!P412="p","p",ISBLANK(ScoutingInfo!P412),"null")</f>
        <v>null</v>
      </c>
      <c r="E411" t="str" cm="1">
        <f t="array" ref="E411">IFERROR(_xlfn.IFS(D411 = 1, IF(ScoutingInfo!O412&gt;0, ScoutingInfo!O412,AVERAGE(stage_timer)),D411=0,MAX(stage_timer),D411="x","x"),"")</f>
        <v/>
      </c>
    </row>
    <row r="412" spans="1:5" x14ac:dyDescent="0.4">
      <c r="A412">
        <f>ScoutingInfo!F413</f>
        <v>0</v>
      </c>
      <c r="B412" t="str">
        <f>IF(ISBLANK(ScoutingInfo!I413),"null", ScoutingInfo!I413*2)</f>
        <v>null</v>
      </c>
      <c r="C412" t="str">
        <f>IF(ISBLANK(ScoutingInfo!J413),"null",ScoutingInfo!J413* 5)</f>
        <v>null</v>
      </c>
      <c r="D412" t="str" cm="1">
        <f t="array" ref="D412">_xlfn.IFS(ScoutingInfo!P413="h",1,   ScoutingInfo!P413="o",1,   ScoutingInfo!P413="s",1,   ScoutingInfo!P413="a",0,   ScoutingInfo!P413="x","x",ScoutingInfo!P413="p","p",ISBLANK(ScoutingInfo!P413),"null")</f>
        <v>null</v>
      </c>
      <c r="E412" t="str" cm="1">
        <f t="array" ref="E412">IFERROR(_xlfn.IFS(D412 = 1, IF(ScoutingInfo!O413&gt;0, ScoutingInfo!O413,AVERAGE(stage_timer)),D412=0,MAX(stage_timer),D412="x","x"),"")</f>
        <v/>
      </c>
    </row>
    <row r="413" spans="1:5" x14ac:dyDescent="0.4">
      <c r="A413">
        <f>ScoutingInfo!F414</f>
        <v>0</v>
      </c>
      <c r="B413" t="str">
        <f>IF(ISBLANK(ScoutingInfo!I414),"null", ScoutingInfo!I414*2)</f>
        <v>null</v>
      </c>
      <c r="C413" t="str">
        <f>IF(ISBLANK(ScoutingInfo!J414),"null",ScoutingInfo!J414* 5)</f>
        <v>null</v>
      </c>
      <c r="D413" t="str" cm="1">
        <f t="array" ref="D413">_xlfn.IFS(ScoutingInfo!P414="h",1,   ScoutingInfo!P414="o",1,   ScoutingInfo!P414="s",1,   ScoutingInfo!P414="a",0,   ScoutingInfo!P414="x","x",ScoutingInfo!P414="p","p",ISBLANK(ScoutingInfo!P414),"null")</f>
        <v>null</v>
      </c>
      <c r="E413" t="str" cm="1">
        <f t="array" ref="E413">IFERROR(_xlfn.IFS(D413 = 1, IF(ScoutingInfo!O414&gt;0, ScoutingInfo!O414,AVERAGE(stage_timer)),D413=0,MAX(stage_timer),D413="x","x"),"")</f>
        <v/>
      </c>
    </row>
    <row r="414" spans="1:5" x14ac:dyDescent="0.4">
      <c r="A414">
        <f>ScoutingInfo!F415</f>
        <v>0</v>
      </c>
      <c r="B414" t="str">
        <f>IF(ISBLANK(ScoutingInfo!I415),"null", ScoutingInfo!I415*2)</f>
        <v>null</v>
      </c>
      <c r="C414" t="str">
        <f>IF(ISBLANK(ScoutingInfo!J415),"null",ScoutingInfo!J415* 5)</f>
        <v>null</v>
      </c>
      <c r="D414" t="str" cm="1">
        <f t="array" ref="D414">_xlfn.IFS(ScoutingInfo!P415="h",1,   ScoutingInfo!P415="o",1,   ScoutingInfo!P415="s",1,   ScoutingInfo!P415="a",0,   ScoutingInfo!P415="x","x",ScoutingInfo!P415="p","p",ISBLANK(ScoutingInfo!P415),"null")</f>
        <v>null</v>
      </c>
      <c r="E414" t="str" cm="1">
        <f t="array" ref="E414">IFERROR(_xlfn.IFS(D414 = 1, IF(ScoutingInfo!O415&gt;0, ScoutingInfo!O415,AVERAGE(stage_timer)),D414=0,MAX(stage_timer),D414="x","x"),"")</f>
        <v/>
      </c>
    </row>
    <row r="415" spans="1:5" x14ac:dyDescent="0.4">
      <c r="A415">
        <f>ScoutingInfo!F416</f>
        <v>0</v>
      </c>
      <c r="B415" t="str">
        <f>IF(ISBLANK(ScoutingInfo!I416),"null", ScoutingInfo!I416*2)</f>
        <v>null</v>
      </c>
      <c r="C415" t="str">
        <f>IF(ISBLANK(ScoutingInfo!J416),"null",ScoutingInfo!J416* 5)</f>
        <v>null</v>
      </c>
      <c r="D415" t="str" cm="1">
        <f t="array" ref="D415">_xlfn.IFS(ScoutingInfo!P416="h",1,   ScoutingInfo!P416="o",1,   ScoutingInfo!P416="s",1,   ScoutingInfo!P416="a",0,   ScoutingInfo!P416="x","x",ScoutingInfo!P416="p","p",ISBLANK(ScoutingInfo!P416),"null")</f>
        <v>null</v>
      </c>
      <c r="E415" t="str" cm="1">
        <f t="array" ref="E415">IFERROR(_xlfn.IFS(D415 = 1, IF(ScoutingInfo!O416&gt;0, ScoutingInfo!O416,AVERAGE(stage_timer)),D415=0,MAX(stage_timer),D415="x","x"),"")</f>
        <v/>
      </c>
    </row>
    <row r="416" spans="1:5" x14ac:dyDescent="0.4">
      <c r="A416">
        <f>ScoutingInfo!F417</f>
        <v>0</v>
      </c>
      <c r="B416" t="str">
        <f>IF(ISBLANK(ScoutingInfo!I417),"null", ScoutingInfo!I417*2)</f>
        <v>null</v>
      </c>
      <c r="C416" t="str">
        <f>IF(ISBLANK(ScoutingInfo!J417),"null",ScoutingInfo!J417* 5)</f>
        <v>null</v>
      </c>
      <c r="D416" t="str" cm="1">
        <f t="array" ref="D416">_xlfn.IFS(ScoutingInfo!P417="h",1,   ScoutingInfo!P417="o",1,   ScoutingInfo!P417="s",1,   ScoutingInfo!P417="a",0,   ScoutingInfo!P417="x","x",ScoutingInfo!P417="p","p",ISBLANK(ScoutingInfo!P417),"null")</f>
        <v>null</v>
      </c>
      <c r="E416" t="str" cm="1">
        <f t="array" ref="E416">IFERROR(_xlfn.IFS(D416 = 1, IF(ScoutingInfo!O417&gt;0, ScoutingInfo!O417,AVERAGE(stage_timer)),D416=0,MAX(stage_timer),D416="x","x"),"")</f>
        <v/>
      </c>
    </row>
    <row r="417" spans="1:5" x14ac:dyDescent="0.4">
      <c r="A417">
        <f>ScoutingInfo!F418</f>
        <v>0</v>
      </c>
      <c r="B417" t="str">
        <f>IF(ISBLANK(ScoutingInfo!I418),"null", ScoutingInfo!I418*2)</f>
        <v>null</v>
      </c>
      <c r="C417" t="str">
        <f>IF(ISBLANK(ScoutingInfo!J418),"null",ScoutingInfo!J418* 5)</f>
        <v>null</v>
      </c>
      <c r="D417" t="str" cm="1">
        <f t="array" ref="D417">_xlfn.IFS(ScoutingInfo!P418="h",1,   ScoutingInfo!P418="o",1,   ScoutingInfo!P418="s",1,   ScoutingInfo!P418="a",0,   ScoutingInfo!P418="x","x",ScoutingInfo!P418="p","p",ISBLANK(ScoutingInfo!P418),"null")</f>
        <v>null</v>
      </c>
      <c r="E417" t="str" cm="1">
        <f t="array" ref="E417">IFERROR(_xlfn.IFS(D417 = 1, IF(ScoutingInfo!O418&gt;0, ScoutingInfo!O418,AVERAGE(stage_timer)),D417=0,MAX(stage_timer),D417="x","x"),"")</f>
        <v/>
      </c>
    </row>
    <row r="418" spans="1:5" x14ac:dyDescent="0.4">
      <c r="A418">
        <f>ScoutingInfo!F419</f>
        <v>0</v>
      </c>
      <c r="B418" t="str">
        <f>IF(ISBLANK(ScoutingInfo!I419),"null", ScoutingInfo!I419*2)</f>
        <v>null</v>
      </c>
      <c r="C418" t="str">
        <f>IF(ISBLANK(ScoutingInfo!J419),"null",ScoutingInfo!J419* 5)</f>
        <v>null</v>
      </c>
      <c r="D418" t="str" cm="1">
        <f t="array" ref="D418">_xlfn.IFS(ScoutingInfo!P419="h",1,   ScoutingInfo!P419="o",1,   ScoutingInfo!P419="s",1,   ScoutingInfo!P419="a",0,   ScoutingInfo!P419="x","x",ScoutingInfo!P419="p","p",ISBLANK(ScoutingInfo!P419),"null")</f>
        <v>null</v>
      </c>
      <c r="E418" t="str" cm="1">
        <f t="array" ref="E418">IFERROR(_xlfn.IFS(D418 = 1, IF(ScoutingInfo!O419&gt;0, ScoutingInfo!O419,AVERAGE(stage_timer)),D418=0,MAX(stage_timer),D418="x","x"),"")</f>
        <v/>
      </c>
    </row>
    <row r="419" spans="1:5" x14ac:dyDescent="0.4">
      <c r="A419">
        <f>ScoutingInfo!F420</f>
        <v>0</v>
      </c>
      <c r="B419" t="str">
        <f>IF(ISBLANK(ScoutingInfo!I420),"null", ScoutingInfo!I420*2)</f>
        <v>null</v>
      </c>
      <c r="C419" t="str">
        <f>IF(ISBLANK(ScoutingInfo!J420),"null",ScoutingInfo!J420* 5)</f>
        <v>null</v>
      </c>
      <c r="D419" t="str" cm="1">
        <f t="array" ref="D419">_xlfn.IFS(ScoutingInfo!P420="h",1,   ScoutingInfo!P420="o",1,   ScoutingInfo!P420="s",1,   ScoutingInfo!P420="a",0,   ScoutingInfo!P420="x","x",ScoutingInfo!P420="p","p",ISBLANK(ScoutingInfo!P420),"null")</f>
        <v>null</v>
      </c>
      <c r="E419" t="str" cm="1">
        <f t="array" ref="E419">IFERROR(_xlfn.IFS(D419 = 1, IF(ScoutingInfo!O420&gt;0, ScoutingInfo!O420,AVERAGE(stage_timer)),D419=0,MAX(stage_timer),D419="x","x"),"")</f>
        <v/>
      </c>
    </row>
    <row r="420" spans="1:5" x14ac:dyDescent="0.4">
      <c r="A420">
        <f>ScoutingInfo!F421</f>
        <v>0</v>
      </c>
      <c r="B420" t="str">
        <f>IF(ISBLANK(ScoutingInfo!I421),"null", ScoutingInfo!I421*2)</f>
        <v>null</v>
      </c>
      <c r="C420" t="str">
        <f>IF(ISBLANK(ScoutingInfo!J421),"null",ScoutingInfo!J421* 5)</f>
        <v>null</v>
      </c>
      <c r="D420" t="str" cm="1">
        <f t="array" ref="D420">_xlfn.IFS(ScoutingInfo!P421="h",1,   ScoutingInfo!P421="o",1,   ScoutingInfo!P421="s",1,   ScoutingInfo!P421="a",0,   ScoutingInfo!P421="x","x",ScoutingInfo!P421="p","p",ISBLANK(ScoutingInfo!P421),"null")</f>
        <v>null</v>
      </c>
      <c r="E420" t="str" cm="1">
        <f t="array" ref="E420">IFERROR(_xlfn.IFS(D420 = 1, IF(ScoutingInfo!O421&gt;0, ScoutingInfo!O421,AVERAGE(stage_timer)),D420=0,MAX(stage_timer),D420="x","x"),"")</f>
        <v/>
      </c>
    </row>
    <row r="421" spans="1:5" x14ac:dyDescent="0.4">
      <c r="A421">
        <f>ScoutingInfo!F422</f>
        <v>0</v>
      </c>
      <c r="B421" t="str">
        <f>IF(ISBLANK(ScoutingInfo!I422),"null", ScoutingInfo!I422*2)</f>
        <v>null</v>
      </c>
      <c r="C421" t="str">
        <f>IF(ISBLANK(ScoutingInfo!J422),"null",ScoutingInfo!J422* 5)</f>
        <v>null</v>
      </c>
      <c r="D421" t="str" cm="1">
        <f t="array" ref="D421">_xlfn.IFS(ScoutingInfo!P422="h",1,   ScoutingInfo!P422="o",1,   ScoutingInfo!P422="s",1,   ScoutingInfo!P422="a",0,   ScoutingInfo!P422="x","x",ScoutingInfo!P422="p","p",ISBLANK(ScoutingInfo!P422),"null")</f>
        <v>null</v>
      </c>
      <c r="E421" t="str" cm="1">
        <f t="array" ref="E421">IFERROR(_xlfn.IFS(D421 = 1, IF(ScoutingInfo!O422&gt;0, ScoutingInfo!O422,AVERAGE(stage_timer)),D421=0,MAX(stage_timer),D421="x","x"),"")</f>
        <v/>
      </c>
    </row>
    <row r="422" spans="1:5" x14ac:dyDescent="0.4">
      <c r="A422">
        <f>ScoutingInfo!F423</f>
        <v>0</v>
      </c>
      <c r="B422" t="str">
        <f>IF(ISBLANK(ScoutingInfo!I423),"null", ScoutingInfo!I423*2)</f>
        <v>null</v>
      </c>
      <c r="C422" t="str">
        <f>IF(ISBLANK(ScoutingInfo!J423),"null",ScoutingInfo!J423* 5)</f>
        <v>null</v>
      </c>
      <c r="D422" t="str" cm="1">
        <f t="array" ref="D422">_xlfn.IFS(ScoutingInfo!P423="h",1,   ScoutingInfo!P423="o",1,   ScoutingInfo!P423="s",1,   ScoutingInfo!P423="a",0,   ScoutingInfo!P423="x","x",ScoutingInfo!P423="p","p",ISBLANK(ScoutingInfo!P423),"null")</f>
        <v>null</v>
      </c>
      <c r="E422" t="str" cm="1">
        <f t="array" ref="E422">IFERROR(_xlfn.IFS(D422 = 1, IF(ScoutingInfo!O423&gt;0, ScoutingInfo!O423,AVERAGE(stage_timer)),D422=0,MAX(stage_timer),D422="x","x"),"")</f>
        <v/>
      </c>
    </row>
    <row r="423" spans="1:5" x14ac:dyDescent="0.4">
      <c r="A423">
        <f>ScoutingInfo!F424</f>
        <v>0</v>
      </c>
      <c r="B423" t="str">
        <f>IF(ISBLANK(ScoutingInfo!I424),"null", ScoutingInfo!I424*2)</f>
        <v>null</v>
      </c>
      <c r="C423" t="str">
        <f>IF(ISBLANK(ScoutingInfo!J424),"null",ScoutingInfo!J424* 5)</f>
        <v>null</v>
      </c>
      <c r="D423" t="str" cm="1">
        <f t="array" ref="D423">_xlfn.IFS(ScoutingInfo!P424="h",1,   ScoutingInfo!P424="o",1,   ScoutingInfo!P424="s",1,   ScoutingInfo!P424="a",0,   ScoutingInfo!P424="x","x",ScoutingInfo!P424="p","p",ISBLANK(ScoutingInfo!P424),"null")</f>
        <v>null</v>
      </c>
      <c r="E423" t="str" cm="1">
        <f t="array" ref="E423">IFERROR(_xlfn.IFS(D423 = 1, IF(ScoutingInfo!O424&gt;0, ScoutingInfo!O424,AVERAGE(stage_timer)),D423=0,MAX(stage_timer),D423="x","x"),"")</f>
        <v/>
      </c>
    </row>
    <row r="424" spans="1:5" x14ac:dyDescent="0.4">
      <c r="A424">
        <f>ScoutingInfo!F425</f>
        <v>0</v>
      </c>
      <c r="B424" t="str">
        <f>IF(ISBLANK(ScoutingInfo!I425),"null", ScoutingInfo!I425*2)</f>
        <v>null</v>
      </c>
      <c r="C424" t="str">
        <f>IF(ISBLANK(ScoutingInfo!J425),"null",ScoutingInfo!J425* 5)</f>
        <v>null</v>
      </c>
      <c r="D424" t="str" cm="1">
        <f t="array" ref="D424">_xlfn.IFS(ScoutingInfo!P425="h",1,   ScoutingInfo!P425="o",1,   ScoutingInfo!P425="s",1,   ScoutingInfo!P425="a",0,   ScoutingInfo!P425="x","x",ScoutingInfo!P425="p","p",ISBLANK(ScoutingInfo!P425),"null")</f>
        <v>null</v>
      </c>
      <c r="E424" t="str" cm="1">
        <f t="array" ref="E424">IFERROR(_xlfn.IFS(D424 = 1, IF(ScoutingInfo!O425&gt;0, ScoutingInfo!O425,AVERAGE(stage_timer)),D424=0,MAX(stage_timer),D424="x","x"),"")</f>
        <v/>
      </c>
    </row>
    <row r="425" spans="1:5" x14ac:dyDescent="0.4">
      <c r="A425">
        <f>ScoutingInfo!F426</f>
        <v>0</v>
      </c>
      <c r="B425" t="str">
        <f>IF(ISBLANK(ScoutingInfo!I426),"null", ScoutingInfo!I426*2)</f>
        <v>null</v>
      </c>
      <c r="C425" t="str">
        <f>IF(ISBLANK(ScoutingInfo!J426),"null",ScoutingInfo!J426* 5)</f>
        <v>null</v>
      </c>
      <c r="D425" t="str" cm="1">
        <f t="array" ref="D425">_xlfn.IFS(ScoutingInfo!P426="h",1,   ScoutingInfo!P426="o",1,   ScoutingInfo!P426="s",1,   ScoutingInfo!P426="a",0,   ScoutingInfo!P426="x","x",ScoutingInfo!P426="p","p",ISBLANK(ScoutingInfo!P426),"null")</f>
        <v>null</v>
      </c>
      <c r="E425" t="str" cm="1">
        <f t="array" ref="E425">IFERROR(_xlfn.IFS(D425 = 1, IF(ScoutingInfo!O426&gt;0, ScoutingInfo!O426,AVERAGE(stage_timer)),D425=0,MAX(stage_timer),D425="x","x"),"")</f>
        <v/>
      </c>
    </row>
    <row r="426" spans="1:5" x14ac:dyDescent="0.4">
      <c r="A426">
        <f>ScoutingInfo!F427</f>
        <v>0</v>
      </c>
      <c r="B426" t="str">
        <f>IF(ISBLANK(ScoutingInfo!I427),"null", ScoutingInfo!I427*2)</f>
        <v>null</v>
      </c>
      <c r="C426" t="str">
        <f>IF(ISBLANK(ScoutingInfo!J427),"null",ScoutingInfo!J427* 5)</f>
        <v>null</v>
      </c>
      <c r="D426" t="str" cm="1">
        <f t="array" ref="D426">_xlfn.IFS(ScoutingInfo!P427="h",1,   ScoutingInfo!P427="o",1,   ScoutingInfo!P427="s",1,   ScoutingInfo!P427="a",0,   ScoutingInfo!P427="x","x",ScoutingInfo!P427="p","p",ISBLANK(ScoutingInfo!P427),"null")</f>
        <v>null</v>
      </c>
      <c r="E426" t="str" cm="1">
        <f t="array" ref="E426">IFERROR(_xlfn.IFS(D426 = 1, IF(ScoutingInfo!O427&gt;0, ScoutingInfo!O427,AVERAGE(stage_timer)),D426=0,MAX(stage_timer),D426="x","x"),"")</f>
        <v/>
      </c>
    </row>
    <row r="427" spans="1:5" x14ac:dyDescent="0.4">
      <c r="A427">
        <f>ScoutingInfo!F428</f>
        <v>0</v>
      </c>
      <c r="B427" t="str">
        <f>IF(ISBLANK(ScoutingInfo!I428),"null", ScoutingInfo!I428*2)</f>
        <v>null</v>
      </c>
      <c r="C427" t="str">
        <f>IF(ISBLANK(ScoutingInfo!J428),"null",ScoutingInfo!J428* 5)</f>
        <v>null</v>
      </c>
      <c r="D427" t="str" cm="1">
        <f t="array" ref="D427">_xlfn.IFS(ScoutingInfo!P428="h",1,   ScoutingInfo!P428="o",1,   ScoutingInfo!P428="s",1,   ScoutingInfo!P428="a",0,   ScoutingInfo!P428="x","x",ScoutingInfo!P428="p","p",ISBLANK(ScoutingInfo!P428),"null")</f>
        <v>null</v>
      </c>
      <c r="E427" t="str" cm="1">
        <f t="array" ref="E427">IFERROR(_xlfn.IFS(D427 = 1, IF(ScoutingInfo!O428&gt;0, ScoutingInfo!O428,AVERAGE(stage_timer)),D427=0,MAX(stage_timer),D427="x","x"),"")</f>
        <v/>
      </c>
    </row>
    <row r="428" spans="1:5" x14ac:dyDescent="0.4">
      <c r="A428">
        <f>ScoutingInfo!F429</f>
        <v>0</v>
      </c>
      <c r="B428" t="str">
        <f>IF(ISBLANK(ScoutingInfo!I429),"null", ScoutingInfo!I429*2)</f>
        <v>null</v>
      </c>
      <c r="C428" t="str">
        <f>IF(ISBLANK(ScoutingInfo!J429),"null",ScoutingInfo!J429* 5)</f>
        <v>null</v>
      </c>
      <c r="D428" t="str" cm="1">
        <f t="array" ref="D428">_xlfn.IFS(ScoutingInfo!P429="h",1,   ScoutingInfo!P429="o",1,   ScoutingInfo!P429="s",1,   ScoutingInfo!P429="a",0,   ScoutingInfo!P429="x","x",ScoutingInfo!P429="p","p",ISBLANK(ScoutingInfo!P429),"null")</f>
        <v>null</v>
      </c>
      <c r="E428" t="str" cm="1">
        <f t="array" ref="E428">IFERROR(_xlfn.IFS(D428 = 1, IF(ScoutingInfo!O429&gt;0, ScoutingInfo!O429,AVERAGE(stage_timer)),D428=0,MAX(stage_timer),D428="x","x"),"")</f>
        <v/>
      </c>
    </row>
    <row r="429" spans="1:5" x14ac:dyDescent="0.4">
      <c r="A429">
        <f>ScoutingInfo!F430</f>
        <v>0</v>
      </c>
      <c r="B429" t="str">
        <f>IF(ISBLANK(ScoutingInfo!I430),"null", ScoutingInfo!I430*2)</f>
        <v>null</v>
      </c>
      <c r="C429" t="str">
        <f>IF(ISBLANK(ScoutingInfo!J430),"null",ScoutingInfo!J430* 5)</f>
        <v>null</v>
      </c>
      <c r="D429" t="str" cm="1">
        <f t="array" ref="D429">_xlfn.IFS(ScoutingInfo!P430="h",1,   ScoutingInfo!P430="o",1,   ScoutingInfo!P430="s",1,   ScoutingInfo!P430="a",0,   ScoutingInfo!P430="x","x",ScoutingInfo!P430="p","p",ISBLANK(ScoutingInfo!P430),"null")</f>
        <v>null</v>
      </c>
      <c r="E429" t="str" cm="1">
        <f t="array" ref="E429">IFERROR(_xlfn.IFS(D429 = 1, IF(ScoutingInfo!O430&gt;0, ScoutingInfo!O430,AVERAGE(stage_timer)),D429=0,MAX(stage_timer),D429="x","x"),"")</f>
        <v/>
      </c>
    </row>
    <row r="430" spans="1:5" x14ac:dyDescent="0.4">
      <c r="A430">
        <f>ScoutingInfo!F431</f>
        <v>0</v>
      </c>
      <c r="B430" t="str">
        <f>IF(ISBLANK(ScoutingInfo!I431),"null", ScoutingInfo!I431*2)</f>
        <v>null</v>
      </c>
      <c r="C430" t="str">
        <f>IF(ISBLANK(ScoutingInfo!J431),"null",ScoutingInfo!J431* 5)</f>
        <v>null</v>
      </c>
      <c r="D430" t="str" cm="1">
        <f t="array" ref="D430">_xlfn.IFS(ScoutingInfo!P431="h",1,   ScoutingInfo!P431="o",1,   ScoutingInfo!P431="s",1,   ScoutingInfo!P431="a",0,   ScoutingInfo!P431="x","x",ScoutingInfo!P431="p","p",ISBLANK(ScoutingInfo!P431),"null")</f>
        <v>null</v>
      </c>
      <c r="E430" t="str" cm="1">
        <f t="array" ref="E430">IFERROR(_xlfn.IFS(D430 = 1, IF(ScoutingInfo!O431&gt;0, ScoutingInfo!O431,AVERAGE(stage_timer)),D430=0,MAX(stage_timer),D430="x","x"),"")</f>
        <v/>
      </c>
    </row>
    <row r="431" spans="1:5" x14ac:dyDescent="0.4">
      <c r="A431">
        <f>ScoutingInfo!F432</f>
        <v>0</v>
      </c>
      <c r="B431" t="str">
        <f>IF(ISBLANK(ScoutingInfo!I432),"null", ScoutingInfo!I432*2)</f>
        <v>null</v>
      </c>
      <c r="C431" t="str">
        <f>IF(ISBLANK(ScoutingInfo!J432),"null",ScoutingInfo!J432* 5)</f>
        <v>null</v>
      </c>
      <c r="D431" t="str" cm="1">
        <f t="array" ref="D431">_xlfn.IFS(ScoutingInfo!P432="h",1,   ScoutingInfo!P432="o",1,   ScoutingInfo!P432="s",1,   ScoutingInfo!P432="a",0,   ScoutingInfo!P432="x","x",ScoutingInfo!P432="p","p",ISBLANK(ScoutingInfo!P432),"null")</f>
        <v>null</v>
      </c>
      <c r="E431" t="str" cm="1">
        <f t="array" ref="E431">IFERROR(_xlfn.IFS(D431 = 1, IF(ScoutingInfo!O432&gt;0, ScoutingInfo!O432,AVERAGE(stage_timer)),D431=0,MAX(stage_timer),D431="x","x"),"")</f>
        <v/>
      </c>
    </row>
    <row r="432" spans="1:5" x14ac:dyDescent="0.4">
      <c r="A432">
        <f>ScoutingInfo!F433</f>
        <v>0</v>
      </c>
      <c r="B432" t="str">
        <f>IF(ISBLANK(ScoutingInfo!I433),"null", ScoutingInfo!I433*2)</f>
        <v>null</v>
      </c>
      <c r="C432" t="str">
        <f>IF(ISBLANK(ScoutingInfo!J433),"null",ScoutingInfo!J433* 5)</f>
        <v>null</v>
      </c>
      <c r="D432" t="str" cm="1">
        <f t="array" ref="D432">_xlfn.IFS(ScoutingInfo!P433="h",1,   ScoutingInfo!P433="o",1,   ScoutingInfo!P433="s",1,   ScoutingInfo!P433="a",0,   ScoutingInfo!P433="x","x",ScoutingInfo!P433="p","p",ISBLANK(ScoutingInfo!P433),"null")</f>
        <v>null</v>
      </c>
      <c r="E432" t="str" cm="1">
        <f t="array" ref="E432">IFERROR(_xlfn.IFS(D432 = 1, IF(ScoutingInfo!O433&gt;0, ScoutingInfo!O433,AVERAGE(stage_timer)),D432=0,MAX(stage_timer),D432="x","x"),"")</f>
        <v/>
      </c>
    </row>
    <row r="433" spans="1:5" x14ac:dyDescent="0.4">
      <c r="A433">
        <f>ScoutingInfo!F434</f>
        <v>0</v>
      </c>
      <c r="B433" t="str">
        <f>IF(ISBLANK(ScoutingInfo!I434),"null", ScoutingInfo!I434*2)</f>
        <v>null</v>
      </c>
      <c r="C433" t="str">
        <f>IF(ISBLANK(ScoutingInfo!J434),"null",ScoutingInfo!J434* 5)</f>
        <v>null</v>
      </c>
      <c r="D433" t="str" cm="1">
        <f t="array" ref="D433">_xlfn.IFS(ScoutingInfo!P434="h",1,   ScoutingInfo!P434="o",1,   ScoutingInfo!P434="s",1,   ScoutingInfo!P434="a",0,   ScoutingInfo!P434="x","x",ScoutingInfo!P434="p","p",ISBLANK(ScoutingInfo!P434),"null")</f>
        <v>null</v>
      </c>
      <c r="E433" t="str" cm="1">
        <f t="array" ref="E433">IFERROR(_xlfn.IFS(D433 = 1, IF(ScoutingInfo!O434&gt;0, ScoutingInfo!O434,AVERAGE(stage_timer)),D433=0,MAX(stage_timer),D433="x","x"),"")</f>
        <v/>
      </c>
    </row>
    <row r="434" spans="1:5" x14ac:dyDescent="0.4">
      <c r="A434">
        <f>ScoutingInfo!F435</f>
        <v>0</v>
      </c>
      <c r="B434" t="str">
        <f>IF(ISBLANK(ScoutingInfo!I435),"null", ScoutingInfo!I435*2)</f>
        <v>null</v>
      </c>
      <c r="C434" t="str">
        <f>IF(ISBLANK(ScoutingInfo!J435),"null",ScoutingInfo!J435* 5)</f>
        <v>null</v>
      </c>
      <c r="D434" t="str" cm="1">
        <f t="array" ref="D434">_xlfn.IFS(ScoutingInfo!P435="h",1,   ScoutingInfo!P435="o",1,   ScoutingInfo!P435="s",1,   ScoutingInfo!P435="a",0,   ScoutingInfo!P435="x","x",ScoutingInfo!P435="p","p",ISBLANK(ScoutingInfo!P435),"null")</f>
        <v>null</v>
      </c>
      <c r="E434" t="str" cm="1">
        <f t="array" ref="E434">IFERROR(_xlfn.IFS(D434 = 1, IF(ScoutingInfo!O435&gt;0, ScoutingInfo!O435,AVERAGE(stage_timer)),D434=0,MAX(stage_timer),D434="x","x"),"")</f>
        <v/>
      </c>
    </row>
    <row r="435" spans="1:5" x14ac:dyDescent="0.4">
      <c r="A435">
        <f>ScoutingInfo!F436</f>
        <v>0</v>
      </c>
      <c r="B435" t="str">
        <f>IF(ISBLANK(ScoutingInfo!I436),"null", ScoutingInfo!I436*2)</f>
        <v>null</v>
      </c>
      <c r="C435" t="str">
        <f>IF(ISBLANK(ScoutingInfo!J436),"null",ScoutingInfo!J436* 5)</f>
        <v>null</v>
      </c>
      <c r="D435" t="str" cm="1">
        <f t="array" ref="D435">_xlfn.IFS(ScoutingInfo!P436="h",1,   ScoutingInfo!P436="o",1,   ScoutingInfo!P436="s",1,   ScoutingInfo!P436="a",0,   ScoutingInfo!P436="x","x",ScoutingInfo!P436="p","p",ISBLANK(ScoutingInfo!P436),"null")</f>
        <v>null</v>
      </c>
      <c r="E435" t="str" cm="1">
        <f t="array" ref="E435">IFERROR(_xlfn.IFS(D435 = 1, IF(ScoutingInfo!O436&gt;0, ScoutingInfo!O436,AVERAGE(stage_timer)),D435=0,MAX(stage_timer),D435="x","x"),"")</f>
        <v/>
      </c>
    </row>
    <row r="436" spans="1:5" x14ac:dyDescent="0.4">
      <c r="A436">
        <f>ScoutingInfo!F437</f>
        <v>0</v>
      </c>
      <c r="B436" t="str">
        <f>IF(ISBLANK(ScoutingInfo!I437),"null", ScoutingInfo!I437*2)</f>
        <v>null</v>
      </c>
      <c r="C436" t="str">
        <f>IF(ISBLANK(ScoutingInfo!J437),"null",ScoutingInfo!J437* 5)</f>
        <v>null</v>
      </c>
      <c r="D436" t="str" cm="1">
        <f t="array" ref="D436">_xlfn.IFS(ScoutingInfo!P437="h",1,   ScoutingInfo!P437="o",1,   ScoutingInfo!P437="s",1,   ScoutingInfo!P437="a",0,   ScoutingInfo!P437="x","x",ScoutingInfo!P437="p","p",ISBLANK(ScoutingInfo!P437),"null")</f>
        <v>null</v>
      </c>
      <c r="E436" t="str" cm="1">
        <f t="array" ref="E436">IFERROR(_xlfn.IFS(D436 = 1, IF(ScoutingInfo!O437&gt;0, ScoutingInfo!O437,AVERAGE(stage_timer)),D436=0,MAX(stage_timer),D436="x","x"),"")</f>
        <v/>
      </c>
    </row>
    <row r="437" spans="1:5" x14ac:dyDescent="0.4">
      <c r="A437">
        <f>ScoutingInfo!F438</f>
        <v>0</v>
      </c>
      <c r="B437" t="str">
        <f>IF(ISBLANK(ScoutingInfo!I438),"null", ScoutingInfo!I438*2)</f>
        <v>null</v>
      </c>
      <c r="C437" t="str">
        <f>IF(ISBLANK(ScoutingInfo!J438),"null",ScoutingInfo!J438* 5)</f>
        <v>null</v>
      </c>
      <c r="D437" t="str" cm="1">
        <f t="array" ref="D437">_xlfn.IFS(ScoutingInfo!P438="h",1,   ScoutingInfo!P438="o",1,   ScoutingInfo!P438="s",1,   ScoutingInfo!P438="a",0,   ScoutingInfo!P438="x","x",ScoutingInfo!P438="p","p",ISBLANK(ScoutingInfo!P438),"null")</f>
        <v>null</v>
      </c>
      <c r="E437" t="str" cm="1">
        <f t="array" ref="E437">IFERROR(_xlfn.IFS(D437 = 1, IF(ScoutingInfo!O438&gt;0, ScoutingInfo!O438,AVERAGE(stage_timer)),D437=0,MAX(stage_timer),D437="x","x"),"")</f>
        <v/>
      </c>
    </row>
    <row r="438" spans="1:5" x14ac:dyDescent="0.4">
      <c r="A438">
        <f>ScoutingInfo!F439</f>
        <v>0</v>
      </c>
      <c r="B438" t="str">
        <f>IF(ISBLANK(ScoutingInfo!I439),"null", ScoutingInfo!I439*2)</f>
        <v>null</v>
      </c>
      <c r="C438" t="str">
        <f>IF(ISBLANK(ScoutingInfo!J439),"null",ScoutingInfo!J439* 5)</f>
        <v>null</v>
      </c>
      <c r="D438" t="str" cm="1">
        <f t="array" ref="D438">_xlfn.IFS(ScoutingInfo!P439="h",1,   ScoutingInfo!P439="o",1,   ScoutingInfo!P439="s",1,   ScoutingInfo!P439="a",0,   ScoutingInfo!P439="x","x",ScoutingInfo!P439="p","p",ISBLANK(ScoutingInfo!P439),"null")</f>
        <v>null</v>
      </c>
      <c r="E438" t="str" cm="1">
        <f t="array" ref="E438">IFERROR(_xlfn.IFS(D438 = 1, IF(ScoutingInfo!O439&gt;0, ScoutingInfo!O439,AVERAGE(stage_timer)),D438=0,MAX(stage_timer),D438="x","x"),"")</f>
        <v/>
      </c>
    </row>
    <row r="439" spans="1:5" x14ac:dyDescent="0.4">
      <c r="A439">
        <f>ScoutingInfo!F440</f>
        <v>0</v>
      </c>
      <c r="B439" t="str">
        <f>IF(ISBLANK(ScoutingInfo!I440),"null", ScoutingInfo!I440*2)</f>
        <v>null</v>
      </c>
      <c r="C439" t="str">
        <f>IF(ISBLANK(ScoutingInfo!J440),"null",ScoutingInfo!J440* 5)</f>
        <v>null</v>
      </c>
      <c r="D439" t="str" cm="1">
        <f t="array" ref="D439">_xlfn.IFS(ScoutingInfo!P440="h",1,   ScoutingInfo!P440="o",1,   ScoutingInfo!P440="s",1,   ScoutingInfo!P440="a",0,   ScoutingInfo!P440="x","x",ScoutingInfo!P440="p","p",ISBLANK(ScoutingInfo!P440),"null")</f>
        <v>null</v>
      </c>
      <c r="E439" t="str" cm="1">
        <f t="array" ref="E439">IFERROR(_xlfn.IFS(D439 = 1, IF(ScoutingInfo!O440&gt;0, ScoutingInfo!O440,AVERAGE(stage_timer)),D439=0,MAX(stage_timer),D439="x","x"),"")</f>
        <v/>
      </c>
    </row>
    <row r="440" spans="1:5" x14ac:dyDescent="0.4">
      <c r="A440">
        <f>ScoutingInfo!F441</f>
        <v>0</v>
      </c>
      <c r="B440" t="str">
        <f>IF(ISBLANK(ScoutingInfo!I441),"null", ScoutingInfo!I441*2)</f>
        <v>null</v>
      </c>
      <c r="C440" t="str">
        <f>IF(ISBLANK(ScoutingInfo!J441),"null",ScoutingInfo!J441* 5)</f>
        <v>null</v>
      </c>
      <c r="D440" t="str" cm="1">
        <f t="array" ref="D440">_xlfn.IFS(ScoutingInfo!P441="h",1,   ScoutingInfo!P441="o",1,   ScoutingInfo!P441="s",1,   ScoutingInfo!P441="a",0,   ScoutingInfo!P441="x","x",ScoutingInfo!P441="p","p",ISBLANK(ScoutingInfo!P441),"null")</f>
        <v>null</v>
      </c>
      <c r="E440" t="str" cm="1">
        <f t="array" ref="E440">IFERROR(_xlfn.IFS(D440 = 1, IF(ScoutingInfo!O441&gt;0, ScoutingInfo!O441,AVERAGE(stage_timer)),D440=0,MAX(stage_timer),D440="x","x"),"")</f>
        <v/>
      </c>
    </row>
    <row r="441" spans="1:5" x14ac:dyDescent="0.4">
      <c r="A441">
        <f>ScoutingInfo!F442</f>
        <v>0</v>
      </c>
      <c r="B441" t="str">
        <f>IF(ISBLANK(ScoutingInfo!I442),"null", ScoutingInfo!I442*2)</f>
        <v>null</v>
      </c>
      <c r="C441" t="str">
        <f>IF(ISBLANK(ScoutingInfo!J442),"null",ScoutingInfo!J442* 5)</f>
        <v>null</v>
      </c>
      <c r="D441" t="str" cm="1">
        <f t="array" ref="D441">_xlfn.IFS(ScoutingInfo!P442="h",1,   ScoutingInfo!P442="o",1,   ScoutingInfo!P442="s",1,   ScoutingInfo!P442="a",0,   ScoutingInfo!P442="x","x",ScoutingInfo!P442="p","p",ISBLANK(ScoutingInfo!P442),"null")</f>
        <v>null</v>
      </c>
      <c r="E441" t="str" cm="1">
        <f t="array" ref="E441">IFERROR(_xlfn.IFS(D441 = 1, IF(ScoutingInfo!O442&gt;0, ScoutingInfo!O442,AVERAGE(stage_timer)),D441=0,MAX(stage_timer),D441="x","x"),"")</f>
        <v/>
      </c>
    </row>
    <row r="442" spans="1:5" x14ac:dyDescent="0.4">
      <c r="A442">
        <f>ScoutingInfo!F443</f>
        <v>0</v>
      </c>
      <c r="B442" t="str">
        <f>IF(ISBLANK(ScoutingInfo!I443),"null", ScoutingInfo!I443*2)</f>
        <v>null</v>
      </c>
      <c r="C442" t="str">
        <f>IF(ISBLANK(ScoutingInfo!J443),"null",ScoutingInfo!J443* 5)</f>
        <v>null</v>
      </c>
      <c r="D442" t="str" cm="1">
        <f t="array" ref="D442">_xlfn.IFS(ScoutingInfo!P443="h",1,   ScoutingInfo!P443="o",1,   ScoutingInfo!P443="s",1,   ScoutingInfo!P443="a",0,   ScoutingInfo!P443="x","x",ScoutingInfo!P443="p","p",ISBLANK(ScoutingInfo!P443),"null")</f>
        <v>null</v>
      </c>
      <c r="E442" t="str" cm="1">
        <f t="array" ref="E442">IFERROR(_xlfn.IFS(D442 = 1, IF(ScoutingInfo!O443&gt;0, ScoutingInfo!O443,AVERAGE(stage_timer)),D442=0,MAX(stage_timer),D442="x","x"),"")</f>
        <v/>
      </c>
    </row>
    <row r="443" spans="1:5" x14ac:dyDescent="0.4">
      <c r="A443">
        <f>ScoutingInfo!F444</f>
        <v>0</v>
      </c>
      <c r="B443" t="str">
        <f>IF(ISBLANK(ScoutingInfo!I444),"null", ScoutingInfo!I444*2)</f>
        <v>null</v>
      </c>
      <c r="C443" t="str">
        <f>IF(ISBLANK(ScoutingInfo!J444),"null",ScoutingInfo!J444* 5)</f>
        <v>null</v>
      </c>
      <c r="D443" t="str" cm="1">
        <f t="array" ref="D443">_xlfn.IFS(ScoutingInfo!P444="h",1,   ScoutingInfo!P444="o",1,   ScoutingInfo!P444="s",1,   ScoutingInfo!P444="a",0,   ScoutingInfo!P444="x","x",ScoutingInfo!P444="p","p",ISBLANK(ScoutingInfo!P444),"null")</f>
        <v>null</v>
      </c>
      <c r="E443" t="str" cm="1">
        <f t="array" ref="E443">IFERROR(_xlfn.IFS(D443 = 1, IF(ScoutingInfo!O444&gt;0, ScoutingInfo!O444,AVERAGE(stage_timer)),D443=0,MAX(stage_timer),D443="x","x"),"")</f>
        <v/>
      </c>
    </row>
    <row r="444" spans="1:5" x14ac:dyDescent="0.4">
      <c r="A444">
        <f>ScoutingInfo!F445</f>
        <v>0</v>
      </c>
      <c r="B444" t="str">
        <f>IF(ISBLANK(ScoutingInfo!I445),"null", ScoutingInfo!I445*2)</f>
        <v>null</v>
      </c>
      <c r="C444" t="str">
        <f>IF(ISBLANK(ScoutingInfo!J445),"null",ScoutingInfo!J445* 5)</f>
        <v>null</v>
      </c>
      <c r="D444" t="str" cm="1">
        <f t="array" ref="D444">_xlfn.IFS(ScoutingInfo!P445="h",1,   ScoutingInfo!P445="o",1,   ScoutingInfo!P445="s",1,   ScoutingInfo!P445="a",0,   ScoutingInfo!P445="x","x",ScoutingInfo!P445="p","p",ISBLANK(ScoutingInfo!P445),"null")</f>
        <v>null</v>
      </c>
      <c r="E444" t="str" cm="1">
        <f t="array" ref="E444">IFERROR(_xlfn.IFS(D444 = 1, IF(ScoutingInfo!O445&gt;0, ScoutingInfo!O445,AVERAGE(stage_timer)),D444=0,MAX(stage_timer),D444="x","x"),"")</f>
        <v/>
      </c>
    </row>
    <row r="445" spans="1:5" x14ac:dyDescent="0.4">
      <c r="A445">
        <f>ScoutingInfo!F446</f>
        <v>0</v>
      </c>
      <c r="B445" t="str">
        <f>IF(ISBLANK(ScoutingInfo!I446),"null", ScoutingInfo!I446*2)</f>
        <v>null</v>
      </c>
      <c r="C445" t="str">
        <f>IF(ISBLANK(ScoutingInfo!J446),"null",ScoutingInfo!J446* 5)</f>
        <v>null</v>
      </c>
      <c r="D445" t="str" cm="1">
        <f t="array" ref="D445">_xlfn.IFS(ScoutingInfo!P446="h",1,   ScoutingInfo!P446="o",1,   ScoutingInfo!P446="s",1,   ScoutingInfo!P446="a",0,   ScoutingInfo!P446="x","x",ScoutingInfo!P446="p","p",ISBLANK(ScoutingInfo!P446),"null")</f>
        <v>null</v>
      </c>
      <c r="E445" t="str" cm="1">
        <f t="array" ref="E445">IFERROR(_xlfn.IFS(D445 = 1, IF(ScoutingInfo!O446&gt;0, ScoutingInfo!O446,AVERAGE(stage_timer)),D445=0,MAX(stage_timer),D445="x","x"),"")</f>
        <v/>
      </c>
    </row>
    <row r="446" spans="1:5" x14ac:dyDescent="0.4">
      <c r="A446">
        <f>ScoutingInfo!F447</f>
        <v>0</v>
      </c>
      <c r="B446" t="str">
        <f>IF(ISBLANK(ScoutingInfo!I447),"null", ScoutingInfo!I447*2)</f>
        <v>null</v>
      </c>
      <c r="C446" t="str">
        <f>IF(ISBLANK(ScoutingInfo!J447),"null",ScoutingInfo!J447* 5)</f>
        <v>null</v>
      </c>
      <c r="D446" t="str" cm="1">
        <f t="array" ref="D446">_xlfn.IFS(ScoutingInfo!P447="h",1,   ScoutingInfo!P447="o",1,   ScoutingInfo!P447="s",1,   ScoutingInfo!P447="a",0,   ScoutingInfo!P447="x","x",ScoutingInfo!P447="p","p",ISBLANK(ScoutingInfo!P447),"null")</f>
        <v>null</v>
      </c>
      <c r="E446" t="str" cm="1">
        <f t="array" ref="E446">IFERROR(_xlfn.IFS(D446 = 1, IF(ScoutingInfo!O447&gt;0, ScoutingInfo!O447,AVERAGE(stage_timer)),D446=0,MAX(stage_timer),D446="x","x"),"")</f>
        <v/>
      </c>
    </row>
    <row r="447" spans="1:5" x14ac:dyDescent="0.4">
      <c r="A447">
        <f>ScoutingInfo!F448</f>
        <v>0</v>
      </c>
      <c r="B447" t="str">
        <f>IF(ISBLANK(ScoutingInfo!I448),"null", ScoutingInfo!I448*2)</f>
        <v>null</v>
      </c>
      <c r="C447" t="str">
        <f>IF(ISBLANK(ScoutingInfo!J448),"null",ScoutingInfo!J448* 5)</f>
        <v>null</v>
      </c>
      <c r="D447" t="str" cm="1">
        <f t="array" ref="D447">_xlfn.IFS(ScoutingInfo!P448="h",1,   ScoutingInfo!P448="o",1,   ScoutingInfo!P448="s",1,   ScoutingInfo!P448="a",0,   ScoutingInfo!P448="x","x",ScoutingInfo!P448="p","p",ISBLANK(ScoutingInfo!P448),"null")</f>
        <v>null</v>
      </c>
      <c r="E447" t="str" cm="1">
        <f t="array" ref="E447">IFERROR(_xlfn.IFS(D447 = 1, IF(ScoutingInfo!O448&gt;0, ScoutingInfo!O448,AVERAGE(stage_timer)),D447=0,MAX(stage_timer),D447="x","x"),"")</f>
        <v/>
      </c>
    </row>
    <row r="448" spans="1:5" x14ac:dyDescent="0.4">
      <c r="A448">
        <f>ScoutingInfo!F449</f>
        <v>0</v>
      </c>
      <c r="B448" t="str">
        <f>IF(ISBLANK(ScoutingInfo!I449),"null", ScoutingInfo!I449*2)</f>
        <v>null</v>
      </c>
      <c r="C448" t="str">
        <f>IF(ISBLANK(ScoutingInfo!J449),"null",ScoutingInfo!J449* 5)</f>
        <v>null</v>
      </c>
      <c r="D448" t="str" cm="1">
        <f t="array" ref="D448">_xlfn.IFS(ScoutingInfo!P449="h",1,   ScoutingInfo!P449="o",1,   ScoutingInfo!P449="s",1,   ScoutingInfo!P449="a",0,   ScoutingInfo!P449="x","x",ScoutingInfo!P449="p","p",ISBLANK(ScoutingInfo!P449),"null")</f>
        <v>null</v>
      </c>
      <c r="E448" t="str" cm="1">
        <f t="array" ref="E448">IFERROR(_xlfn.IFS(D448 = 1, IF(ScoutingInfo!O449&gt;0, ScoutingInfo!O449,AVERAGE(stage_timer)),D448=0,MAX(stage_timer),D448="x","x"),"")</f>
        <v/>
      </c>
    </row>
    <row r="449" spans="1:5" x14ac:dyDescent="0.4">
      <c r="A449">
        <f>ScoutingInfo!F450</f>
        <v>0</v>
      </c>
      <c r="B449" t="str">
        <f>IF(ISBLANK(ScoutingInfo!I450),"null", ScoutingInfo!I450*2)</f>
        <v>null</v>
      </c>
      <c r="C449" t="str">
        <f>IF(ISBLANK(ScoutingInfo!J450),"null",ScoutingInfo!J450* 5)</f>
        <v>null</v>
      </c>
      <c r="D449" t="str" cm="1">
        <f t="array" ref="D449">_xlfn.IFS(ScoutingInfo!P450="h",1,   ScoutingInfo!P450="o",1,   ScoutingInfo!P450="s",1,   ScoutingInfo!P450="a",0,   ScoutingInfo!P450="x","x",ScoutingInfo!P450="p","p",ISBLANK(ScoutingInfo!P450),"null")</f>
        <v>null</v>
      </c>
      <c r="E449" t="str" cm="1">
        <f t="array" ref="E449">IFERROR(_xlfn.IFS(D449 = 1, IF(ScoutingInfo!O450&gt;0, ScoutingInfo!O450,AVERAGE(stage_timer)),D449=0,MAX(stage_timer),D449="x","x"),"")</f>
        <v/>
      </c>
    </row>
    <row r="450" spans="1:5" x14ac:dyDescent="0.4">
      <c r="A450">
        <f>ScoutingInfo!F451</f>
        <v>0</v>
      </c>
      <c r="B450" t="str">
        <f>IF(ISBLANK(ScoutingInfo!I451),"null", ScoutingInfo!I451*2)</f>
        <v>null</v>
      </c>
      <c r="C450" t="str">
        <f>IF(ISBLANK(ScoutingInfo!J451),"null",ScoutingInfo!J451* 5)</f>
        <v>null</v>
      </c>
      <c r="D450" t="str" cm="1">
        <f t="array" ref="D450">_xlfn.IFS(ScoutingInfo!P451="h",1,   ScoutingInfo!P451="o",1,   ScoutingInfo!P451="s",1,   ScoutingInfo!P451="a",0,   ScoutingInfo!P451="x","x",ScoutingInfo!P451="p","p",ISBLANK(ScoutingInfo!P451),"null")</f>
        <v>null</v>
      </c>
      <c r="E450" t="str" cm="1">
        <f t="array" ref="E450">IFERROR(_xlfn.IFS(D450 = 1, IF(ScoutingInfo!O451&gt;0, ScoutingInfo!O451,AVERAGE(stage_timer)),D450=0,MAX(stage_timer),D450="x","x"),"")</f>
        <v/>
      </c>
    </row>
    <row r="451" spans="1:5" x14ac:dyDescent="0.4">
      <c r="A451">
        <f>ScoutingInfo!F452</f>
        <v>0</v>
      </c>
      <c r="B451" t="str">
        <f>IF(ISBLANK(ScoutingInfo!I452),"null", ScoutingInfo!I452*2)</f>
        <v>null</v>
      </c>
      <c r="C451" t="str">
        <f>IF(ISBLANK(ScoutingInfo!J452),"null",ScoutingInfo!J452* 5)</f>
        <v>null</v>
      </c>
      <c r="D451" t="str" cm="1">
        <f t="array" ref="D451">_xlfn.IFS(ScoutingInfo!P452="h",1,   ScoutingInfo!P452="o",1,   ScoutingInfo!P452="s",1,   ScoutingInfo!P452="a",0,   ScoutingInfo!P452="x","x",ScoutingInfo!P452="p","p",ISBLANK(ScoutingInfo!P452),"null")</f>
        <v>null</v>
      </c>
      <c r="E451" t="str" cm="1">
        <f t="array" ref="E451">IFERROR(_xlfn.IFS(D451 = 1, IF(ScoutingInfo!O452&gt;0, ScoutingInfo!O452,AVERAGE(stage_timer)),D451=0,MAX(stage_timer),D451="x","x"),"")</f>
        <v/>
      </c>
    </row>
    <row r="452" spans="1:5" x14ac:dyDescent="0.4">
      <c r="A452">
        <f>ScoutingInfo!F453</f>
        <v>0</v>
      </c>
      <c r="B452" t="str">
        <f>IF(ISBLANK(ScoutingInfo!I453),"null", ScoutingInfo!I453*2)</f>
        <v>null</v>
      </c>
      <c r="C452" t="str">
        <f>IF(ISBLANK(ScoutingInfo!J453),"null",ScoutingInfo!J453* 5)</f>
        <v>null</v>
      </c>
      <c r="D452" t="str" cm="1">
        <f t="array" ref="D452">_xlfn.IFS(ScoutingInfo!P453="h",1,   ScoutingInfo!P453="o",1,   ScoutingInfo!P453="s",1,   ScoutingInfo!P453="a",0,   ScoutingInfo!P453="x","x",ScoutingInfo!P453="p","p",ISBLANK(ScoutingInfo!P453),"null")</f>
        <v>null</v>
      </c>
      <c r="E452" t="str" cm="1">
        <f t="array" ref="E452">IFERROR(_xlfn.IFS(D452 = 1, IF(ScoutingInfo!O453&gt;0, ScoutingInfo!O453,AVERAGE(stage_timer)),D452=0,MAX(stage_timer),D452="x","x"),"")</f>
        <v/>
      </c>
    </row>
    <row r="453" spans="1:5" x14ac:dyDescent="0.4">
      <c r="A453">
        <f>ScoutingInfo!F454</f>
        <v>0</v>
      </c>
      <c r="B453" t="str">
        <f>IF(ISBLANK(ScoutingInfo!I454),"null", ScoutingInfo!I454*2)</f>
        <v>null</v>
      </c>
      <c r="C453" t="str">
        <f>IF(ISBLANK(ScoutingInfo!J454),"null",ScoutingInfo!J454* 5)</f>
        <v>null</v>
      </c>
      <c r="D453" t="str" cm="1">
        <f t="array" ref="D453">_xlfn.IFS(ScoutingInfo!P454="h",1,   ScoutingInfo!P454="o",1,   ScoutingInfo!P454="s",1,   ScoutingInfo!P454="a",0,   ScoutingInfo!P454="x","x",ScoutingInfo!P454="p","p",ISBLANK(ScoutingInfo!P454),"null")</f>
        <v>null</v>
      </c>
      <c r="E453" t="str" cm="1">
        <f t="array" ref="E453">IFERROR(_xlfn.IFS(D453 = 1, IF(ScoutingInfo!O454&gt;0, ScoutingInfo!O454,AVERAGE(stage_timer)),D453=0,MAX(stage_timer),D453="x","x"),"")</f>
        <v/>
      </c>
    </row>
    <row r="454" spans="1:5" x14ac:dyDescent="0.4">
      <c r="A454">
        <f>ScoutingInfo!F455</f>
        <v>0</v>
      </c>
      <c r="B454" t="str">
        <f>IF(ISBLANK(ScoutingInfo!I455),"null", ScoutingInfo!I455*2)</f>
        <v>null</v>
      </c>
      <c r="C454" t="str">
        <f>IF(ISBLANK(ScoutingInfo!J455),"null",ScoutingInfo!J455* 5)</f>
        <v>null</v>
      </c>
      <c r="D454" t="str" cm="1">
        <f t="array" ref="D454">_xlfn.IFS(ScoutingInfo!P455="h",1,   ScoutingInfo!P455="o",1,   ScoutingInfo!P455="s",1,   ScoutingInfo!P455="a",0,   ScoutingInfo!P455="x","x",ScoutingInfo!P455="p","p",ISBLANK(ScoutingInfo!P455),"null")</f>
        <v>null</v>
      </c>
      <c r="E454" t="str" cm="1">
        <f t="array" ref="E454">IFERROR(_xlfn.IFS(D454 = 1, IF(ScoutingInfo!O455&gt;0, ScoutingInfo!O455,AVERAGE(stage_timer)),D454=0,MAX(stage_timer),D454="x","x"),"")</f>
        <v/>
      </c>
    </row>
    <row r="455" spans="1:5" x14ac:dyDescent="0.4">
      <c r="A455">
        <f>ScoutingInfo!F456</f>
        <v>0</v>
      </c>
      <c r="B455" t="str">
        <f>IF(ISBLANK(ScoutingInfo!I456),"null", ScoutingInfo!I456*2)</f>
        <v>null</v>
      </c>
      <c r="C455" t="str">
        <f>IF(ISBLANK(ScoutingInfo!J456),"null",ScoutingInfo!J456* 5)</f>
        <v>null</v>
      </c>
      <c r="D455" t="str" cm="1">
        <f t="array" ref="D455">_xlfn.IFS(ScoutingInfo!P456="h",1,   ScoutingInfo!P456="o",1,   ScoutingInfo!P456="s",1,   ScoutingInfo!P456="a",0,   ScoutingInfo!P456="x","x",ScoutingInfo!P456="p","p",ISBLANK(ScoutingInfo!P456),"null")</f>
        <v>null</v>
      </c>
      <c r="E455" t="str" cm="1">
        <f t="array" ref="E455">IFERROR(_xlfn.IFS(D455 = 1, IF(ScoutingInfo!O456&gt;0, ScoutingInfo!O456,AVERAGE(stage_timer)),D455=0,MAX(stage_timer),D455="x","x"),"")</f>
        <v/>
      </c>
    </row>
    <row r="456" spans="1:5" x14ac:dyDescent="0.4">
      <c r="A456">
        <f>ScoutingInfo!F457</f>
        <v>0</v>
      </c>
      <c r="B456" t="str">
        <f>IF(ISBLANK(ScoutingInfo!I457),"null", ScoutingInfo!I457*2)</f>
        <v>null</v>
      </c>
      <c r="C456" t="str">
        <f>IF(ISBLANK(ScoutingInfo!J457),"null",ScoutingInfo!J457* 5)</f>
        <v>null</v>
      </c>
      <c r="D456" t="str" cm="1">
        <f t="array" ref="D456">_xlfn.IFS(ScoutingInfo!P457="h",1,   ScoutingInfo!P457="o",1,   ScoutingInfo!P457="s",1,   ScoutingInfo!P457="a",0,   ScoutingInfo!P457="x","x",ScoutingInfo!P457="p","p",ISBLANK(ScoutingInfo!P457),"null")</f>
        <v>null</v>
      </c>
      <c r="E456" t="str" cm="1">
        <f t="array" ref="E456">IFERROR(_xlfn.IFS(D456 = 1, IF(ScoutingInfo!O457&gt;0, ScoutingInfo!O457,AVERAGE(stage_timer)),D456=0,MAX(stage_timer),D456="x","x"),"")</f>
        <v/>
      </c>
    </row>
    <row r="457" spans="1:5" x14ac:dyDescent="0.4">
      <c r="A457">
        <f>ScoutingInfo!F458</f>
        <v>0</v>
      </c>
      <c r="B457" t="str">
        <f>IF(ISBLANK(ScoutingInfo!I458),"null", ScoutingInfo!I458*2)</f>
        <v>null</v>
      </c>
      <c r="C457" t="str">
        <f>IF(ISBLANK(ScoutingInfo!J458),"null",ScoutingInfo!J458* 5)</f>
        <v>null</v>
      </c>
      <c r="D457" t="str" cm="1">
        <f t="array" ref="D457">_xlfn.IFS(ScoutingInfo!P458="h",1,   ScoutingInfo!P458="o",1,   ScoutingInfo!P458="s",1,   ScoutingInfo!P458="a",0,   ScoutingInfo!P458="x","x",ScoutingInfo!P458="p","p",ISBLANK(ScoutingInfo!P458),"null")</f>
        <v>null</v>
      </c>
      <c r="E457" t="str" cm="1">
        <f t="array" ref="E457">IFERROR(_xlfn.IFS(D457 = 1, IF(ScoutingInfo!O458&gt;0, ScoutingInfo!O458,AVERAGE(stage_timer)),D457=0,MAX(stage_timer),D457="x","x"),"")</f>
        <v/>
      </c>
    </row>
    <row r="458" spans="1:5" x14ac:dyDescent="0.4">
      <c r="A458">
        <f>ScoutingInfo!F459</f>
        <v>0</v>
      </c>
      <c r="B458" t="str">
        <f>IF(ISBLANK(ScoutingInfo!I459),"null", ScoutingInfo!I459*2)</f>
        <v>null</v>
      </c>
      <c r="C458" t="str">
        <f>IF(ISBLANK(ScoutingInfo!J459),"null",ScoutingInfo!J459* 5)</f>
        <v>null</v>
      </c>
      <c r="D458" t="str" cm="1">
        <f t="array" ref="D458">_xlfn.IFS(ScoutingInfo!P459="h",1,   ScoutingInfo!P459="o",1,   ScoutingInfo!P459="s",1,   ScoutingInfo!P459="a",0,   ScoutingInfo!P459="x","x",ScoutingInfo!P459="p","p",ISBLANK(ScoutingInfo!P459),"null")</f>
        <v>null</v>
      </c>
      <c r="E458" t="str" cm="1">
        <f t="array" ref="E458">IFERROR(_xlfn.IFS(D458 = 1, IF(ScoutingInfo!O459&gt;0, ScoutingInfo!O459,AVERAGE(stage_timer)),D458=0,MAX(stage_timer),D458="x","x"),"")</f>
        <v/>
      </c>
    </row>
    <row r="459" spans="1:5" x14ac:dyDescent="0.4">
      <c r="A459">
        <f>ScoutingInfo!F460</f>
        <v>0</v>
      </c>
      <c r="B459" t="str">
        <f>IF(ISBLANK(ScoutingInfo!I460),"null", ScoutingInfo!I460*2)</f>
        <v>null</v>
      </c>
      <c r="C459" t="str">
        <f>IF(ISBLANK(ScoutingInfo!J460),"null",ScoutingInfo!J460* 5)</f>
        <v>null</v>
      </c>
      <c r="D459" t="str" cm="1">
        <f t="array" ref="D459">_xlfn.IFS(ScoutingInfo!P460="h",1,   ScoutingInfo!P460="o",1,   ScoutingInfo!P460="s",1,   ScoutingInfo!P460="a",0,   ScoutingInfo!P460="x","x",ScoutingInfo!P460="p","p",ISBLANK(ScoutingInfo!P460),"null")</f>
        <v>null</v>
      </c>
      <c r="E459" t="str" cm="1">
        <f t="array" ref="E459">IFERROR(_xlfn.IFS(D459 = 1, IF(ScoutingInfo!O460&gt;0, ScoutingInfo!O460,AVERAGE(stage_timer)),D459=0,MAX(stage_timer),D459="x","x"),"")</f>
        <v/>
      </c>
    </row>
    <row r="460" spans="1:5" x14ac:dyDescent="0.4">
      <c r="A460">
        <f>ScoutingInfo!F461</f>
        <v>0</v>
      </c>
      <c r="B460" t="str">
        <f>IF(ISBLANK(ScoutingInfo!I461),"null", ScoutingInfo!I461*2)</f>
        <v>null</v>
      </c>
      <c r="C460" t="str">
        <f>IF(ISBLANK(ScoutingInfo!J461),"null",ScoutingInfo!J461* 5)</f>
        <v>null</v>
      </c>
      <c r="D460" t="str" cm="1">
        <f t="array" ref="D460">_xlfn.IFS(ScoutingInfo!P461="h",1,   ScoutingInfo!P461="o",1,   ScoutingInfo!P461="s",1,   ScoutingInfo!P461="a",0,   ScoutingInfo!P461="x","x",ScoutingInfo!P461="p","p",ISBLANK(ScoutingInfo!P461),"null")</f>
        <v>null</v>
      </c>
      <c r="E460" t="str" cm="1">
        <f t="array" ref="E460">IFERROR(_xlfn.IFS(D460 = 1, IF(ScoutingInfo!O461&gt;0, ScoutingInfo!O461,AVERAGE(stage_timer)),D460=0,MAX(stage_timer),D460="x","x"),"")</f>
        <v/>
      </c>
    </row>
    <row r="461" spans="1:5" x14ac:dyDescent="0.4">
      <c r="A461">
        <f>ScoutingInfo!F462</f>
        <v>0</v>
      </c>
      <c r="B461" t="str">
        <f>IF(ISBLANK(ScoutingInfo!I462),"null", ScoutingInfo!I462*2)</f>
        <v>null</v>
      </c>
      <c r="C461" t="str">
        <f>IF(ISBLANK(ScoutingInfo!J462),"null",ScoutingInfo!J462* 5)</f>
        <v>null</v>
      </c>
      <c r="D461" t="str" cm="1">
        <f t="array" ref="D461">_xlfn.IFS(ScoutingInfo!P462="h",1,   ScoutingInfo!P462="o",1,   ScoutingInfo!P462="s",1,   ScoutingInfo!P462="a",0,   ScoutingInfo!P462="x","x",ScoutingInfo!P462="p","p",ISBLANK(ScoutingInfo!P462),"null")</f>
        <v>null</v>
      </c>
      <c r="E461" t="str" cm="1">
        <f t="array" ref="E461">IFERROR(_xlfn.IFS(D461 = 1, IF(ScoutingInfo!O462&gt;0, ScoutingInfo!O462,AVERAGE(stage_timer)),D461=0,MAX(stage_timer),D461="x","x"),"")</f>
        <v/>
      </c>
    </row>
    <row r="462" spans="1:5" x14ac:dyDescent="0.4">
      <c r="A462">
        <f>ScoutingInfo!F463</f>
        <v>0</v>
      </c>
      <c r="B462" t="str">
        <f>IF(ISBLANK(ScoutingInfo!I463),"null", ScoutingInfo!I463*2)</f>
        <v>null</v>
      </c>
      <c r="C462" t="str">
        <f>IF(ISBLANK(ScoutingInfo!J463),"null",ScoutingInfo!J463* 5)</f>
        <v>null</v>
      </c>
      <c r="D462" t="str" cm="1">
        <f t="array" ref="D462">_xlfn.IFS(ScoutingInfo!P463="h",1,   ScoutingInfo!P463="o",1,   ScoutingInfo!P463="s",1,   ScoutingInfo!P463="a",0,   ScoutingInfo!P463="x","x",ScoutingInfo!P463="p","p",ISBLANK(ScoutingInfo!P463),"null")</f>
        <v>null</v>
      </c>
      <c r="E462" t="str" cm="1">
        <f t="array" ref="E462">IFERROR(_xlfn.IFS(D462 = 1, IF(ScoutingInfo!O463&gt;0, ScoutingInfo!O463,AVERAGE(stage_timer)),D462=0,MAX(stage_timer),D462="x","x"),"")</f>
        <v/>
      </c>
    </row>
    <row r="463" spans="1:5" x14ac:dyDescent="0.4">
      <c r="A463">
        <f>ScoutingInfo!F464</f>
        <v>0</v>
      </c>
      <c r="B463" t="str">
        <f>IF(ISBLANK(ScoutingInfo!I464),"null", ScoutingInfo!I464*2)</f>
        <v>null</v>
      </c>
      <c r="C463" t="str">
        <f>IF(ISBLANK(ScoutingInfo!J464),"null",ScoutingInfo!J464* 5)</f>
        <v>null</v>
      </c>
      <c r="D463" t="str" cm="1">
        <f t="array" ref="D463">_xlfn.IFS(ScoutingInfo!P464="h",1,   ScoutingInfo!P464="o",1,   ScoutingInfo!P464="s",1,   ScoutingInfo!P464="a",0,   ScoutingInfo!P464="x","x",ScoutingInfo!P464="p","p",ISBLANK(ScoutingInfo!P464),"null")</f>
        <v>null</v>
      </c>
      <c r="E463" t="str" cm="1">
        <f t="array" ref="E463">IFERROR(_xlfn.IFS(D463 = 1, IF(ScoutingInfo!O464&gt;0, ScoutingInfo!O464,AVERAGE(stage_timer)),D463=0,MAX(stage_timer),D463="x","x"),"")</f>
        <v/>
      </c>
    </row>
    <row r="464" spans="1:5" x14ac:dyDescent="0.4">
      <c r="A464">
        <f>ScoutingInfo!F465</f>
        <v>0</v>
      </c>
      <c r="B464" t="str">
        <f>IF(ISBLANK(ScoutingInfo!I465),"null", ScoutingInfo!I465*2)</f>
        <v>null</v>
      </c>
      <c r="C464" t="str">
        <f>IF(ISBLANK(ScoutingInfo!J465),"null",ScoutingInfo!J465* 5)</f>
        <v>null</v>
      </c>
      <c r="D464" t="str" cm="1">
        <f t="array" ref="D464">_xlfn.IFS(ScoutingInfo!P465="h",1,   ScoutingInfo!P465="o",1,   ScoutingInfo!P465="s",1,   ScoutingInfo!P465="a",0,   ScoutingInfo!P465="x","x",ScoutingInfo!P465="p","p",ISBLANK(ScoutingInfo!P465),"null")</f>
        <v>null</v>
      </c>
      <c r="E464" t="str" cm="1">
        <f t="array" ref="E464">IFERROR(_xlfn.IFS(D464 = 1, IF(ScoutingInfo!O465&gt;0, ScoutingInfo!O465,AVERAGE(stage_timer)),D464=0,MAX(stage_timer),D464="x","x"),"")</f>
        <v/>
      </c>
    </row>
    <row r="465" spans="1:5" x14ac:dyDescent="0.4">
      <c r="A465">
        <f>ScoutingInfo!F466</f>
        <v>0</v>
      </c>
      <c r="B465" t="str">
        <f>IF(ISBLANK(ScoutingInfo!I466),"null", ScoutingInfo!I466*2)</f>
        <v>null</v>
      </c>
      <c r="C465" t="str">
        <f>IF(ISBLANK(ScoutingInfo!J466),"null",ScoutingInfo!J466* 5)</f>
        <v>null</v>
      </c>
      <c r="D465" t="str" cm="1">
        <f t="array" ref="D465">_xlfn.IFS(ScoutingInfo!P466="h",1,   ScoutingInfo!P466="o",1,   ScoutingInfo!P466="s",1,   ScoutingInfo!P466="a",0,   ScoutingInfo!P466="x","x",ScoutingInfo!P466="p","p",ISBLANK(ScoutingInfo!P466),"null")</f>
        <v>null</v>
      </c>
      <c r="E465" t="str" cm="1">
        <f t="array" ref="E465">IFERROR(_xlfn.IFS(D465 = 1, IF(ScoutingInfo!O466&gt;0, ScoutingInfo!O466,AVERAGE(stage_timer)),D465=0,MAX(stage_timer),D465="x","x"),"")</f>
        <v/>
      </c>
    </row>
    <row r="466" spans="1:5" x14ac:dyDescent="0.4">
      <c r="A466">
        <f>ScoutingInfo!F467</f>
        <v>0</v>
      </c>
      <c r="B466" t="str">
        <f>IF(ISBLANK(ScoutingInfo!I467),"null", ScoutingInfo!I467*2)</f>
        <v>null</v>
      </c>
      <c r="C466" t="str">
        <f>IF(ISBLANK(ScoutingInfo!J467),"null",ScoutingInfo!J467* 5)</f>
        <v>null</v>
      </c>
      <c r="D466" t="str" cm="1">
        <f t="array" ref="D466">_xlfn.IFS(ScoutingInfo!P467="h",1,   ScoutingInfo!P467="o",1,   ScoutingInfo!P467="s",1,   ScoutingInfo!P467="a",0,   ScoutingInfo!P467="x","x",ScoutingInfo!P467="p","p",ISBLANK(ScoutingInfo!P467),"null")</f>
        <v>null</v>
      </c>
      <c r="E466" t="str" cm="1">
        <f t="array" ref="E466">IFERROR(_xlfn.IFS(D466 = 1, IF(ScoutingInfo!O467&gt;0, ScoutingInfo!O467,AVERAGE(stage_timer)),D466=0,MAX(stage_timer),D466="x","x"),"")</f>
        <v/>
      </c>
    </row>
    <row r="467" spans="1:5" x14ac:dyDescent="0.4">
      <c r="A467">
        <f>ScoutingInfo!F468</f>
        <v>0</v>
      </c>
      <c r="B467" t="str">
        <f>IF(ISBLANK(ScoutingInfo!I468),"null", ScoutingInfo!I468*2)</f>
        <v>null</v>
      </c>
      <c r="C467" t="str">
        <f>IF(ISBLANK(ScoutingInfo!J468),"null",ScoutingInfo!J468* 5)</f>
        <v>null</v>
      </c>
      <c r="D467" t="str" cm="1">
        <f t="array" ref="D467">_xlfn.IFS(ScoutingInfo!P468="h",1,   ScoutingInfo!P468="o",1,   ScoutingInfo!P468="s",1,   ScoutingInfo!P468="a",0,   ScoutingInfo!P468="x","x",ScoutingInfo!P468="p","p",ISBLANK(ScoutingInfo!P468),"null")</f>
        <v>null</v>
      </c>
      <c r="E467" t="str" cm="1">
        <f t="array" ref="E467">IFERROR(_xlfn.IFS(D467 = 1, IF(ScoutingInfo!O468&gt;0, ScoutingInfo!O468,AVERAGE(stage_timer)),D467=0,MAX(stage_timer),D467="x","x"),"")</f>
        <v/>
      </c>
    </row>
    <row r="468" spans="1:5" x14ac:dyDescent="0.4">
      <c r="A468">
        <f>ScoutingInfo!F469</f>
        <v>0</v>
      </c>
      <c r="B468" t="str">
        <f>IF(ISBLANK(ScoutingInfo!I469),"null", ScoutingInfo!I469*2)</f>
        <v>null</v>
      </c>
      <c r="C468" t="str">
        <f>IF(ISBLANK(ScoutingInfo!J469),"null",ScoutingInfo!J469* 5)</f>
        <v>null</v>
      </c>
      <c r="D468" t="str" cm="1">
        <f t="array" ref="D468">_xlfn.IFS(ScoutingInfo!P469="h",1,   ScoutingInfo!P469="o",1,   ScoutingInfo!P469="s",1,   ScoutingInfo!P469="a",0,   ScoutingInfo!P469="x","x",ScoutingInfo!P469="p","p",ISBLANK(ScoutingInfo!P469),"null")</f>
        <v>null</v>
      </c>
      <c r="E468" t="str" cm="1">
        <f t="array" ref="E468">IFERROR(_xlfn.IFS(D468 = 1, IF(ScoutingInfo!O469&gt;0, ScoutingInfo!O469,AVERAGE(stage_timer)),D468=0,MAX(stage_timer),D468="x","x"),"")</f>
        <v/>
      </c>
    </row>
    <row r="469" spans="1:5" x14ac:dyDescent="0.4">
      <c r="A469">
        <f>ScoutingInfo!F470</f>
        <v>0</v>
      </c>
      <c r="B469" t="str">
        <f>IF(ISBLANK(ScoutingInfo!I470),"null", ScoutingInfo!I470*2)</f>
        <v>null</v>
      </c>
      <c r="C469" t="str">
        <f>IF(ISBLANK(ScoutingInfo!J470),"null",ScoutingInfo!J470* 5)</f>
        <v>null</v>
      </c>
      <c r="D469" t="str" cm="1">
        <f t="array" ref="D469">_xlfn.IFS(ScoutingInfo!P470="h",1,   ScoutingInfo!P470="o",1,   ScoutingInfo!P470="s",1,   ScoutingInfo!P470="a",0,   ScoutingInfo!P470="x","x",ScoutingInfo!P470="p","p",ISBLANK(ScoutingInfo!P470),"null")</f>
        <v>null</v>
      </c>
      <c r="E469" t="str" cm="1">
        <f t="array" ref="E469">IFERROR(_xlfn.IFS(D469 = 1, IF(ScoutingInfo!O470&gt;0, ScoutingInfo!O470,AVERAGE(stage_timer)),D469=0,MAX(stage_timer),D469="x","x"),"")</f>
        <v/>
      </c>
    </row>
    <row r="470" spans="1:5" x14ac:dyDescent="0.4">
      <c r="A470">
        <f>ScoutingInfo!F471</f>
        <v>0</v>
      </c>
      <c r="B470" t="str">
        <f>IF(ISBLANK(ScoutingInfo!I471),"null", ScoutingInfo!I471*2)</f>
        <v>null</v>
      </c>
      <c r="C470" t="str">
        <f>IF(ISBLANK(ScoutingInfo!J471),"null",ScoutingInfo!J471* 5)</f>
        <v>null</v>
      </c>
      <c r="D470" t="str" cm="1">
        <f t="array" ref="D470">_xlfn.IFS(ScoutingInfo!P471="h",1,   ScoutingInfo!P471="o",1,   ScoutingInfo!P471="s",1,   ScoutingInfo!P471="a",0,   ScoutingInfo!P471="x","x",ScoutingInfo!P471="p","p",ISBLANK(ScoutingInfo!P471),"null")</f>
        <v>null</v>
      </c>
      <c r="E470" t="str" cm="1">
        <f t="array" ref="E470">IFERROR(_xlfn.IFS(D470 = 1, IF(ScoutingInfo!O471&gt;0, ScoutingInfo!O471,AVERAGE(stage_timer)),D470=0,MAX(stage_timer),D470="x","x"),"")</f>
        <v/>
      </c>
    </row>
    <row r="471" spans="1:5" x14ac:dyDescent="0.4">
      <c r="A471">
        <f>ScoutingInfo!F472</f>
        <v>0</v>
      </c>
      <c r="B471" t="str">
        <f>IF(ISBLANK(ScoutingInfo!I472),"null", ScoutingInfo!I472*2)</f>
        <v>null</v>
      </c>
      <c r="C471" t="str">
        <f>IF(ISBLANK(ScoutingInfo!J472),"null",ScoutingInfo!J472* 5)</f>
        <v>null</v>
      </c>
      <c r="D471" t="str" cm="1">
        <f t="array" ref="D471">_xlfn.IFS(ScoutingInfo!P472="h",1,   ScoutingInfo!P472="o",1,   ScoutingInfo!P472="s",1,   ScoutingInfo!P472="a",0,   ScoutingInfo!P472="x","x",ScoutingInfo!P472="p","p",ISBLANK(ScoutingInfo!P472),"null")</f>
        <v>null</v>
      </c>
      <c r="E471" t="str" cm="1">
        <f t="array" ref="E471">IFERROR(_xlfn.IFS(D471 = 1, IF(ScoutingInfo!O472&gt;0, ScoutingInfo!O472,AVERAGE(stage_timer)),D471=0,MAX(stage_timer),D471="x","x"),"")</f>
        <v/>
      </c>
    </row>
    <row r="472" spans="1:5" x14ac:dyDescent="0.4">
      <c r="A472">
        <f>ScoutingInfo!F473</f>
        <v>0</v>
      </c>
      <c r="B472" t="str">
        <f>IF(ISBLANK(ScoutingInfo!I473),"null", ScoutingInfo!I473*2)</f>
        <v>null</v>
      </c>
      <c r="C472" t="str">
        <f>IF(ISBLANK(ScoutingInfo!J473),"null",ScoutingInfo!J473* 5)</f>
        <v>null</v>
      </c>
      <c r="D472" t="str" cm="1">
        <f t="array" ref="D472">_xlfn.IFS(ScoutingInfo!P473="h",1,   ScoutingInfo!P473="o",1,   ScoutingInfo!P473="s",1,   ScoutingInfo!P473="a",0,   ScoutingInfo!P473="x","x",ScoutingInfo!P473="p","p",ISBLANK(ScoutingInfo!P473),"null")</f>
        <v>null</v>
      </c>
      <c r="E472" t="str" cm="1">
        <f t="array" ref="E472">IFERROR(_xlfn.IFS(D472 = 1, IF(ScoutingInfo!O473&gt;0, ScoutingInfo!O473,AVERAGE(stage_timer)),D472=0,MAX(stage_timer),D472="x","x"),"")</f>
        <v/>
      </c>
    </row>
    <row r="473" spans="1:5" x14ac:dyDescent="0.4">
      <c r="A473">
        <f>ScoutingInfo!F474</f>
        <v>0</v>
      </c>
      <c r="B473" t="str">
        <f>IF(ISBLANK(ScoutingInfo!I474),"null", ScoutingInfo!I474*2)</f>
        <v>null</v>
      </c>
      <c r="C473" t="str">
        <f>IF(ISBLANK(ScoutingInfo!J474),"null",ScoutingInfo!J474* 5)</f>
        <v>null</v>
      </c>
      <c r="D473" t="str" cm="1">
        <f t="array" ref="D473">_xlfn.IFS(ScoutingInfo!P474="h",1,   ScoutingInfo!P474="o",1,   ScoutingInfo!P474="s",1,   ScoutingInfo!P474="a",0,   ScoutingInfo!P474="x","x",ScoutingInfo!P474="p","p",ISBLANK(ScoutingInfo!P474),"null")</f>
        <v>null</v>
      </c>
      <c r="E473" t="str" cm="1">
        <f t="array" ref="E473">IFERROR(_xlfn.IFS(D473 = 1, IF(ScoutingInfo!O474&gt;0, ScoutingInfo!O474,AVERAGE(stage_timer)),D473=0,MAX(stage_timer),D473="x","x"),"")</f>
        <v/>
      </c>
    </row>
    <row r="474" spans="1:5" x14ac:dyDescent="0.4">
      <c r="A474">
        <f>ScoutingInfo!F475</f>
        <v>0</v>
      </c>
      <c r="B474" t="str">
        <f>IF(ISBLANK(ScoutingInfo!I475),"null", ScoutingInfo!I475*2)</f>
        <v>null</v>
      </c>
      <c r="C474" t="str">
        <f>IF(ISBLANK(ScoutingInfo!J475),"null",ScoutingInfo!J475* 5)</f>
        <v>null</v>
      </c>
      <c r="D474" t="str" cm="1">
        <f t="array" ref="D474">_xlfn.IFS(ScoutingInfo!P475="h",1,   ScoutingInfo!P475="o",1,   ScoutingInfo!P475="s",1,   ScoutingInfo!P475="a",0,   ScoutingInfo!P475="x","x",ScoutingInfo!P475="p","p",ISBLANK(ScoutingInfo!P475),"null")</f>
        <v>null</v>
      </c>
      <c r="E474" t="str" cm="1">
        <f t="array" ref="E474">IFERROR(_xlfn.IFS(D474 = 1, IF(ScoutingInfo!O475&gt;0, ScoutingInfo!O475,AVERAGE(stage_timer)),D474=0,MAX(stage_timer),D474="x","x"),"")</f>
        <v/>
      </c>
    </row>
    <row r="475" spans="1:5" x14ac:dyDescent="0.4">
      <c r="A475">
        <f>ScoutingInfo!F476</f>
        <v>0</v>
      </c>
      <c r="B475" t="str">
        <f>IF(ISBLANK(ScoutingInfo!I476),"null", ScoutingInfo!I476*2)</f>
        <v>null</v>
      </c>
      <c r="C475" t="str">
        <f>IF(ISBLANK(ScoutingInfo!J476),"null",ScoutingInfo!J476* 5)</f>
        <v>null</v>
      </c>
      <c r="D475" t="str" cm="1">
        <f t="array" ref="D475">_xlfn.IFS(ScoutingInfo!P476="h",1,   ScoutingInfo!P476="o",1,   ScoutingInfo!P476="s",1,   ScoutingInfo!P476="a",0,   ScoutingInfo!P476="x","x",ScoutingInfo!P476="p","p",ISBLANK(ScoutingInfo!P476),"null")</f>
        <v>null</v>
      </c>
      <c r="E475" t="str" cm="1">
        <f t="array" ref="E475">IFERROR(_xlfn.IFS(D475 = 1, IF(ScoutingInfo!O476&gt;0, ScoutingInfo!O476,AVERAGE(stage_timer)),D475=0,MAX(stage_timer),D475="x","x"),"")</f>
        <v/>
      </c>
    </row>
    <row r="476" spans="1:5" x14ac:dyDescent="0.4">
      <c r="A476">
        <f>ScoutingInfo!F477</f>
        <v>0</v>
      </c>
      <c r="B476" t="str">
        <f>IF(ISBLANK(ScoutingInfo!I477),"null", ScoutingInfo!I477*2)</f>
        <v>null</v>
      </c>
      <c r="C476" t="str">
        <f>IF(ISBLANK(ScoutingInfo!J477),"null",ScoutingInfo!J477* 5)</f>
        <v>null</v>
      </c>
      <c r="D476" t="str" cm="1">
        <f t="array" ref="D476">_xlfn.IFS(ScoutingInfo!P477="h",1,   ScoutingInfo!P477="o",1,   ScoutingInfo!P477="s",1,   ScoutingInfo!P477="a",0,   ScoutingInfo!P477="x","x",ScoutingInfo!P477="p","p",ISBLANK(ScoutingInfo!P477),"null")</f>
        <v>null</v>
      </c>
      <c r="E476" t="str" cm="1">
        <f t="array" ref="E476">IFERROR(_xlfn.IFS(D476 = 1, IF(ScoutingInfo!O477&gt;0, ScoutingInfo!O477,AVERAGE(stage_timer)),D476=0,MAX(stage_timer),D476="x","x"),"")</f>
        <v/>
      </c>
    </row>
    <row r="477" spans="1:5" x14ac:dyDescent="0.4">
      <c r="A477">
        <f>ScoutingInfo!F478</f>
        <v>0</v>
      </c>
      <c r="B477" t="str">
        <f>IF(ISBLANK(ScoutingInfo!I478),"null", ScoutingInfo!I478*2)</f>
        <v>null</v>
      </c>
      <c r="C477" t="str">
        <f>IF(ISBLANK(ScoutingInfo!J478),"null",ScoutingInfo!J478* 5)</f>
        <v>null</v>
      </c>
      <c r="D477" t="str" cm="1">
        <f t="array" ref="D477">_xlfn.IFS(ScoutingInfo!P478="h",1,   ScoutingInfo!P478="o",1,   ScoutingInfo!P478="s",1,   ScoutingInfo!P478="a",0,   ScoutingInfo!P478="x","x",ScoutingInfo!P478="p","p",ISBLANK(ScoutingInfo!P478),"null")</f>
        <v>null</v>
      </c>
      <c r="E477" t="str" cm="1">
        <f t="array" ref="E477">IFERROR(_xlfn.IFS(D477 = 1, IF(ScoutingInfo!O478&gt;0, ScoutingInfo!O478,AVERAGE(stage_timer)),D477=0,MAX(stage_timer),D477="x","x"),"")</f>
        <v/>
      </c>
    </row>
    <row r="478" spans="1:5" x14ac:dyDescent="0.4">
      <c r="A478">
        <f>ScoutingInfo!F479</f>
        <v>0</v>
      </c>
      <c r="B478" t="str">
        <f>IF(ISBLANK(ScoutingInfo!I479),"null", ScoutingInfo!I479*2)</f>
        <v>null</v>
      </c>
      <c r="C478" t="str">
        <f>IF(ISBLANK(ScoutingInfo!J479),"null",ScoutingInfo!J479* 5)</f>
        <v>null</v>
      </c>
      <c r="D478" t="str" cm="1">
        <f t="array" ref="D478">_xlfn.IFS(ScoutingInfo!P479="h",1,   ScoutingInfo!P479="o",1,   ScoutingInfo!P479="s",1,   ScoutingInfo!P479="a",0,   ScoutingInfo!P479="x","x",ScoutingInfo!P479="p","p",ISBLANK(ScoutingInfo!P479),"null")</f>
        <v>null</v>
      </c>
      <c r="E478" t="str" cm="1">
        <f t="array" ref="E478">IFERROR(_xlfn.IFS(D478 = 1, IF(ScoutingInfo!O479&gt;0, ScoutingInfo!O479,AVERAGE(stage_timer)),D478=0,MAX(stage_timer),D478="x","x"),"")</f>
        <v/>
      </c>
    </row>
    <row r="479" spans="1:5" x14ac:dyDescent="0.4">
      <c r="A479">
        <f>ScoutingInfo!F480</f>
        <v>0</v>
      </c>
      <c r="B479" t="str">
        <f>IF(ISBLANK(ScoutingInfo!I480),"null", ScoutingInfo!I480*2)</f>
        <v>null</v>
      </c>
      <c r="C479" t="str">
        <f>IF(ISBLANK(ScoutingInfo!J480),"null",ScoutingInfo!J480* 5)</f>
        <v>null</v>
      </c>
      <c r="D479" t="str" cm="1">
        <f t="array" ref="D479">_xlfn.IFS(ScoutingInfo!P480="h",1,   ScoutingInfo!P480="o",1,   ScoutingInfo!P480="s",1,   ScoutingInfo!P480="a",0,   ScoutingInfo!P480="x","x",ScoutingInfo!P480="p","p",ISBLANK(ScoutingInfo!P480),"null")</f>
        <v>null</v>
      </c>
      <c r="E479" t="str" cm="1">
        <f t="array" ref="E479">IFERROR(_xlfn.IFS(D479 = 1, IF(ScoutingInfo!O480&gt;0, ScoutingInfo!O480,AVERAGE(stage_timer)),D479=0,MAX(stage_timer),D479="x","x"),"")</f>
        <v/>
      </c>
    </row>
    <row r="480" spans="1:5" x14ac:dyDescent="0.4">
      <c r="A480">
        <f>ScoutingInfo!F481</f>
        <v>0</v>
      </c>
      <c r="B480" t="str">
        <f>IF(ISBLANK(ScoutingInfo!I481),"null", ScoutingInfo!I481*2)</f>
        <v>null</v>
      </c>
      <c r="C480" t="str">
        <f>IF(ISBLANK(ScoutingInfo!J481),"null",ScoutingInfo!J481* 5)</f>
        <v>null</v>
      </c>
      <c r="D480" t="str" cm="1">
        <f t="array" ref="D480">_xlfn.IFS(ScoutingInfo!P481="h",1,   ScoutingInfo!P481="o",1,   ScoutingInfo!P481="s",1,   ScoutingInfo!P481="a",0,   ScoutingInfo!P481="x","x",ScoutingInfo!P481="p","p",ISBLANK(ScoutingInfo!P481),"null")</f>
        <v>null</v>
      </c>
      <c r="E480" t="str" cm="1">
        <f t="array" ref="E480">IFERROR(_xlfn.IFS(D480 = 1, IF(ScoutingInfo!O481&gt;0, ScoutingInfo!O481,AVERAGE(stage_timer)),D480=0,MAX(stage_timer),D480="x","x"),"")</f>
        <v/>
      </c>
    </row>
    <row r="481" spans="1:5" x14ac:dyDescent="0.4">
      <c r="A481">
        <f>ScoutingInfo!F482</f>
        <v>0</v>
      </c>
      <c r="B481" t="str">
        <f>IF(ISBLANK(ScoutingInfo!I482),"null", ScoutingInfo!I482*2)</f>
        <v>null</v>
      </c>
      <c r="C481" t="str">
        <f>IF(ISBLANK(ScoutingInfo!J482),"null",ScoutingInfo!J482* 5)</f>
        <v>null</v>
      </c>
      <c r="D481" t="str" cm="1">
        <f t="array" ref="D481">_xlfn.IFS(ScoutingInfo!P482="h",1,   ScoutingInfo!P482="o",1,   ScoutingInfo!P482="s",1,   ScoutingInfo!P482="a",0,   ScoutingInfo!P482="x","x",ScoutingInfo!P482="p","p",ISBLANK(ScoutingInfo!P482),"null")</f>
        <v>null</v>
      </c>
      <c r="E481" t="str" cm="1">
        <f t="array" ref="E481">IFERROR(_xlfn.IFS(D481 = 1, IF(ScoutingInfo!O482&gt;0, ScoutingInfo!O482,AVERAGE(stage_timer)),D481=0,MAX(stage_timer),D481="x","x"),"")</f>
        <v/>
      </c>
    </row>
    <row r="482" spans="1:5" x14ac:dyDescent="0.4">
      <c r="A482">
        <f>ScoutingInfo!F483</f>
        <v>0</v>
      </c>
      <c r="B482" t="str">
        <f>IF(ISBLANK(ScoutingInfo!I483),"null", ScoutingInfo!I483*2)</f>
        <v>null</v>
      </c>
      <c r="C482" t="str">
        <f>IF(ISBLANK(ScoutingInfo!J483),"null",ScoutingInfo!J483* 5)</f>
        <v>null</v>
      </c>
      <c r="D482" t="str" cm="1">
        <f t="array" ref="D482">_xlfn.IFS(ScoutingInfo!P483="h",1,   ScoutingInfo!P483="o",1,   ScoutingInfo!P483="s",1,   ScoutingInfo!P483="a",0,   ScoutingInfo!P483="x","x",ScoutingInfo!P483="p","p",ISBLANK(ScoutingInfo!P483),"null")</f>
        <v>null</v>
      </c>
      <c r="E482" t="str" cm="1">
        <f t="array" ref="E482">IFERROR(_xlfn.IFS(D482 = 1, IF(ScoutingInfo!O483&gt;0, ScoutingInfo!O483,AVERAGE(stage_timer)),D482=0,MAX(stage_timer),D482="x","x"),"")</f>
        <v/>
      </c>
    </row>
    <row r="483" spans="1:5" x14ac:dyDescent="0.4">
      <c r="A483">
        <f>ScoutingInfo!F484</f>
        <v>0</v>
      </c>
      <c r="B483" t="str">
        <f>IF(ISBLANK(ScoutingInfo!I484),"null", ScoutingInfo!I484*2)</f>
        <v>null</v>
      </c>
      <c r="C483" t="str">
        <f>IF(ISBLANK(ScoutingInfo!J484),"null",ScoutingInfo!J484* 5)</f>
        <v>null</v>
      </c>
      <c r="D483" t="str" cm="1">
        <f t="array" ref="D483">_xlfn.IFS(ScoutingInfo!P484="h",1,   ScoutingInfo!P484="o",1,   ScoutingInfo!P484="s",1,   ScoutingInfo!P484="a",0,   ScoutingInfo!P484="x","x",ScoutingInfo!P484="p","p",ISBLANK(ScoutingInfo!P484),"null")</f>
        <v>null</v>
      </c>
      <c r="E483" t="str" cm="1">
        <f t="array" ref="E483">IFERROR(_xlfn.IFS(D483 = 1, IF(ScoutingInfo!O484&gt;0, ScoutingInfo!O484,AVERAGE(stage_timer)),D483=0,MAX(stage_timer),D483="x","x"),"")</f>
        <v/>
      </c>
    </row>
    <row r="484" spans="1:5" x14ac:dyDescent="0.4">
      <c r="A484">
        <f>ScoutingInfo!F485</f>
        <v>0</v>
      </c>
      <c r="B484" t="str">
        <f>IF(ISBLANK(ScoutingInfo!I485),"null", ScoutingInfo!I485*2)</f>
        <v>null</v>
      </c>
      <c r="C484" t="str">
        <f>IF(ISBLANK(ScoutingInfo!J485),"null",ScoutingInfo!J485* 5)</f>
        <v>null</v>
      </c>
      <c r="D484" t="str" cm="1">
        <f t="array" ref="D484">_xlfn.IFS(ScoutingInfo!P485="h",1,   ScoutingInfo!P485="o",1,   ScoutingInfo!P485="s",1,   ScoutingInfo!P485="a",0,   ScoutingInfo!P485="x","x",ScoutingInfo!P485="p","p",ISBLANK(ScoutingInfo!P485),"null")</f>
        <v>null</v>
      </c>
      <c r="E484" t="str" cm="1">
        <f t="array" ref="E484">IFERROR(_xlfn.IFS(D484 = 1, IF(ScoutingInfo!O485&gt;0, ScoutingInfo!O485,AVERAGE(stage_timer)),D484=0,MAX(stage_timer),D484="x","x"),"")</f>
        <v/>
      </c>
    </row>
    <row r="485" spans="1:5" x14ac:dyDescent="0.4">
      <c r="A485">
        <f>ScoutingInfo!F486</f>
        <v>0</v>
      </c>
      <c r="B485" t="str">
        <f>IF(ISBLANK(ScoutingInfo!I486),"null", ScoutingInfo!I486*2)</f>
        <v>null</v>
      </c>
      <c r="C485" t="str">
        <f>IF(ISBLANK(ScoutingInfo!J486),"null",ScoutingInfo!J486* 5)</f>
        <v>null</v>
      </c>
      <c r="D485" t="str" cm="1">
        <f t="array" ref="D485">_xlfn.IFS(ScoutingInfo!P486="h",1,   ScoutingInfo!P486="o",1,   ScoutingInfo!P486="s",1,   ScoutingInfo!P486="a",0,   ScoutingInfo!P486="x","x",ScoutingInfo!P486="p","p",ISBLANK(ScoutingInfo!P486),"null")</f>
        <v>null</v>
      </c>
      <c r="E485" t="str" cm="1">
        <f t="array" ref="E485">IFERROR(_xlfn.IFS(D485 = 1, IF(ScoutingInfo!O486&gt;0, ScoutingInfo!O486,AVERAGE(stage_timer)),D485=0,MAX(stage_timer),D485="x","x"),"")</f>
        <v/>
      </c>
    </row>
    <row r="486" spans="1:5" x14ac:dyDescent="0.4">
      <c r="A486">
        <f>ScoutingInfo!F487</f>
        <v>0</v>
      </c>
      <c r="B486" t="str">
        <f>IF(ISBLANK(ScoutingInfo!I487),"null", ScoutingInfo!I487*2)</f>
        <v>null</v>
      </c>
      <c r="C486" t="str">
        <f>IF(ISBLANK(ScoutingInfo!J487),"null",ScoutingInfo!J487* 5)</f>
        <v>null</v>
      </c>
      <c r="D486" t="str" cm="1">
        <f t="array" ref="D486">_xlfn.IFS(ScoutingInfo!P487="h",1,   ScoutingInfo!P487="o",1,   ScoutingInfo!P487="s",1,   ScoutingInfo!P487="a",0,   ScoutingInfo!P487="x","x",ScoutingInfo!P487="p","p",ISBLANK(ScoutingInfo!P487),"null")</f>
        <v>null</v>
      </c>
      <c r="E486" t="str" cm="1">
        <f t="array" ref="E486">IFERROR(_xlfn.IFS(D486 = 1, IF(ScoutingInfo!O487&gt;0, ScoutingInfo!O487,AVERAGE(stage_timer)),D486=0,MAX(stage_timer),D486="x","x"),"")</f>
        <v/>
      </c>
    </row>
    <row r="487" spans="1:5" x14ac:dyDescent="0.4">
      <c r="A487">
        <f>ScoutingInfo!F488</f>
        <v>0</v>
      </c>
      <c r="B487" t="str">
        <f>IF(ISBLANK(ScoutingInfo!I488),"null", ScoutingInfo!I488*2)</f>
        <v>null</v>
      </c>
      <c r="C487" t="str">
        <f>IF(ISBLANK(ScoutingInfo!J488),"null",ScoutingInfo!J488* 5)</f>
        <v>null</v>
      </c>
      <c r="D487" t="str" cm="1">
        <f t="array" ref="D487">_xlfn.IFS(ScoutingInfo!P488="h",1,   ScoutingInfo!P488="o",1,   ScoutingInfo!P488="s",1,   ScoutingInfo!P488="a",0,   ScoutingInfo!P488="x","x",ScoutingInfo!P488="p","p",ISBLANK(ScoutingInfo!P488),"null")</f>
        <v>null</v>
      </c>
      <c r="E487" t="str" cm="1">
        <f t="array" ref="E487">IFERROR(_xlfn.IFS(D487 = 1, IF(ScoutingInfo!O488&gt;0, ScoutingInfo!O488,AVERAGE(stage_timer)),D487=0,MAX(stage_timer),D487="x","x"),"")</f>
        <v/>
      </c>
    </row>
    <row r="488" spans="1:5" x14ac:dyDescent="0.4">
      <c r="A488">
        <f>ScoutingInfo!F489</f>
        <v>0</v>
      </c>
      <c r="B488" t="str">
        <f>IF(ISBLANK(ScoutingInfo!I489),"null", ScoutingInfo!I489*2)</f>
        <v>null</v>
      </c>
      <c r="C488" t="str">
        <f>IF(ISBLANK(ScoutingInfo!J489),"null",ScoutingInfo!J489* 5)</f>
        <v>null</v>
      </c>
      <c r="D488" t="str" cm="1">
        <f t="array" ref="D488">_xlfn.IFS(ScoutingInfo!P489="h",1,   ScoutingInfo!P489="o",1,   ScoutingInfo!P489="s",1,   ScoutingInfo!P489="a",0,   ScoutingInfo!P489="x","x",ScoutingInfo!P489="p","p",ISBLANK(ScoutingInfo!P489),"null")</f>
        <v>null</v>
      </c>
      <c r="E488" t="str" cm="1">
        <f t="array" ref="E488">IFERROR(_xlfn.IFS(D488 = 1, IF(ScoutingInfo!O489&gt;0, ScoutingInfo!O489,AVERAGE(stage_timer)),D488=0,MAX(stage_timer),D488="x","x"),"")</f>
        <v/>
      </c>
    </row>
    <row r="489" spans="1:5" x14ac:dyDescent="0.4">
      <c r="A489">
        <f>ScoutingInfo!F490</f>
        <v>0</v>
      </c>
      <c r="B489" t="str">
        <f>IF(ISBLANK(ScoutingInfo!I490),"null", ScoutingInfo!I490*2)</f>
        <v>null</v>
      </c>
      <c r="C489" t="str">
        <f>IF(ISBLANK(ScoutingInfo!J490),"null",ScoutingInfo!J490* 5)</f>
        <v>null</v>
      </c>
      <c r="D489" t="str" cm="1">
        <f t="array" ref="D489">_xlfn.IFS(ScoutingInfo!P490="h",1,   ScoutingInfo!P490="o",1,   ScoutingInfo!P490="s",1,   ScoutingInfo!P490="a",0,   ScoutingInfo!P490="x","x",ScoutingInfo!P490="p","p",ISBLANK(ScoutingInfo!P490),"null")</f>
        <v>null</v>
      </c>
      <c r="E489" t="str" cm="1">
        <f t="array" ref="E489">IFERROR(_xlfn.IFS(D489 = 1, IF(ScoutingInfo!O490&gt;0, ScoutingInfo!O490,AVERAGE(stage_timer)),D489=0,MAX(stage_timer),D489="x","x"),"")</f>
        <v/>
      </c>
    </row>
    <row r="490" spans="1:5" x14ac:dyDescent="0.4">
      <c r="A490">
        <f>ScoutingInfo!F491</f>
        <v>0</v>
      </c>
      <c r="B490" t="str">
        <f>IF(ISBLANK(ScoutingInfo!I491),"null", ScoutingInfo!I491*2)</f>
        <v>null</v>
      </c>
      <c r="C490" t="str">
        <f>IF(ISBLANK(ScoutingInfo!J491),"null",ScoutingInfo!J491* 5)</f>
        <v>null</v>
      </c>
      <c r="D490" t="str" cm="1">
        <f t="array" ref="D490">_xlfn.IFS(ScoutingInfo!P491="h",1,   ScoutingInfo!P491="o",1,   ScoutingInfo!P491="s",1,   ScoutingInfo!P491="a",0,   ScoutingInfo!P491="x","x",ScoutingInfo!P491="p","p",ISBLANK(ScoutingInfo!P491),"null")</f>
        <v>null</v>
      </c>
      <c r="E490" t="str" cm="1">
        <f t="array" ref="E490">IFERROR(_xlfn.IFS(D490 = 1, IF(ScoutingInfo!O491&gt;0, ScoutingInfo!O491,AVERAGE(stage_timer)),D490=0,MAX(stage_timer),D490="x","x"),"")</f>
        <v/>
      </c>
    </row>
    <row r="491" spans="1:5" x14ac:dyDescent="0.4">
      <c r="A491">
        <f>ScoutingInfo!F492</f>
        <v>0</v>
      </c>
      <c r="B491" t="str">
        <f>IF(ISBLANK(ScoutingInfo!I492),"null", ScoutingInfo!I492*2)</f>
        <v>null</v>
      </c>
      <c r="C491" t="str">
        <f>IF(ISBLANK(ScoutingInfo!J492),"null",ScoutingInfo!J492* 5)</f>
        <v>null</v>
      </c>
      <c r="D491" t="str" cm="1">
        <f t="array" ref="D491">_xlfn.IFS(ScoutingInfo!P492="h",1,   ScoutingInfo!P492="o",1,   ScoutingInfo!P492="s",1,   ScoutingInfo!P492="a",0,   ScoutingInfo!P492="x","x",ScoutingInfo!P492="p","p",ISBLANK(ScoutingInfo!P492),"null")</f>
        <v>null</v>
      </c>
      <c r="E491" t="str" cm="1">
        <f t="array" ref="E491">IFERROR(_xlfn.IFS(D491 = 1, IF(ScoutingInfo!O492&gt;0, ScoutingInfo!O492,AVERAGE(stage_timer)),D491=0,MAX(stage_timer),D491="x","x"),"")</f>
        <v/>
      </c>
    </row>
    <row r="492" spans="1:5" x14ac:dyDescent="0.4">
      <c r="A492">
        <f>ScoutingInfo!F493</f>
        <v>0</v>
      </c>
      <c r="B492" t="str">
        <f>IF(ISBLANK(ScoutingInfo!I493),"null", ScoutingInfo!I493*2)</f>
        <v>null</v>
      </c>
      <c r="C492" t="str">
        <f>IF(ISBLANK(ScoutingInfo!J493),"null",ScoutingInfo!J493* 5)</f>
        <v>null</v>
      </c>
      <c r="D492" t="str" cm="1">
        <f t="array" ref="D492">_xlfn.IFS(ScoutingInfo!P493="h",1,   ScoutingInfo!P493="o",1,   ScoutingInfo!P493="s",1,   ScoutingInfo!P493="a",0,   ScoutingInfo!P493="x","x",ScoutingInfo!P493="p","p",ISBLANK(ScoutingInfo!P493),"null")</f>
        <v>null</v>
      </c>
      <c r="E492" t="str" cm="1">
        <f t="array" ref="E492">IFERROR(_xlfn.IFS(D492 = 1, IF(ScoutingInfo!O493&gt;0, ScoutingInfo!O493,AVERAGE(stage_timer)),D492=0,MAX(stage_timer),D492="x","x"),"")</f>
        <v/>
      </c>
    </row>
    <row r="493" spans="1:5" x14ac:dyDescent="0.4">
      <c r="A493">
        <f>ScoutingInfo!F494</f>
        <v>0</v>
      </c>
      <c r="B493" t="str">
        <f>IF(ISBLANK(ScoutingInfo!I494),"null", ScoutingInfo!I494*2)</f>
        <v>null</v>
      </c>
      <c r="C493" t="str">
        <f>IF(ISBLANK(ScoutingInfo!J494),"null",ScoutingInfo!J494* 5)</f>
        <v>null</v>
      </c>
      <c r="D493" t="str" cm="1">
        <f t="array" ref="D493">_xlfn.IFS(ScoutingInfo!P494="h",1,   ScoutingInfo!P494="o",1,   ScoutingInfo!P494="s",1,   ScoutingInfo!P494="a",0,   ScoutingInfo!P494="x","x",ScoutingInfo!P494="p","p",ISBLANK(ScoutingInfo!P494),"null")</f>
        <v>null</v>
      </c>
      <c r="E493" t="str" cm="1">
        <f t="array" ref="E493">IFERROR(_xlfn.IFS(D493 = 1, IF(ScoutingInfo!O494&gt;0, ScoutingInfo!O494,AVERAGE(stage_timer)),D493=0,MAX(stage_timer),D493="x","x"),"")</f>
        <v/>
      </c>
    </row>
    <row r="494" spans="1:5" x14ac:dyDescent="0.4">
      <c r="A494">
        <f>ScoutingInfo!F495</f>
        <v>0</v>
      </c>
      <c r="B494" t="str">
        <f>IF(ISBLANK(ScoutingInfo!I495),"null", ScoutingInfo!I495*2)</f>
        <v>null</v>
      </c>
      <c r="C494" t="str">
        <f>IF(ISBLANK(ScoutingInfo!J495),"null",ScoutingInfo!J495* 5)</f>
        <v>null</v>
      </c>
      <c r="D494" t="str" cm="1">
        <f t="array" ref="D494">_xlfn.IFS(ScoutingInfo!P495="h",1,   ScoutingInfo!P495="o",1,   ScoutingInfo!P495="s",1,   ScoutingInfo!P495="a",0,   ScoutingInfo!P495="x","x",ScoutingInfo!P495="p","p",ISBLANK(ScoutingInfo!P495),"null")</f>
        <v>null</v>
      </c>
      <c r="E494" t="str" cm="1">
        <f t="array" ref="E494">IFERROR(_xlfn.IFS(D494 = 1, IF(ScoutingInfo!O495&gt;0, ScoutingInfo!O495,AVERAGE(stage_timer)),D494=0,MAX(stage_timer),D494="x","x"),"")</f>
        <v/>
      </c>
    </row>
    <row r="495" spans="1:5" x14ac:dyDescent="0.4">
      <c r="A495">
        <f>ScoutingInfo!F496</f>
        <v>0</v>
      </c>
      <c r="B495" t="str">
        <f>IF(ISBLANK(ScoutingInfo!I496),"null", ScoutingInfo!I496*2)</f>
        <v>null</v>
      </c>
      <c r="C495" t="str">
        <f>IF(ISBLANK(ScoutingInfo!J496),"null",ScoutingInfo!J496* 5)</f>
        <v>null</v>
      </c>
      <c r="D495" t="str" cm="1">
        <f t="array" ref="D495">_xlfn.IFS(ScoutingInfo!P496="h",1,   ScoutingInfo!P496="o",1,   ScoutingInfo!P496="s",1,   ScoutingInfo!P496="a",0,   ScoutingInfo!P496="x","x",ScoutingInfo!P496="p","p",ISBLANK(ScoutingInfo!P496),"null")</f>
        <v>null</v>
      </c>
      <c r="E495" t="str" cm="1">
        <f t="array" ref="E495">IFERROR(_xlfn.IFS(D495 = 1, IF(ScoutingInfo!O496&gt;0, ScoutingInfo!O496,AVERAGE(stage_timer)),D495=0,MAX(stage_timer),D495="x","x"),"")</f>
        <v/>
      </c>
    </row>
    <row r="496" spans="1:5" x14ac:dyDescent="0.4">
      <c r="A496">
        <f>ScoutingInfo!F497</f>
        <v>0</v>
      </c>
      <c r="B496" t="str">
        <f>IF(ISBLANK(ScoutingInfo!I497),"null", ScoutingInfo!I497*2)</f>
        <v>null</v>
      </c>
      <c r="C496" t="str">
        <f>IF(ISBLANK(ScoutingInfo!J497),"null",ScoutingInfo!J497* 5)</f>
        <v>null</v>
      </c>
      <c r="D496" t="str" cm="1">
        <f t="array" ref="D496">_xlfn.IFS(ScoutingInfo!P497="h",1,   ScoutingInfo!P497="o",1,   ScoutingInfo!P497="s",1,   ScoutingInfo!P497="a",0,   ScoutingInfo!P497="x","x",ScoutingInfo!P497="p","p",ISBLANK(ScoutingInfo!P497),"null")</f>
        <v>null</v>
      </c>
      <c r="E496" t="str" cm="1">
        <f t="array" ref="E496">IFERROR(_xlfn.IFS(D496 = 1, IF(ScoutingInfo!O497&gt;0, ScoutingInfo!O497,AVERAGE(stage_timer)),D496=0,MAX(stage_timer),D496="x","x"),"")</f>
        <v/>
      </c>
    </row>
    <row r="497" spans="1:5" x14ac:dyDescent="0.4">
      <c r="A497">
        <f>ScoutingInfo!F498</f>
        <v>0</v>
      </c>
      <c r="B497" t="str">
        <f>IF(ISBLANK(ScoutingInfo!I498),"null", ScoutingInfo!I498*2)</f>
        <v>null</v>
      </c>
      <c r="C497" t="str">
        <f>IF(ISBLANK(ScoutingInfo!J498),"null",ScoutingInfo!J498* 5)</f>
        <v>null</v>
      </c>
      <c r="D497" t="str" cm="1">
        <f t="array" ref="D497">_xlfn.IFS(ScoutingInfo!P498="h",1,   ScoutingInfo!P498="o",1,   ScoutingInfo!P498="s",1,   ScoutingInfo!P498="a",0,   ScoutingInfo!P498="x","x",ScoutingInfo!P498="p","p",ISBLANK(ScoutingInfo!P498),"null")</f>
        <v>null</v>
      </c>
      <c r="E497" t="str" cm="1">
        <f t="array" ref="E497">IFERROR(_xlfn.IFS(D497 = 1, IF(ScoutingInfo!O498&gt;0, ScoutingInfo!O498,AVERAGE(stage_timer)),D497=0,MAX(stage_timer),D497="x","x"),"")</f>
        <v/>
      </c>
    </row>
    <row r="498" spans="1:5" x14ac:dyDescent="0.4">
      <c r="A498">
        <f>ScoutingInfo!F499</f>
        <v>0</v>
      </c>
      <c r="B498" t="str">
        <f>IF(ISBLANK(ScoutingInfo!I499),"null", ScoutingInfo!I499*2)</f>
        <v>null</v>
      </c>
      <c r="C498" t="str">
        <f>IF(ISBLANK(ScoutingInfo!J499),"null",ScoutingInfo!J499* 5)</f>
        <v>null</v>
      </c>
      <c r="D498" t="str" cm="1">
        <f t="array" ref="D498">_xlfn.IFS(ScoutingInfo!P499="h",1,   ScoutingInfo!P499="o",1,   ScoutingInfo!P499="s",1,   ScoutingInfo!P499="a",0,   ScoutingInfo!P499="x","x",ScoutingInfo!P499="p","p",ISBLANK(ScoutingInfo!P499),"null")</f>
        <v>null</v>
      </c>
      <c r="E498" t="str" cm="1">
        <f t="array" ref="E498">IFERROR(_xlfn.IFS(D498 = 1, IF(ScoutingInfo!O499&gt;0, ScoutingInfo!O499,AVERAGE(stage_timer)),D498=0,MAX(stage_timer),D498="x","x"),"")</f>
        <v/>
      </c>
    </row>
    <row r="499" spans="1:5" x14ac:dyDescent="0.4">
      <c r="A499">
        <f>ScoutingInfo!F500</f>
        <v>0</v>
      </c>
      <c r="B499" t="str">
        <f>IF(ISBLANK(ScoutingInfo!I500),"null", ScoutingInfo!I500*2)</f>
        <v>null</v>
      </c>
      <c r="C499" t="str">
        <f>IF(ISBLANK(ScoutingInfo!J500),"null",ScoutingInfo!J500* 5)</f>
        <v>null</v>
      </c>
      <c r="D499" t="str" cm="1">
        <f t="array" ref="D499">_xlfn.IFS(ScoutingInfo!P500="h",1,   ScoutingInfo!P500="o",1,   ScoutingInfo!P500="s",1,   ScoutingInfo!P500="a",0,   ScoutingInfo!P500="x","x",ScoutingInfo!P500="p","p",ISBLANK(ScoutingInfo!P500),"null")</f>
        <v>null</v>
      </c>
      <c r="E499" t="str" cm="1">
        <f t="array" ref="E499">IFERROR(_xlfn.IFS(D499 = 1, IF(ScoutingInfo!O500&gt;0, ScoutingInfo!O500,AVERAGE(stage_timer)),D499=0,MAX(stage_timer),D499="x","x"),"")</f>
        <v/>
      </c>
    </row>
    <row r="500" spans="1:5" x14ac:dyDescent="0.4">
      <c r="A500">
        <f>ScoutingInfo!F501</f>
        <v>0</v>
      </c>
      <c r="B500" t="str">
        <f>IF(ISBLANK(ScoutingInfo!I501),"null", ScoutingInfo!I501*2)</f>
        <v>null</v>
      </c>
      <c r="C500" t="str">
        <f>IF(ISBLANK(ScoutingInfo!J501),"null",ScoutingInfo!J501* 5)</f>
        <v>null</v>
      </c>
      <c r="D500" t="str" cm="1">
        <f t="array" ref="D500">_xlfn.IFS(ScoutingInfo!P501="h",1,   ScoutingInfo!P501="o",1,   ScoutingInfo!P501="s",1,   ScoutingInfo!P501="a",0,   ScoutingInfo!P501="x","x",ScoutingInfo!P501="p","p",ISBLANK(ScoutingInfo!P501),"null")</f>
        <v>null</v>
      </c>
      <c r="E500" t="str" cm="1">
        <f t="array" ref="E500">IFERROR(_xlfn.IFS(D500 = 1, IF(ScoutingInfo!O501&gt;0, ScoutingInfo!O501,AVERAGE(stage_timer)),D500=0,MAX(stage_timer),D500="x","x"),"")</f>
        <v/>
      </c>
    </row>
    <row r="501" spans="1:5" x14ac:dyDescent="0.4">
      <c r="A501">
        <f>ScoutingInfo!F502</f>
        <v>0</v>
      </c>
      <c r="B501" t="str">
        <f>IF(ISBLANK(ScoutingInfo!I502),"null", ScoutingInfo!I502*2)</f>
        <v>null</v>
      </c>
      <c r="C501" t="str">
        <f>IF(ISBLANK(ScoutingInfo!J502),"null",ScoutingInfo!J502* 5)</f>
        <v>null</v>
      </c>
      <c r="D501" t="str" cm="1">
        <f t="array" ref="D501">_xlfn.IFS(ScoutingInfo!P502="h",1,   ScoutingInfo!P502="o",1,   ScoutingInfo!P502="s",1,   ScoutingInfo!P502="a",0,   ScoutingInfo!P502="x","x",ScoutingInfo!P502="p","p",ISBLANK(ScoutingInfo!P502),"null")</f>
        <v>null</v>
      </c>
      <c r="E501" t="str" cm="1">
        <f t="array" ref="E501">IFERROR(_xlfn.IFS(D501 = 1, IF(ScoutingInfo!O502&gt;0, ScoutingInfo!O502,AVERAGE(stage_timer)),D501=0,MAX(stage_timer),D501="x","x"),"")</f>
        <v/>
      </c>
    </row>
    <row r="502" spans="1:5" x14ac:dyDescent="0.4">
      <c r="A502">
        <f>ScoutingInfo!F503</f>
        <v>0</v>
      </c>
      <c r="B502" t="str">
        <f>IF(ISBLANK(ScoutingInfo!I503),"null", ScoutingInfo!I503*2)</f>
        <v>null</v>
      </c>
      <c r="C502" t="str">
        <f>IF(ISBLANK(ScoutingInfo!J503),"null",ScoutingInfo!J503* 5)</f>
        <v>null</v>
      </c>
      <c r="D502" t="str" cm="1">
        <f t="array" ref="D502">_xlfn.IFS(ScoutingInfo!P503="h",1,   ScoutingInfo!P503="o",1,   ScoutingInfo!P503="s",1,   ScoutingInfo!P503="a",0,   ScoutingInfo!P503="x","x",ScoutingInfo!P503="p","p",ISBLANK(ScoutingInfo!P503),"null")</f>
        <v>null</v>
      </c>
      <c r="E502" t="str" cm="1">
        <f t="array" ref="E502">IFERROR(_xlfn.IFS(D502 = 1, IF(ScoutingInfo!O503&gt;0, ScoutingInfo!O503,AVERAGE(stage_timer)),D502=0,MAX(stage_timer),D502="x","x"),"")</f>
        <v/>
      </c>
    </row>
    <row r="503" spans="1:5" x14ac:dyDescent="0.4">
      <c r="A503">
        <f>ScoutingInfo!F504</f>
        <v>0</v>
      </c>
      <c r="B503" t="str">
        <f>IF(ISBLANK(ScoutingInfo!I504),"null", ScoutingInfo!I504*2)</f>
        <v>null</v>
      </c>
      <c r="C503" t="str">
        <f>IF(ISBLANK(ScoutingInfo!J504),"null",ScoutingInfo!J504* 5)</f>
        <v>null</v>
      </c>
      <c r="D503" t="str" cm="1">
        <f t="array" ref="D503">_xlfn.IFS(ScoutingInfo!P504="h",1,   ScoutingInfo!P504="o",1,   ScoutingInfo!P504="s",1,   ScoutingInfo!P504="a",0,   ScoutingInfo!P504="x","x",ScoutingInfo!P504="p","p",ISBLANK(ScoutingInfo!P504),"null")</f>
        <v>null</v>
      </c>
      <c r="E503" t="str" cm="1">
        <f t="array" ref="E503">IFERROR(_xlfn.IFS(D503 = 1, IF(ScoutingInfo!O504&gt;0, ScoutingInfo!O504,AVERAGE(stage_timer)),D503=0,MAX(stage_timer),D503="x","x"),"")</f>
        <v/>
      </c>
    </row>
    <row r="504" spans="1:5" x14ac:dyDescent="0.4">
      <c r="A504">
        <f>ScoutingInfo!F505</f>
        <v>0</v>
      </c>
      <c r="B504" t="str">
        <f>IF(ISBLANK(ScoutingInfo!I505),"null", ScoutingInfo!I505*2)</f>
        <v>null</v>
      </c>
      <c r="C504" t="str">
        <f>IF(ISBLANK(ScoutingInfo!J505),"null",ScoutingInfo!J505* 5)</f>
        <v>null</v>
      </c>
      <c r="D504" t="str" cm="1">
        <f t="array" ref="D504">_xlfn.IFS(ScoutingInfo!P505="h",1,   ScoutingInfo!P505="o",1,   ScoutingInfo!P505="s",1,   ScoutingInfo!P505="a",0,   ScoutingInfo!P505="x","x",ScoutingInfo!P505="p","p",ISBLANK(ScoutingInfo!P505),"null")</f>
        <v>null</v>
      </c>
      <c r="E504" t="str" cm="1">
        <f t="array" ref="E504">IFERROR(_xlfn.IFS(D504 = 1, IF(ScoutingInfo!O505&gt;0, ScoutingInfo!O505,AVERAGE(stage_timer)),D504=0,MAX(stage_timer),D504="x","x"),"")</f>
        <v/>
      </c>
    </row>
    <row r="505" spans="1:5" x14ac:dyDescent="0.4">
      <c r="A505">
        <f>ScoutingInfo!F506</f>
        <v>0</v>
      </c>
      <c r="B505" t="str">
        <f>IF(ISBLANK(ScoutingInfo!I506),"null", ScoutingInfo!I506*2)</f>
        <v>null</v>
      </c>
      <c r="C505" t="str">
        <f>IF(ISBLANK(ScoutingInfo!J506),"null",ScoutingInfo!J506* 5)</f>
        <v>null</v>
      </c>
      <c r="D505" t="str" cm="1">
        <f t="array" ref="D505">_xlfn.IFS(ScoutingInfo!P506="h",1,   ScoutingInfo!P506="o",1,   ScoutingInfo!P506="s",1,   ScoutingInfo!P506="a",0,   ScoutingInfo!P506="x","x",ScoutingInfo!P506="p","p",ISBLANK(ScoutingInfo!P506),"null")</f>
        <v>null</v>
      </c>
      <c r="E505" t="str" cm="1">
        <f t="array" ref="E505">IFERROR(_xlfn.IFS(D505 = 1, IF(ScoutingInfo!O506&gt;0, ScoutingInfo!O506,AVERAGE(stage_timer)),D505=0,MAX(stage_timer),D505="x","x"),"")</f>
        <v/>
      </c>
    </row>
    <row r="506" spans="1:5" x14ac:dyDescent="0.4">
      <c r="A506">
        <f>ScoutingInfo!F507</f>
        <v>0</v>
      </c>
      <c r="B506" t="str">
        <f>IF(ISBLANK(ScoutingInfo!I507),"null", ScoutingInfo!I507*2)</f>
        <v>null</v>
      </c>
      <c r="C506" t="str">
        <f>IF(ISBLANK(ScoutingInfo!J507),"null",ScoutingInfo!J507* 5)</f>
        <v>null</v>
      </c>
      <c r="D506" t="str" cm="1">
        <f t="array" ref="D506">_xlfn.IFS(ScoutingInfo!P507="h",1,   ScoutingInfo!P507="o",1,   ScoutingInfo!P507="s",1,   ScoutingInfo!P507="a",0,   ScoutingInfo!P507="x","x",ScoutingInfo!P507="p","p",ISBLANK(ScoutingInfo!P507),"null")</f>
        <v>null</v>
      </c>
      <c r="E506" t="str" cm="1">
        <f t="array" ref="E506">IFERROR(_xlfn.IFS(D506 = 1, IF(ScoutingInfo!O507&gt;0, ScoutingInfo!O507,AVERAGE(stage_timer)),D506=0,MAX(stage_timer),D506="x","x"),"")</f>
        <v/>
      </c>
    </row>
    <row r="507" spans="1:5" x14ac:dyDescent="0.4">
      <c r="A507">
        <f>ScoutingInfo!F508</f>
        <v>0</v>
      </c>
      <c r="B507" t="str">
        <f>IF(ISBLANK(ScoutingInfo!I508),"null", ScoutingInfo!I508*2)</f>
        <v>null</v>
      </c>
      <c r="C507" t="str">
        <f>IF(ISBLANK(ScoutingInfo!J508),"null",ScoutingInfo!J508* 5)</f>
        <v>null</v>
      </c>
      <c r="D507" t="str" cm="1">
        <f t="array" ref="D507">_xlfn.IFS(ScoutingInfo!P508="h",1,   ScoutingInfo!P508="o",1,   ScoutingInfo!P508="s",1,   ScoutingInfo!P508="a",0,   ScoutingInfo!P508="x","x",ScoutingInfo!P508="p","p",ISBLANK(ScoutingInfo!P508),"null")</f>
        <v>null</v>
      </c>
      <c r="E507" t="str" cm="1">
        <f t="array" ref="E507">IFERROR(_xlfn.IFS(D507 = 1, IF(ScoutingInfo!O508&gt;0, ScoutingInfo!O508,AVERAGE(stage_timer)),D507=0,MAX(stage_timer),D507="x","x"),"")</f>
        <v/>
      </c>
    </row>
    <row r="508" spans="1:5" x14ac:dyDescent="0.4">
      <c r="A508">
        <f>ScoutingInfo!F509</f>
        <v>0</v>
      </c>
      <c r="B508" t="str">
        <f>IF(ISBLANK(ScoutingInfo!I509),"null", ScoutingInfo!I509*2)</f>
        <v>null</v>
      </c>
      <c r="C508" t="str">
        <f>IF(ISBLANK(ScoutingInfo!J509),"null",ScoutingInfo!J509* 5)</f>
        <v>null</v>
      </c>
      <c r="D508" t="str" cm="1">
        <f t="array" ref="D508">_xlfn.IFS(ScoutingInfo!P509="h",1,   ScoutingInfo!P509="o",1,   ScoutingInfo!P509="s",1,   ScoutingInfo!P509="a",0,   ScoutingInfo!P509="x","x",ScoutingInfo!P509="p","p",ISBLANK(ScoutingInfo!P509),"null")</f>
        <v>null</v>
      </c>
      <c r="E508" t="str" cm="1">
        <f t="array" ref="E508">IFERROR(_xlfn.IFS(D508 = 1, IF(ScoutingInfo!O509&gt;0, ScoutingInfo!O509,AVERAGE(stage_timer)),D508=0,MAX(stage_timer),D508="x","x"),"")</f>
        <v/>
      </c>
    </row>
    <row r="509" spans="1:5" x14ac:dyDescent="0.4">
      <c r="A509">
        <f>ScoutingInfo!F510</f>
        <v>0</v>
      </c>
      <c r="B509" t="str">
        <f>IF(ISBLANK(ScoutingInfo!I510),"null", ScoutingInfo!I510*2)</f>
        <v>null</v>
      </c>
      <c r="C509" t="str">
        <f>IF(ISBLANK(ScoutingInfo!J510),"null",ScoutingInfo!J510* 5)</f>
        <v>null</v>
      </c>
      <c r="D509" t="str" cm="1">
        <f t="array" ref="D509">_xlfn.IFS(ScoutingInfo!P510="h",1,   ScoutingInfo!P510="o",1,   ScoutingInfo!P510="s",1,   ScoutingInfo!P510="a",0,   ScoutingInfo!P510="x","x",ScoutingInfo!P510="p","p",ISBLANK(ScoutingInfo!P510),"null")</f>
        <v>null</v>
      </c>
      <c r="E509" t="str" cm="1">
        <f t="array" ref="E509">IFERROR(_xlfn.IFS(D509 = 1, IF(ScoutingInfo!O510&gt;0, ScoutingInfo!O510,AVERAGE(stage_timer)),D509=0,MAX(stage_timer),D509="x","x"),"")</f>
        <v/>
      </c>
    </row>
    <row r="510" spans="1:5" x14ac:dyDescent="0.4">
      <c r="A510">
        <f>ScoutingInfo!F511</f>
        <v>0</v>
      </c>
      <c r="B510" t="str">
        <f>IF(ISBLANK(ScoutingInfo!I511),"null", ScoutingInfo!I511*2)</f>
        <v>null</v>
      </c>
      <c r="C510" t="str">
        <f>IF(ISBLANK(ScoutingInfo!J511),"null",ScoutingInfo!J511* 5)</f>
        <v>null</v>
      </c>
      <c r="D510" t="str" cm="1">
        <f t="array" ref="D510">_xlfn.IFS(ScoutingInfo!P511="h",1,   ScoutingInfo!P511="o",1,   ScoutingInfo!P511="s",1,   ScoutingInfo!P511="a",0,   ScoutingInfo!P511="x","x",ScoutingInfo!P511="p","p",ISBLANK(ScoutingInfo!P511),"null")</f>
        <v>null</v>
      </c>
      <c r="E510" t="str" cm="1">
        <f t="array" ref="E510">IFERROR(_xlfn.IFS(D510 = 1, IF(ScoutingInfo!O511&gt;0, ScoutingInfo!O511,AVERAGE(stage_timer)),D510=0,MAX(stage_timer),D510="x","x"),"")</f>
        <v/>
      </c>
    </row>
    <row r="511" spans="1:5" x14ac:dyDescent="0.4">
      <c r="A511">
        <f>ScoutingInfo!F512</f>
        <v>0</v>
      </c>
      <c r="B511" t="str">
        <f>IF(ISBLANK(ScoutingInfo!I512),"null", ScoutingInfo!I512*2)</f>
        <v>null</v>
      </c>
      <c r="C511" t="str">
        <f>IF(ISBLANK(ScoutingInfo!J512),"null",ScoutingInfo!J512* 5)</f>
        <v>null</v>
      </c>
      <c r="D511" t="str" cm="1">
        <f t="array" ref="D511">_xlfn.IFS(ScoutingInfo!P512="h",1,   ScoutingInfo!P512="o",1,   ScoutingInfo!P512="s",1,   ScoutingInfo!P512="a",0,   ScoutingInfo!P512="x","x",ScoutingInfo!P512="p","p",ISBLANK(ScoutingInfo!P512),"null")</f>
        <v>null</v>
      </c>
      <c r="E511" t="str" cm="1">
        <f t="array" ref="E511">IFERROR(_xlfn.IFS(D511 = 1, IF(ScoutingInfo!O512&gt;0, ScoutingInfo!O512,AVERAGE(stage_timer)),D511=0,MAX(stage_timer),D511="x","x"),"")</f>
        <v/>
      </c>
    </row>
    <row r="512" spans="1:5" x14ac:dyDescent="0.4">
      <c r="A512">
        <f>ScoutingInfo!F513</f>
        <v>0</v>
      </c>
      <c r="B512" t="str">
        <f>IF(ISBLANK(ScoutingInfo!I513),"null", ScoutingInfo!I513*2)</f>
        <v>null</v>
      </c>
      <c r="C512" t="str">
        <f>IF(ISBLANK(ScoutingInfo!J513),"null",ScoutingInfo!J513* 5)</f>
        <v>null</v>
      </c>
      <c r="D512" t="str" cm="1">
        <f t="array" ref="D512">_xlfn.IFS(ScoutingInfo!P513="h",1,   ScoutingInfo!P513="o",1,   ScoutingInfo!P513="s",1,   ScoutingInfo!P513="a",0,   ScoutingInfo!P513="x","x",ScoutingInfo!P513="p","p",ISBLANK(ScoutingInfo!P513),"null")</f>
        <v>null</v>
      </c>
      <c r="E512" t="str" cm="1">
        <f t="array" ref="E512">IFERROR(_xlfn.IFS(D512 = 1, IF(ScoutingInfo!O513&gt;0, ScoutingInfo!O513,AVERAGE(stage_timer)),D512=0,MAX(stage_timer),D512="x","x"),"")</f>
        <v/>
      </c>
    </row>
    <row r="513" spans="1:5" x14ac:dyDescent="0.4">
      <c r="A513">
        <f>ScoutingInfo!F514</f>
        <v>0</v>
      </c>
      <c r="B513" t="str">
        <f>IF(ISBLANK(ScoutingInfo!I514),"null", ScoutingInfo!I514*2)</f>
        <v>null</v>
      </c>
      <c r="C513" t="str">
        <f>IF(ISBLANK(ScoutingInfo!J514),"null",ScoutingInfo!J514* 5)</f>
        <v>null</v>
      </c>
      <c r="D513" t="str" cm="1">
        <f t="array" ref="D513">_xlfn.IFS(ScoutingInfo!P514="h",1,   ScoutingInfo!P514="o",1,   ScoutingInfo!P514="s",1,   ScoutingInfo!P514="a",0,   ScoutingInfo!P514="x","x",ScoutingInfo!P514="p","p",ISBLANK(ScoutingInfo!P514),"null")</f>
        <v>null</v>
      </c>
      <c r="E513" t="str" cm="1">
        <f t="array" ref="E513">IFERROR(_xlfn.IFS(D513 = 1, IF(ScoutingInfo!O514&gt;0, ScoutingInfo!O514,AVERAGE(stage_timer)),D513=0,MAX(stage_timer),D513="x","x"),"")</f>
        <v/>
      </c>
    </row>
    <row r="514" spans="1:5" x14ac:dyDescent="0.4">
      <c r="A514">
        <f>ScoutingInfo!F515</f>
        <v>0</v>
      </c>
      <c r="B514" t="str">
        <f>IF(ISBLANK(ScoutingInfo!I515),"null", ScoutingInfo!I515*2)</f>
        <v>null</v>
      </c>
      <c r="C514" t="str">
        <f>IF(ISBLANK(ScoutingInfo!J515),"null",ScoutingInfo!J515* 5)</f>
        <v>null</v>
      </c>
      <c r="D514" t="str" cm="1">
        <f t="array" ref="D514">_xlfn.IFS(ScoutingInfo!P515="h",1,   ScoutingInfo!P515="o",1,   ScoutingInfo!P515="s",1,   ScoutingInfo!P515="a",0,   ScoutingInfo!P515="x","x",ScoutingInfo!P515="p","p",ISBLANK(ScoutingInfo!P515),"null")</f>
        <v>null</v>
      </c>
      <c r="E514" t="str" cm="1">
        <f t="array" ref="E514">IFERROR(_xlfn.IFS(D514 = 1, IF(ScoutingInfo!O515&gt;0, ScoutingInfo!O515,AVERAGE(stage_timer)),D514=0,MAX(stage_timer),D514="x","x"),"")</f>
        <v/>
      </c>
    </row>
    <row r="515" spans="1:5" x14ac:dyDescent="0.4">
      <c r="A515">
        <f>ScoutingInfo!F516</f>
        <v>0</v>
      </c>
      <c r="B515" t="str">
        <f>IF(ISBLANK(ScoutingInfo!I516),"null", ScoutingInfo!I516*2)</f>
        <v>null</v>
      </c>
      <c r="C515" t="str">
        <f>IF(ISBLANK(ScoutingInfo!J516),"null",ScoutingInfo!J516* 5)</f>
        <v>null</v>
      </c>
      <c r="D515" t="str" cm="1">
        <f t="array" ref="D515">_xlfn.IFS(ScoutingInfo!P516="h",1,   ScoutingInfo!P516="o",1,   ScoutingInfo!P516="s",1,   ScoutingInfo!P516="a",0,   ScoutingInfo!P516="x","x",ScoutingInfo!P516="p","p",ISBLANK(ScoutingInfo!P516),"null")</f>
        <v>null</v>
      </c>
      <c r="E515" t="str" cm="1">
        <f t="array" ref="E515">IFERROR(_xlfn.IFS(D515 = 1, IF(ScoutingInfo!O516&gt;0, ScoutingInfo!O516,AVERAGE(stage_timer)),D515=0,MAX(stage_timer),D515="x","x"),"")</f>
        <v/>
      </c>
    </row>
    <row r="516" spans="1:5" x14ac:dyDescent="0.4">
      <c r="A516">
        <f>ScoutingInfo!F517</f>
        <v>0</v>
      </c>
      <c r="B516" t="str">
        <f>IF(ISBLANK(ScoutingInfo!I517),"null", ScoutingInfo!I517*2)</f>
        <v>null</v>
      </c>
      <c r="C516" t="str">
        <f>IF(ISBLANK(ScoutingInfo!J517),"null",ScoutingInfo!J517* 5)</f>
        <v>null</v>
      </c>
      <c r="D516" t="str" cm="1">
        <f t="array" ref="D516">_xlfn.IFS(ScoutingInfo!P517="h",1,   ScoutingInfo!P517="o",1,   ScoutingInfo!P517="s",1,   ScoutingInfo!P517="a",0,   ScoutingInfo!P517="x","x",ScoutingInfo!P517="p","p",ISBLANK(ScoutingInfo!P517),"null")</f>
        <v>null</v>
      </c>
      <c r="E516" t="str" cm="1">
        <f t="array" ref="E516">IFERROR(_xlfn.IFS(D516 = 1, IF(ScoutingInfo!O517&gt;0, ScoutingInfo!O517,AVERAGE(stage_timer)),D516=0,MAX(stage_timer),D516="x","x"),"")</f>
        <v/>
      </c>
    </row>
    <row r="517" spans="1:5" x14ac:dyDescent="0.4">
      <c r="A517">
        <f>ScoutingInfo!F518</f>
        <v>0</v>
      </c>
      <c r="B517" t="str">
        <f>IF(ISBLANK(ScoutingInfo!I518),"null", ScoutingInfo!I518*2)</f>
        <v>null</v>
      </c>
      <c r="C517" t="str">
        <f>IF(ISBLANK(ScoutingInfo!J518),"null",ScoutingInfo!J518* 5)</f>
        <v>null</v>
      </c>
      <c r="D517" t="str" cm="1">
        <f t="array" ref="D517">_xlfn.IFS(ScoutingInfo!P518="h",1,   ScoutingInfo!P518="o",1,   ScoutingInfo!P518="s",1,   ScoutingInfo!P518="a",0,   ScoutingInfo!P518="x","x",ScoutingInfo!P518="p","p",ISBLANK(ScoutingInfo!P518),"null")</f>
        <v>null</v>
      </c>
      <c r="E517" t="str" cm="1">
        <f t="array" ref="E517">IFERROR(_xlfn.IFS(D517 = 1, IF(ScoutingInfo!O518&gt;0, ScoutingInfo!O518,AVERAGE(stage_timer)),D517=0,MAX(stage_timer),D517="x","x"),"")</f>
        <v/>
      </c>
    </row>
    <row r="518" spans="1:5" x14ac:dyDescent="0.4">
      <c r="A518">
        <f>ScoutingInfo!F519</f>
        <v>0</v>
      </c>
      <c r="B518" t="str">
        <f>IF(ISBLANK(ScoutingInfo!I519),"null", ScoutingInfo!I519*2)</f>
        <v>null</v>
      </c>
      <c r="C518" t="str">
        <f>IF(ISBLANK(ScoutingInfo!J519),"null",ScoutingInfo!J519* 5)</f>
        <v>null</v>
      </c>
      <c r="D518" t="str" cm="1">
        <f t="array" ref="D518">_xlfn.IFS(ScoutingInfo!P519="h",1,   ScoutingInfo!P519="o",1,   ScoutingInfo!P519="s",1,   ScoutingInfo!P519="a",0,   ScoutingInfo!P519="x","x",ScoutingInfo!P519="p","p",ISBLANK(ScoutingInfo!P519),"null")</f>
        <v>null</v>
      </c>
      <c r="E518" t="str" cm="1">
        <f t="array" ref="E518">IFERROR(_xlfn.IFS(D518 = 1, IF(ScoutingInfo!O519&gt;0, ScoutingInfo!O519,AVERAGE(stage_timer)),D518=0,MAX(stage_timer),D518="x","x"),"")</f>
        <v/>
      </c>
    </row>
    <row r="519" spans="1:5" x14ac:dyDescent="0.4">
      <c r="A519">
        <f>ScoutingInfo!F520</f>
        <v>0</v>
      </c>
      <c r="B519" t="str">
        <f>IF(ISBLANK(ScoutingInfo!I520),"null", ScoutingInfo!I520*2)</f>
        <v>null</v>
      </c>
      <c r="C519" t="str">
        <f>IF(ISBLANK(ScoutingInfo!J520),"null",ScoutingInfo!J520* 5)</f>
        <v>null</v>
      </c>
      <c r="D519" t="str" cm="1">
        <f t="array" ref="D519">_xlfn.IFS(ScoutingInfo!P520="h",1,   ScoutingInfo!P520="o",1,   ScoutingInfo!P520="s",1,   ScoutingInfo!P520="a",0,   ScoutingInfo!P520="x","x",ScoutingInfo!P520="p","p",ISBLANK(ScoutingInfo!P520),"null")</f>
        <v>null</v>
      </c>
      <c r="E519" t="str" cm="1">
        <f t="array" ref="E519">IFERROR(_xlfn.IFS(D519 = 1, IF(ScoutingInfo!O520&gt;0, ScoutingInfo!O520,AVERAGE(stage_timer)),D519=0,MAX(stage_timer),D519="x","x"),"")</f>
        <v/>
      </c>
    </row>
    <row r="520" spans="1:5" x14ac:dyDescent="0.4">
      <c r="A520">
        <f>ScoutingInfo!F521</f>
        <v>0</v>
      </c>
      <c r="B520" t="str">
        <f>IF(ISBLANK(ScoutingInfo!I521),"null", ScoutingInfo!I521*2)</f>
        <v>null</v>
      </c>
      <c r="C520" t="str">
        <f>IF(ISBLANK(ScoutingInfo!J521),"null",ScoutingInfo!J521* 5)</f>
        <v>null</v>
      </c>
      <c r="D520" t="str" cm="1">
        <f t="array" ref="D520">_xlfn.IFS(ScoutingInfo!P521="h",1,   ScoutingInfo!P521="o",1,   ScoutingInfo!P521="s",1,   ScoutingInfo!P521="a",0,   ScoutingInfo!P521="x","x",ScoutingInfo!P521="p","p",ISBLANK(ScoutingInfo!P521),"null")</f>
        <v>null</v>
      </c>
      <c r="E520" t="str" cm="1">
        <f t="array" ref="E520">IFERROR(_xlfn.IFS(D520 = 1, IF(ScoutingInfo!O521&gt;0, ScoutingInfo!O521,AVERAGE(stage_timer)),D520=0,MAX(stage_timer),D520="x","x"),"")</f>
        <v/>
      </c>
    </row>
    <row r="521" spans="1:5" x14ac:dyDescent="0.4">
      <c r="A521">
        <f>ScoutingInfo!F522</f>
        <v>0</v>
      </c>
      <c r="B521" t="str">
        <f>IF(ISBLANK(ScoutingInfo!I522),"null", ScoutingInfo!I522*2)</f>
        <v>null</v>
      </c>
      <c r="C521" t="str">
        <f>IF(ISBLANK(ScoutingInfo!J522),"null",ScoutingInfo!J522* 5)</f>
        <v>null</v>
      </c>
      <c r="D521" t="str" cm="1">
        <f t="array" ref="D521">_xlfn.IFS(ScoutingInfo!P522="h",1,   ScoutingInfo!P522="o",1,   ScoutingInfo!P522="s",1,   ScoutingInfo!P522="a",0,   ScoutingInfo!P522="x","x",ScoutingInfo!P522="p","p",ISBLANK(ScoutingInfo!P522),"null")</f>
        <v>null</v>
      </c>
      <c r="E521" t="str" cm="1">
        <f t="array" ref="E521">IFERROR(_xlfn.IFS(D521 = 1, IF(ScoutingInfo!O522&gt;0, ScoutingInfo!O522,AVERAGE(stage_timer)),D521=0,MAX(stage_timer),D521="x","x"),"")</f>
        <v/>
      </c>
    </row>
    <row r="522" spans="1:5" x14ac:dyDescent="0.4">
      <c r="A522">
        <f>ScoutingInfo!F523</f>
        <v>0</v>
      </c>
      <c r="B522" t="str">
        <f>IF(ISBLANK(ScoutingInfo!I523),"null", ScoutingInfo!I523*2)</f>
        <v>null</v>
      </c>
      <c r="C522" t="str">
        <f>IF(ISBLANK(ScoutingInfo!J523),"null",ScoutingInfo!J523* 5)</f>
        <v>null</v>
      </c>
      <c r="D522" t="str" cm="1">
        <f t="array" ref="D522">_xlfn.IFS(ScoutingInfo!P523="h",1,   ScoutingInfo!P523="o",1,   ScoutingInfo!P523="s",1,   ScoutingInfo!P523="a",0,   ScoutingInfo!P523="x","x",ScoutingInfo!P523="p","p",ISBLANK(ScoutingInfo!P523),"null")</f>
        <v>null</v>
      </c>
      <c r="E522" t="str" cm="1">
        <f t="array" ref="E522">IFERROR(_xlfn.IFS(D522 = 1, IF(ScoutingInfo!O523&gt;0, ScoutingInfo!O523,AVERAGE(stage_timer)),D522=0,MAX(stage_timer),D522="x","x"),"")</f>
        <v/>
      </c>
    </row>
    <row r="523" spans="1:5" x14ac:dyDescent="0.4">
      <c r="A523">
        <f>ScoutingInfo!F524</f>
        <v>0</v>
      </c>
      <c r="B523" t="str">
        <f>IF(ISBLANK(ScoutingInfo!I524),"null", ScoutingInfo!I524*2)</f>
        <v>null</v>
      </c>
      <c r="C523" t="str">
        <f>IF(ISBLANK(ScoutingInfo!J524),"null",ScoutingInfo!J524* 5)</f>
        <v>null</v>
      </c>
      <c r="D523" t="str" cm="1">
        <f t="array" ref="D523">_xlfn.IFS(ScoutingInfo!P524="h",1,   ScoutingInfo!P524="o",1,   ScoutingInfo!P524="s",1,   ScoutingInfo!P524="a",0,   ScoutingInfo!P524="x","x",ScoutingInfo!P524="p","p",ISBLANK(ScoutingInfo!P524),"null")</f>
        <v>null</v>
      </c>
      <c r="E523" t="str" cm="1">
        <f t="array" ref="E523">IFERROR(_xlfn.IFS(D523 = 1, IF(ScoutingInfo!O524&gt;0, ScoutingInfo!O524,AVERAGE(stage_timer)),D523=0,MAX(stage_timer),D523="x","x"),"")</f>
        <v/>
      </c>
    </row>
    <row r="524" spans="1:5" x14ac:dyDescent="0.4">
      <c r="A524">
        <f>ScoutingInfo!F525</f>
        <v>0</v>
      </c>
      <c r="B524" t="str">
        <f>IF(ISBLANK(ScoutingInfo!I525),"null", ScoutingInfo!I525*2)</f>
        <v>null</v>
      </c>
      <c r="C524" t="str">
        <f>IF(ISBLANK(ScoutingInfo!J525),"null",ScoutingInfo!J525* 5)</f>
        <v>null</v>
      </c>
      <c r="D524" t="str" cm="1">
        <f t="array" ref="D524">_xlfn.IFS(ScoutingInfo!P525="h",1,   ScoutingInfo!P525="o",1,   ScoutingInfo!P525="s",1,   ScoutingInfo!P525="a",0,   ScoutingInfo!P525="x","x",ScoutingInfo!P525="p","p",ISBLANK(ScoutingInfo!P525),"null")</f>
        <v>null</v>
      </c>
      <c r="E524" t="str" cm="1">
        <f t="array" ref="E524">IFERROR(_xlfn.IFS(D524 = 1, IF(ScoutingInfo!O525&gt;0, ScoutingInfo!O525,AVERAGE(stage_timer)),D524=0,MAX(stage_timer),D524="x","x"),"")</f>
        <v/>
      </c>
    </row>
    <row r="525" spans="1:5" x14ac:dyDescent="0.4">
      <c r="A525">
        <f>ScoutingInfo!F526</f>
        <v>0</v>
      </c>
      <c r="B525" t="str">
        <f>IF(ISBLANK(ScoutingInfo!I526),"null", ScoutingInfo!I526*2)</f>
        <v>null</v>
      </c>
      <c r="C525" t="str">
        <f>IF(ISBLANK(ScoutingInfo!J526),"null",ScoutingInfo!J526* 5)</f>
        <v>null</v>
      </c>
      <c r="D525" t="str" cm="1">
        <f t="array" ref="D525">_xlfn.IFS(ScoutingInfo!P526="h",1,   ScoutingInfo!P526="o",1,   ScoutingInfo!P526="s",1,   ScoutingInfo!P526="a",0,   ScoutingInfo!P526="x","x",ScoutingInfo!P526="p","p",ISBLANK(ScoutingInfo!P526),"null")</f>
        <v>null</v>
      </c>
      <c r="E525" t="str" cm="1">
        <f t="array" ref="E525">IFERROR(_xlfn.IFS(D525 = 1, IF(ScoutingInfo!O526&gt;0, ScoutingInfo!O526,AVERAGE(stage_timer)),D525=0,MAX(stage_timer),D525="x","x"),"")</f>
        <v/>
      </c>
    </row>
    <row r="526" spans="1:5" x14ac:dyDescent="0.4">
      <c r="A526">
        <f>ScoutingInfo!F527</f>
        <v>0</v>
      </c>
      <c r="B526" t="str">
        <f>IF(ISBLANK(ScoutingInfo!I527),"null", ScoutingInfo!I527*2)</f>
        <v>null</v>
      </c>
      <c r="C526" t="str">
        <f>IF(ISBLANK(ScoutingInfo!J527),"null",ScoutingInfo!J527* 5)</f>
        <v>null</v>
      </c>
      <c r="D526" t="str" cm="1">
        <f t="array" ref="D526">_xlfn.IFS(ScoutingInfo!P527="h",1,   ScoutingInfo!P527="o",1,   ScoutingInfo!P527="s",1,   ScoutingInfo!P527="a",0,   ScoutingInfo!P527="x","x",ScoutingInfo!P527="p","p",ISBLANK(ScoutingInfo!P527),"null")</f>
        <v>null</v>
      </c>
      <c r="E526" t="str" cm="1">
        <f t="array" ref="E526">IFERROR(_xlfn.IFS(D526 = 1, IF(ScoutingInfo!O527&gt;0, ScoutingInfo!O527,AVERAGE(stage_timer)),D526=0,MAX(stage_timer),D526="x","x"),"")</f>
        <v/>
      </c>
    </row>
    <row r="527" spans="1:5" x14ac:dyDescent="0.4">
      <c r="A527">
        <f>ScoutingInfo!F528</f>
        <v>0</v>
      </c>
      <c r="B527" t="str">
        <f>IF(ISBLANK(ScoutingInfo!I528),"null", ScoutingInfo!I528*2)</f>
        <v>null</v>
      </c>
      <c r="C527" t="str">
        <f>IF(ISBLANK(ScoutingInfo!J528),"null",ScoutingInfo!J528* 5)</f>
        <v>null</v>
      </c>
      <c r="D527" t="str" cm="1">
        <f t="array" ref="D527">_xlfn.IFS(ScoutingInfo!P528="h",1,   ScoutingInfo!P528="o",1,   ScoutingInfo!P528="s",1,   ScoutingInfo!P528="a",0,   ScoutingInfo!P528="x","x",ScoutingInfo!P528="p","p",ISBLANK(ScoutingInfo!P528),"null")</f>
        <v>null</v>
      </c>
      <c r="E527" t="str" cm="1">
        <f t="array" ref="E527">IFERROR(_xlfn.IFS(D527 = 1, IF(ScoutingInfo!O528&gt;0, ScoutingInfo!O528,AVERAGE(stage_timer)),D527=0,MAX(stage_timer),D527="x","x"),"")</f>
        <v/>
      </c>
    </row>
    <row r="528" spans="1:5" x14ac:dyDescent="0.4">
      <c r="A528">
        <f>ScoutingInfo!F529</f>
        <v>0</v>
      </c>
      <c r="B528" t="str">
        <f>IF(ISBLANK(ScoutingInfo!I529),"null", ScoutingInfo!I529*2)</f>
        <v>null</v>
      </c>
      <c r="C528" t="str">
        <f>IF(ISBLANK(ScoutingInfo!J529),"null",ScoutingInfo!J529* 5)</f>
        <v>null</v>
      </c>
      <c r="D528" t="str" cm="1">
        <f t="array" ref="D528">_xlfn.IFS(ScoutingInfo!P529="h",1,   ScoutingInfo!P529="o",1,   ScoutingInfo!P529="s",1,   ScoutingInfo!P529="a",0,   ScoutingInfo!P529="x","x",ScoutingInfo!P529="p","p",ISBLANK(ScoutingInfo!P529),"null")</f>
        <v>null</v>
      </c>
      <c r="E528" t="str" cm="1">
        <f t="array" ref="E528">IFERROR(_xlfn.IFS(D528 = 1, IF(ScoutingInfo!O529&gt;0, ScoutingInfo!O529,AVERAGE(stage_timer)),D528=0,MAX(stage_timer),D528="x","x"),"")</f>
        <v/>
      </c>
    </row>
    <row r="529" spans="1:5" x14ac:dyDescent="0.4">
      <c r="A529">
        <f>ScoutingInfo!F530</f>
        <v>0</v>
      </c>
      <c r="B529" t="str">
        <f>IF(ISBLANK(ScoutingInfo!I530),"null", ScoutingInfo!I530*2)</f>
        <v>null</v>
      </c>
      <c r="C529" t="str">
        <f>IF(ISBLANK(ScoutingInfo!J530),"null",ScoutingInfo!J530* 5)</f>
        <v>null</v>
      </c>
      <c r="D529" t="str" cm="1">
        <f t="array" ref="D529">_xlfn.IFS(ScoutingInfo!P530="h",1,   ScoutingInfo!P530="o",1,   ScoutingInfo!P530="s",1,   ScoutingInfo!P530="a",0,   ScoutingInfo!P530="x","x",ScoutingInfo!P530="p","p",ISBLANK(ScoutingInfo!P530),"null")</f>
        <v>null</v>
      </c>
      <c r="E529" t="str" cm="1">
        <f t="array" ref="E529">IFERROR(_xlfn.IFS(D529 = 1, IF(ScoutingInfo!O530&gt;0, ScoutingInfo!O530,AVERAGE(stage_timer)),D529=0,MAX(stage_timer),D529="x","x"),"")</f>
        <v/>
      </c>
    </row>
    <row r="530" spans="1:5" x14ac:dyDescent="0.4">
      <c r="A530">
        <f>ScoutingInfo!F531</f>
        <v>0</v>
      </c>
      <c r="B530" t="str">
        <f>IF(ISBLANK(ScoutingInfo!I531),"null", ScoutingInfo!I531*2)</f>
        <v>null</v>
      </c>
      <c r="C530" t="str">
        <f>IF(ISBLANK(ScoutingInfo!J531),"null",ScoutingInfo!J531* 5)</f>
        <v>null</v>
      </c>
      <c r="D530" t="str" cm="1">
        <f t="array" ref="D530">_xlfn.IFS(ScoutingInfo!P531="h",1,   ScoutingInfo!P531="o",1,   ScoutingInfo!P531="s",1,   ScoutingInfo!P531="a",0,   ScoutingInfo!P531="x","x",ScoutingInfo!P531="p","p",ISBLANK(ScoutingInfo!P531),"null")</f>
        <v>null</v>
      </c>
      <c r="E530" t="str" cm="1">
        <f t="array" ref="E530">IFERROR(_xlfn.IFS(D530 = 1, IF(ScoutingInfo!O531&gt;0, ScoutingInfo!O531,AVERAGE(stage_timer)),D530=0,MAX(stage_timer),D530="x","x"),"")</f>
        <v/>
      </c>
    </row>
    <row r="531" spans="1:5" x14ac:dyDescent="0.4">
      <c r="A531">
        <f>ScoutingInfo!F532</f>
        <v>0</v>
      </c>
      <c r="B531" t="str">
        <f>IF(ISBLANK(ScoutingInfo!I532),"null", ScoutingInfo!I532*2)</f>
        <v>null</v>
      </c>
      <c r="C531" t="str">
        <f>IF(ISBLANK(ScoutingInfo!J532),"null",ScoutingInfo!J532* 5)</f>
        <v>null</v>
      </c>
      <c r="D531" t="str" cm="1">
        <f t="array" ref="D531">_xlfn.IFS(ScoutingInfo!P532="h",1,   ScoutingInfo!P532="o",1,   ScoutingInfo!P532="s",1,   ScoutingInfo!P532="a",0,   ScoutingInfo!P532="x","x",ScoutingInfo!P532="p","p",ISBLANK(ScoutingInfo!P532),"null")</f>
        <v>null</v>
      </c>
      <c r="E531" t="str" cm="1">
        <f t="array" ref="E531">IFERROR(_xlfn.IFS(D531 = 1, IF(ScoutingInfo!O532&gt;0, ScoutingInfo!O532,AVERAGE(stage_timer)),D531=0,MAX(stage_timer),D531="x","x"),"")</f>
        <v/>
      </c>
    </row>
    <row r="532" spans="1:5" x14ac:dyDescent="0.4">
      <c r="A532">
        <f>ScoutingInfo!F533</f>
        <v>0</v>
      </c>
      <c r="B532" t="str">
        <f>IF(ISBLANK(ScoutingInfo!I533),"null", ScoutingInfo!I533*2)</f>
        <v>null</v>
      </c>
      <c r="C532" t="str">
        <f>IF(ISBLANK(ScoutingInfo!J533),"null",ScoutingInfo!J533* 5)</f>
        <v>null</v>
      </c>
      <c r="D532" t="str" cm="1">
        <f t="array" ref="D532">_xlfn.IFS(ScoutingInfo!P533="h",1,   ScoutingInfo!P533="o",1,   ScoutingInfo!P533="s",1,   ScoutingInfo!P533="a",0,   ScoutingInfo!P533="x","x",ScoutingInfo!P533="p","p",ISBLANK(ScoutingInfo!P533),"null")</f>
        <v>null</v>
      </c>
      <c r="E532" t="str" cm="1">
        <f t="array" ref="E532">IFERROR(_xlfn.IFS(D532 = 1, IF(ScoutingInfo!O533&gt;0, ScoutingInfo!O533,AVERAGE(stage_timer)),D532=0,MAX(stage_timer),D532="x","x"),"")</f>
        <v/>
      </c>
    </row>
    <row r="533" spans="1:5" x14ac:dyDescent="0.4">
      <c r="A533">
        <f>ScoutingInfo!F534</f>
        <v>0</v>
      </c>
      <c r="B533" t="str">
        <f>IF(ISBLANK(ScoutingInfo!I534),"null", ScoutingInfo!I534*2)</f>
        <v>null</v>
      </c>
      <c r="C533" t="str">
        <f>IF(ISBLANK(ScoutingInfo!J534),"null",ScoutingInfo!J534* 5)</f>
        <v>null</v>
      </c>
      <c r="D533" t="str" cm="1">
        <f t="array" ref="D533">_xlfn.IFS(ScoutingInfo!P534="h",1,   ScoutingInfo!P534="o",1,   ScoutingInfo!P534="s",1,   ScoutingInfo!P534="a",0,   ScoutingInfo!P534="x","x",ScoutingInfo!P534="p","p",ISBLANK(ScoutingInfo!P534),"null")</f>
        <v>null</v>
      </c>
      <c r="E533" t="str" cm="1">
        <f t="array" ref="E533">IFERROR(_xlfn.IFS(D533 = 1, IF(ScoutingInfo!O534&gt;0, ScoutingInfo!O534,AVERAGE(stage_timer)),D533=0,MAX(stage_timer),D533="x","x"),"")</f>
        <v/>
      </c>
    </row>
    <row r="534" spans="1:5" x14ac:dyDescent="0.4">
      <c r="A534">
        <f>ScoutingInfo!F535</f>
        <v>0</v>
      </c>
      <c r="B534" t="str">
        <f>IF(ISBLANK(ScoutingInfo!I535),"null", ScoutingInfo!I535*2)</f>
        <v>null</v>
      </c>
      <c r="C534" t="str">
        <f>IF(ISBLANK(ScoutingInfo!J535),"null",ScoutingInfo!J535* 5)</f>
        <v>null</v>
      </c>
      <c r="D534" t="str" cm="1">
        <f t="array" ref="D534">_xlfn.IFS(ScoutingInfo!P535="h",1,   ScoutingInfo!P535="o",1,   ScoutingInfo!P535="s",1,   ScoutingInfo!P535="a",0,   ScoutingInfo!P535="x","x",ScoutingInfo!P535="p","p",ISBLANK(ScoutingInfo!P535),"null")</f>
        <v>null</v>
      </c>
      <c r="E534" t="str" cm="1">
        <f t="array" ref="E534">IFERROR(_xlfn.IFS(D534 = 1, IF(ScoutingInfo!O535&gt;0, ScoutingInfo!O535,AVERAGE(stage_timer)),D534=0,MAX(stage_timer),D534="x","x"),"")</f>
        <v/>
      </c>
    </row>
    <row r="535" spans="1:5" x14ac:dyDescent="0.4">
      <c r="A535">
        <f>ScoutingInfo!F536</f>
        <v>0</v>
      </c>
      <c r="B535" t="str">
        <f>IF(ISBLANK(ScoutingInfo!I536),"null", ScoutingInfo!I536*2)</f>
        <v>null</v>
      </c>
      <c r="C535" t="str">
        <f>IF(ISBLANK(ScoutingInfo!J536),"null",ScoutingInfo!J536* 5)</f>
        <v>null</v>
      </c>
      <c r="D535" t="str" cm="1">
        <f t="array" ref="D535">_xlfn.IFS(ScoutingInfo!P536="h",1,   ScoutingInfo!P536="o",1,   ScoutingInfo!P536="s",1,   ScoutingInfo!P536="a",0,   ScoutingInfo!P536="x","x",ScoutingInfo!P536="p","p",ISBLANK(ScoutingInfo!P536),"null")</f>
        <v>null</v>
      </c>
      <c r="E535" t="str" cm="1">
        <f t="array" ref="E535">IFERROR(_xlfn.IFS(D535 = 1, IF(ScoutingInfo!O536&gt;0, ScoutingInfo!O536,AVERAGE(stage_timer)),D535=0,MAX(stage_timer),D535="x","x"),"")</f>
        <v/>
      </c>
    </row>
    <row r="536" spans="1:5" x14ac:dyDescent="0.4">
      <c r="A536">
        <f>ScoutingInfo!F537</f>
        <v>0</v>
      </c>
      <c r="B536" t="str">
        <f>IF(ISBLANK(ScoutingInfo!I537),"null", ScoutingInfo!I537*2)</f>
        <v>null</v>
      </c>
      <c r="C536" t="str">
        <f>IF(ISBLANK(ScoutingInfo!J537),"null",ScoutingInfo!J537* 5)</f>
        <v>null</v>
      </c>
      <c r="D536" t="str" cm="1">
        <f t="array" ref="D536">_xlfn.IFS(ScoutingInfo!P537="h",1,   ScoutingInfo!P537="o",1,   ScoutingInfo!P537="s",1,   ScoutingInfo!P537="a",0,   ScoutingInfo!P537="x","x",ScoutingInfo!P537="p","p",ISBLANK(ScoutingInfo!P537),"null")</f>
        <v>null</v>
      </c>
      <c r="E536" t="str" cm="1">
        <f t="array" ref="E536">IFERROR(_xlfn.IFS(D536 = 1, IF(ScoutingInfo!O537&gt;0, ScoutingInfo!O537,AVERAGE(stage_timer)),D536=0,MAX(stage_timer),D536="x","x"),"")</f>
        <v/>
      </c>
    </row>
    <row r="537" spans="1:5" x14ac:dyDescent="0.4">
      <c r="A537">
        <f>ScoutingInfo!F538</f>
        <v>0</v>
      </c>
      <c r="B537" t="str">
        <f>IF(ISBLANK(ScoutingInfo!I538),"null", ScoutingInfo!I538*2)</f>
        <v>null</v>
      </c>
      <c r="C537" t="str">
        <f>IF(ISBLANK(ScoutingInfo!J538),"null",ScoutingInfo!J538* 5)</f>
        <v>null</v>
      </c>
      <c r="D537" t="str" cm="1">
        <f t="array" ref="D537">_xlfn.IFS(ScoutingInfo!P538="h",1,   ScoutingInfo!P538="o",1,   ScoutingInfo!P538="s",1,   ScoutingInfo!P538="a",0,   ScoutingInfo!P538="x","x",ScoutingInfo!P538="p","p",ISBLANK(ScoutingInfo!P538),"null")</f>
        <v>null</v>
      </c>
      <c r="E537" t="str" cm="1">
        <f t="array" ref="E537">IFERROR(_xlfn.IFS(D537 = 1, IF(ScoutingInfo!O538&gt;0, ScoutingInfo!O538,AVERAGE(stage_timer)),D537=0,MAX(stage_timer),D537="x","x"),"")</f>
        <v/>
      </c>
    </row>
    <row r="538" spans="1:5" x14ac:dyDescent="0.4">
      <c r="A538">
        <f>ScoutingInfo!F539</f>
        <v>0</v>
      </c>
      <c r="B538" t="str">
        <f>IF(ISBLANK(ScoutingInfo!I539),"null", ScoutingInfo!I539*2)</f>
        <v>null</v>
      </c>
      <c r="C538" t="str">
        <f>IF(ISBLANK(ScoutingInfo!J539),"null",ScoutingInfo!J539* 5)</f>
        <v>null</v>
      </c>
      <c r="D538" t="str" cm="1">
        <f t="array" ref="D538">_xlfn.IFS(ScoutingInfo!P539="h",1,   ScoutingInfo!P539="o",1,   ScoutingInfo!P539="s",1,   ScoutingInfo!P539="a",0,   ScoutingInfo!P539="x","x",ScoutingInfo!P539="p","p",ISBLANK(ScoutingInfo!P539),"null")</f>
        <v>null</v>
      </c>
      <c r="E538" t="str" cm="1">
        <f t="array" ref="E538">IFERROR(_xlfn.IFS(D538 = 1, IF(ScoutingInfo!O539&gt;0, ScoutingInfo!O539,AVERAGE(stage_timer)),D538=0,MAX(stage_timer),D538="x","x"),"")</f>
        <v/>
      </c>
    </row>
    <row r="539" spans="1:5" x14ac:dyDescent="0.4">
      <c r="A539">
        <f>ScoutingInfo!F540</f>
        <v>0</v>
      </c>
      <c r="B539" t="str">
        <f>IF(ISBLANK(ScoutingInfo!I540),"null", ScoutingInfo!I540*2)</f>
        <v>null</v>
      </c>
      <c r="C539" t="str">
        <f>IF(ISBLANK(ScoutingInfo!J540),"null",ScoutingInfo!J540* 5)</f>
        <v>null</v>
      </c>
      <c r="D539" t="str" cm="1">
        <f t="array" ref="D539">_xlfn.IFS(ScoutingInfo!P540="h",1,   ScoutingInfo!P540="o",1,   ScoutingInfo!P540="s",1,   ScoutingInfo!P540="a",0,   ScoutingInfo!P540="x","x",ScoutingInfo!P540="p","p",ISBLANK(ScoutingInfo!P540),"null")</f>
        <v>null</v>
      </c>
      <c r="E539" t="str" cm="1">
        <f t="array" ref="E539">IFERROR(_xlfn.IFS(D539 = 1, IF(ScoutingInfo!O540&gt;0, ScoutingInfo!O540,AVERAGE(stage_timer)),D539=0,MAX(stage_timer),D539="x","x"),"")</f>
        <v/>
      </c>
    </row>
    <row r="540" spans="1:5" x14ac:dyDescent="0.4">
      <c r="A540">
        <f>ScoutingInfo!F541</f>
        <v>0</v>
      </c>
      <c r="B540" t="str">
        <f>IF(ISBLANK(ScoutingInfo!I541),"null", ScoutingInfo!I541*2)</f>
        <v>null</v>
      </c>
      <c r="C540" t="str">
        <f>IF(ISBLANK(ScoutingInfo!J541),"null",ScoutingInfo!J541* 5)</f>
        <v>null</v>
      </c>
      <c r="D540" t="str" cm="1">
        <f t="array" ref="D540">_xlfn.IFS(ScoutingInfo!P541="h",1,   ScoutingInfo!P541="o",1,   ScoutingInfo!P541="s",1,   ScoutingInfo!P541="a",0,   ScoutingInfo!P541="x","x",ScoutingInfo!P541="p","p",ISBLANK(ScoutingInfo!P541),"null")</f>
        <v>null</v>
      </c>
      <c r="E540" t="str" cm="1">
        <f t="array" ref="E540">IFERROR(_xlfn.IFS(D540 = 1, IF(ScoutingInfo!O541&gt;0, ScoutingInfo!O541,AVERAGE(stage_timer)),D540=0,MAX(stage_timer),D540="x","x"),"")</f>
        <v/>
      </c>
    </row>
    <row r="541" spans="1:5" x14ac:dyDescent="0.4">
      <c r="A541">
        <f>ScoutingInfo!F542</f>
        <v>0</v>
      </c>
      <c r="B541" t="str">
        <f>IF(ISBLANK(ScoutingInfo!I542),"null", ScoutingInfo!I542*2)</f>
        <v>null</v>
      </c>
      <c r="C541" t="str">
        <f>IF(ISBLANK(ScoutingInfo!J542),"null",ScoutingInfo!J542* 5)</f>
        <v>null</v>
      </c>
      <c r="D541" t="str" cm="1">
        <f t="array" ref="D541">_xlfn.IFS(ScoutingInfo!P542="h",1,   ScoutingInfo!P542="o",1,   ScoutingInfo!P542="s",1,   ScoutingInfo!P542="a",0,   ScoutingInfo!P542="x","x",ScoutingInfo!P542="p","p",ISBLANK(ScoutingInfo!P542),"null")</f>
        <v>null</v>
      </c>
      <c r="E541" t="str" cm="1">
        <f t="array" ref="E541">IFERROR(_xlfn.IFS(D541 = 1, IF(ScoutingInfo!O542&gt;0, ScoutingInfo!O542,AVERAGE(stage_timer)),D541=0,MAX(stage_timer),D541="x","x"),"")</f>
        <v/>
      </c>
    </row>
    <row r="542" spans="1:5" x14ac:dyDescent="0.4">
      <c r="A542">
        <f>ScoutingInfo!F543</f>
        <v>0</v>
      </c>
      <c r="B542" t="str">
        <f>IF(ISBLANK(ScoutingInfo!I543),"null", ScoutingInfo!I543*2)</f>
        <v>null</v>
      </c>
      <c r="C542" t="str">
        <f>IF(ISBLANK(ScoutingInfo!J543),"null",ScoutingInfo!J543* 5)</f>
        <v>null</v>
      </c>
      <c r="D542" t="str" cm="1">
        <f t="array" ref="D542">_xlfn.IFS(ScoutingInfo!P543="h",1,   ScoutingInfo!P543="o",1,   ScoutingInfo!P543="s",1,   ScoutingInfo!P543="a",0,   ScoutingInfo!P543="x","x",ScoutingInfo!P543="p","p",ISBLANK(ScoutingInfo!P543),"null")</f>
        <v>null</v>
      </c>
      <c r="E542" t="str" cm="1">
        <f t="array" ref="E542">IFERROR(_xlfn.IFS(D542 = 1, IF(ScoutingInfo!O543&gt;0, ScoutingInfo!O543,AVERAGE(stage_timer)),D542=0,MAX(stage_timer),D542="x","x"),"")</f>
        <v/>
      </c>
    </row>
    <row r="543" spans="1:5" x14ac:dyDescent="0.4">
      <c r="A543">
        <f>ScoutingInfo!F544</f>
        <v>0</v>
      </c>
      <c r="B543" t="str">
        <f>IF(ISBLANK(ScoutingInfo!I544),"null", ScoutingInfo!I544*2)</f>
        <v>null</v>
      </c>
      <c r="C543" t="str">
        <f>IF(ISBLANK(ScoutingInfo!J544),"null",ScoutingInfo!J544* 5)</f>
        <v>null</v>
      </c>
      <c r="D543" t="str" cm="1">
        <f t="array" ref="D543">_xlfn.IFS(ScoutingInfo!P544="h",1,   ScoutingInfo!P544="o",1,   ScoutingInfo!P544="s",1,   ScoutingInfo!P544="a",0,   ScoutingInfo!P544="x","x",ScoutingInfo!P544="p","p",ISBLANK(ScoutingInfo!P544),"null")</f>
        <v>null</v>
      </c>
      <c r="E543" t="str" cm="1">
        <f t="array" ref="E543">IFERROR(_xlfn.IFS(D543 = 1, IF(ScoutingInfo!O544&gt;0, ScoutingInfo!O544,AVERAGE(stage_timer)),D543=0,MAX(stage_timer),D543="x","x"),"")</f>
        <v/>
      </c>
    </row>
    <row r="544" spans="1:5" x14ac:dyDescent="0.4">
      <c r="A544">
        <f>ScoutingInfo!F545</f>
        <v>0</v>
      </c>
      <c r="B544" t="str">
        <f>IF(ISBLANK(ScoutingInfo!I545),"null", ScoutingInfo!I545*2)</f>
        <v>null</v>
      </c>
      <c r="C544" t="str">
        <f>IF(ISBLANK(ScoutingInfo!J545),"null",ScoutingInfo!J545* 5)</f>
        <v>null</v>
      </c>
      <c r="D544" t="str" cm="1">
        <f t="array" ref="D544">_xlfn.IFS(ScoutingInfo!P545="h",1,   ScoutingInfo!P545="o",1,   ScoutingInfo!P545="s",1,   ScoutingInfo!P545="a",0,   ScoutingInfo!P545="x","x",ScoutingInfo!P545="p","p",ISBLANK(ScoutingInfo!P545),"null")</f>
        <v>null</v>
      </c>
      <c r="E544" t="str" cm="1">
        <f t="array" ref="E544">IFERROR(_xlfn.IFS(D544 = 1, IF(ScoutingInfo!O545&gt;0, ScoutingInfo!O545,AVERAGE(stage_timer)),D544=0,MAX(stage_timer),D544="x","x"),"")</f>
        <v/>
      </c>
    </row>
    <row r="545" spans="1:5" x14ac:dyDescent="0.4">
      <c r="A545">
        <f>ScoutingInfo!F546</f>
        <v>0</v>
      </c>
      <c r="B545" t="str">
        <f>IF(ISBLANK(ScoutingInfo!I546),"null", ScoutingInfo!I546*2)</f>
        <v>null</v>
      </c>
      <c r="C545" t="str">
        <f>IF(ISBLANK(ScoutingInfo!J546),"null",ScoutingInfo!J546* 5)</f>
        <v>null</v>
      </c>
      <c r="D545" t="str" cm="1">
        <f t="array" ref="D545">_xlfn.IFS(ScoutingInfo!P546="h",1,   ScoutingInfo!P546="o",1,   ScoutingInfo!P546="s",1,   ScoutingInfo!P546="a",0,   ScoutingInfo!P546="x","x",ScoutingInfo!P546="p","p",ISBLANK(ScoutingInfo!P546),"null")</f>
        <v>null</v>
      </c>
      <c r="E545" t="str" cm="1">
        <f t="array" ref="E545">IFERROR(_xlfn.IFS(D545 = 1, IF(ScoutingInfo!O546&gt;0, ScoutingInfo!O546,AVERAGE(stage_timer)),D545=0,MAX(stage_timer),D545="x","x"),"")</f>
        <v/>
      </c>
    </row>
    <row r="546" spans="1:5" x14ac:dyDescent="0.4">
      <c r="A546">
        <f>ScoutingInfo!F547</f>
        <v>0</v>
      </c>
      <c r="B546" t="str">
        <f>IF(ISBLANK(ScoutingInfo!I547),"null", ScoutingInfo!I547*2)</f>
        <v>null</v>
      </c>
      <c r="C546" t="str">
        <f>IF(ISBLANK(ScoutingInfo!J547),"null",ScoutingInfo!J547* 5)</f>
        <v>null</v>
      </c>
      <c r="D546" t="str" cm="1">
        <f t="array" ref="D546">_xlfn.IFS(ScoutingInfo!P547="h",1,   ScoutingInfo!P547="o",1,   ScoutingInfo!P547="s",1,   ScoutingInfo!P547="a",0,   ScoutingInfo!P547="x","x",ScoutingInfo!P547="p","p",ISBLANK(ScoutingInfo!P547),"null")</f>
        <v>null</v>
      </c>
      <c r="E546" t="str" cm="1">
        <f t="array" ref="E546">IFERROR(_xlfn.IFS(D546 = 1, IF(ScoutingInfo!O547&gt;0, ScoutingInfo!O547,AVERAGE(stage_timer)),D546=0,MAX(stage_timer),D546="x","x"),"")</f>
        <v/>
      </c>
    </row>
    <row r="547" spans="1:5" x14ac:dyDescent="0.4">
      <c r="A547">
        <f>ScoutingInfo!F548</f>
        <v>0</v>
      </c>
      <c r="B547" t="str">
        <f>IF(ISBLANK(ScoutingInfo!I548),"null", ScoutingInfo!I548*2)</f>
        <v>null</v>
      </c>
      <c r="C547" t="str">
        <f>IF(ISBLANK(ScoutingInfo!J548),"null",ScoutingInfo!J548* 5)</f>
        <v>null</v>
      </c>
      <c r="D547" t="str" cm="1">
        <f t="array" ref="D547">_xlfn.IFS(ScoutingInfo!P548="h",1,   ScoutingInfo!P548="o",1,   ScoutingInfo!P548="s",1,   ScoutingInfo!P548="a",0,   ScoutingInfo!P548="x","x",ScoutingInfo!P548="p","p",ISBLANK(ScoutingInfo!P548),"null")</f>
        <v>null</v>
      </c>
      <c r="E547" t="str" cm="1">
        <f t="array" ref="E547">IFERROR(_xlfn.IFS(D547 = 1, IF(ScoutingInfo!O548&gt;0, ScoutingInfo!O548,AVERAGE(stage_timer)),D547=0,MAX(stage_timer),D547="x","x"),"")</f>
        <v/>
      </c>
    </row>
    <row r="548" spans="1:5" x14ac:dyDescent="0.4">
      <c r="A548">
        <f>ScoutingInfo!F549</f>
        <v>0</v>
      </c>
      <c r="B548" t="str">
        <f>IF(ISBLANK(ScoutingInfo!I549),"null", ScoutingInfo!I549*2)</f>
        <v>null</v>
      </c>
      <c r="C548" t="str">
        <f>IF(ISBLANK(ScoutingInfo!J549),"null",ScoutingInfo!J549* 5)</f>
        <v>null</v>
      </c>
      <c r="D548" t="str" cm="1">
        <f t="array" ref="D548">_xlfn.IFS(ScoutingInfo!P549="h",1,   ScoutingInfo!P549="o",1,   ScoutingInfo!P549="s",1,   ScoutingInfo!P549="a",0,   ScoutingInfo!P549="x","x",ScoutingInfo!P549="p","p",ISBLANK(ScoutingInfo!P549),"null")</f>
        <v>null</v>
      </c>
      <c r="E548" t="str" cm="1">
        <f t="array" ref="E548">IFERROR(_xlfn.IFS(D548 = 1, IF(ScoutingInfo!O549&gt;0, ScoutingInfo!O549,AVERAGE(stage_timer)),D548=0,MAX(stage_timer),D548="x","x"),"")</f>
        <v/>
      </c>
    </row>
    <row r="549" spans="1:5" x14ac:dyDescent="0.4">
      <c r="A549">
        <f>ScoutingInfo!F550</f>
        <v>0</v>
      </c>
      <c r="B549" t="str">
        <f>IF(ISBLANK(ScoutingInfo!I550),"null", ScoutingInfo!I550*2)</f>
        <v>null</v>
      </c>
      <c r="C549" t="str">
        <f>IF(ISBLANK(ScoutingInfo!J550),"null",ScoutingInfo!J550* 5)</f>
        <v>null</v>
      </c>
      <c r="D549" t="str" cm="1">
        <f t="array" ref="D549">_xlfn.IFS(ScoutingInfo!P550="h",1,   ScoutingInfo!P550="o",1,   ScoutingInfo!P550="s",1,   ScoutingInfo!P550="a",0,   ScoutingInfo!P550="x","x",ScoutingInfo!P550="p","p",ISBLANK(ScoutingInfo!P550),"null")</f>
        <v>null</v>
      </c>
      <c r="E549" t="str" cm="1">
        <f t="array" ref="E549">IFERROR(_xlfn.IFS(D549 = 1, IF(ScoutingInfo!O550&gt;0, ScoutingInfo!O550,AVERAGE(stage_timer)),D549=0,MAX(stage_timer),D549="x","x"),"")</f>
        <v/>
      </c>
    </row>
    <row r="550" spans="1:5" x14ac:dyDescent="0.4">
      <c r="A550">
        <f>ScoutingInfo!F551</f>
        <v>0</v>
      </c>
      <c r="B550" t="str">
        <f>IF(ISBLANK(ScoutingInfo!I551),"null", ScoutingInfo!I551*2)</f>
        <v>null</v>
      </c>
      <c r="C550" t="str">
        <f>IF(ISBLANK(ScoutingInfo!J551),"null",ScoutingInfo!J551* 5)</f>
        <v>null</v>
      </c>
      <c r="D550" t="str" cm="1">
        <f t="array" ref="D550">_xlfn.IFS(ScoutingInfo!P551="h",1,   ScoutingInfo!P551="o",1,   ScoutingInfo!P551="s",1,   ScoutingInfo!P551="a",0,   ScoutingInfo!P551="x","x",ScoutingInfo!P551="p","p",ISBLANK(ScoutingInfo!P551),"null")</f>
        <v>null</v>
      </c>
      <c r="E550" t="str" cm="1">
        <f t="array" ref="E550">IFERROR(_xlfn.IFS(D550 = 1, IF(ScoutingInfo!O551&gt;0, ScoutingInfo!O551,AVERAGE(stage_timer)),D550=0,MAX(stage_timer),D550="x","x"),"")</f>
        <v/>
      </c>
    </row>
    <row r="551" spans="1:5" x14ac:dyDescent="0.4">
      <c r="A551">
        <f>ScoutingInfo!F552</f>
        <v>0</v>
      </c>
      <c r="B551" t="str">
        <f>IF(ISBLANK(ScoutingInfo!I552),"null", ScoutingInfo!I552*2)</f>
        <v>null</v>
      </c>
      <c r="C551" t="str">
        <f>IF(ISBLANK(ScoutingInfo!J552),"null",ScoutingInfo!J552* 5)</f>
        <v>null</v>
      </c>
      <c r="D551" t="str" cm="1">
        <f t="array" ref="D551">_xlfn.IFS(ScoutingInfo!P552="h",1,   ScoutingInfo!P552="o",1,   ScoutingInfo!P552="s",1,   ScoutingInfo!P552="a",0,   ScoutingInfo!P552="x","x",ScoutingInfo!P552="p","p",ISBLANK(ScoutingInfo!P552),"null")</f>
        <v>null</v>
      </c>
      <c r="E551" t="str" cm="1">
        <f t="array" ref="E551">IFERROR(_xlfn.IFS(D551 = 1, IF(ScoutingInfo!O552&gt;0, ScoutingInfo!O552,AVERAGE(stage_timer)),D551=0,MAX(stage_timer),D551="x","x"),"")</f>
        <v/>
      </c>
    </row>
    <row r="552" spans="1:5" x14ac:dyDescent="0.4">
      <c r="A552">
        <f>ScoutingInfo!F553</f>
        <v>0</v>
      </c>
      <c r="B552" t="str">
        <f>IF(ISBLANK(ScoutingInfo!I553),"null", ScoutingInfo!I553*2)</f>
        <v>null</v>
      </c>
      <c r="C552" t="str">
        <f>IF(ISBLANK(ScoutingInfo!J553),"null",ScoutingInfo!J553* 5)</f>
        <v>null</v>
      </c>
      <c r="D552" t="str" cm="1">
        <f t="array" ref="D552">_xlfn.IFS(ScoutingInfo!P553="h",1,   ScoutingInfo!P553="o",1,   ScoutingInfo!P553="s",1,   ScoutingInfo!P553="a",0,   ScoutingInfo!P553="x","x",ScoutingInfo!P553="p","p",ISBLANK(ScoutingInfo!P553),"null")</f>
        <v>null</v>
      </c>
      <c r="E552" t="str" cm="1">
        <f t="array" ref="E552">IFERROR(_xlfn.IFS(D552 = 1, IF(ScoutingInfo!O553&gt;0, ScoutingInfo!O553,AVERAGE(stage_timer)),D552=0,MAX(stage_timer),D552="x","x"),"")</f>
        <v/>
      </c>
    </row>
    <row r="553" spans="1:5" x14ac:dyDescent="0.4">
      <c r="A553">
        <f>ScoutingInfo!F554</f>
        <v>0</v>
      </c>
      <c r="B553" t="str">
        <f>IF(ISBLANK(ScoutingInfo!I554),"null", ScoutingInfo!I554*2)</f>
        <v>null</v>
      </c>
      <c r="C553" t="str">
        <f>IF(ISBLANK(ScoutingInfo!J554),"null",ScoutingInfo!J554* 5)</f>
        <v>null</v>
      </c>
      <c r="D553" t="str" cm="1">
        <f t="array" ref="D553">_xlfn.IFS(ScoutingInfo!P554="h",1,   ScoutingInfo!P554="o",1,   ScoutingInfo!P554="s",1,   ScoutingInfo!P554="a",0,   ScoutingInfo!P554="x","x",ScoutingInfo!P554="p","p",ISBLANK(ScoutingInfo!P554),"null")</f>
        <v>null</v>
      </c>
      <c r="E553" t="str" cm="1">
        <f t="array" ref="E553">IFERROR(_xlfn.IFS(D553 = 1, IF(ScoutingInfo!O554&gt;0, ScoutingInfo!O554,AVERAGE(stage_timer)),D553=0,MAX(stage_timer),D553="x","x"),"")</f>
        <v/>
      </c>
    </row>
    <row r="554" spans="1:5" x14ac:dyDescent="0.4">
      <c r="A554">
        <f>ScoutingInfo!F555</f>
        <v>0</v>
      </c>
      <c r="B554" t="str">
        <f>IF(ISBLANK(ScoutingInfo!I555),"null", ScoutingInfo!I555*2)</f>
        <v>null</v>
      </c>
      <c r="C554" t="str">
        <f>IF(ISBLANK(ScoutingInfo!J555),"null",ScoutingInfo!J555* 5)</f>
        <v>null</v>
      </c>
      <c r="D554" t="str" cm="1">
        <f t="array" ref="D554">_xlfn.IFS(ScoutingInfo!P555="h",1,   ScoutingInfo!P555="o",1,   ScoutingInfo!P555="s",1,   ScoutingInfo!P555="a",0,   ScoutingInfo!P555="x","x",ScoutingInfo!P555="p","p",ISBLANK(ScoutingInfo!P555),"null")</f>
        <v>null</v>
      </c>
      <c r="E554" t="str" cm="1">
        <f t="array" ref="E554">IFERROR(_xlfn.IFS(D554 = 1, IF(ScoutingInfo!O555&gt;0, ScoutingInfo!O555,AVERAGE(stage_timer)),D554=0,MAX(stage_timer),D554="x","x"),"")</f>
        <v/>
      </c>
    </row>
    <row r="555" spans="1:5" x14ac:dyDescent="0.4">
      <c r="A555">
        <f>ScoutingInfo!F556</f>
        <v>0</v>
      </c>
      <c r="B555" t="str">
        <f>IF(ISBLANK(ScoutingInfo!I556),"null", ScoutingInfo!I556*2)</f>
        <v>null</v>
      </c>
      <c r="C555" t="str">
        <f>IF(ISBLANK(ScoutingInfo!J556),"null",ScoutingInfo!J556* 5)</f>
        <v>null</v>
      </c>
      <c r="D555" t="str" cm="1">
        <f t="array" ref="D555">_xlfn.IFS(ScoutingInfo!P556="h",1,   ScoutingInfo!P556="o",1,   ScoutingInfo!P556="s",1,   ScoutingInfo!P556="a",0,   ScoutingInfo!P556="x","x",ScoutingInfo!P556="p","p",ISBLANK(ScoutingInfo!P556),"null")</f>
        <v>null</v>
      </c>
      <c r="E555" t="str" cm="1">
        <f t="array" ref="E555">IFERROR(_xlfn.IFS(D555 = 1, IF(ScoutingInfo!O556&gt;0, ScoutingInfo!O556,AVERAGE(stage_timer)),D555=0,MAX(stage_timer),D555="x","x"),"")</f>
        <v/>
      </c>
    </row>
    <row r="556" spans="1:5" x14ac:dyDescent="0.4">
      <c r="A556">
        <f>ScoutingInfo!F557</f>
        <v>0</v>
      </c>
      <c r="B556" t="str">
        <f>IF(ISBLANK(ScoutingInfo!I557),"null", ScoutingInfo!I557*2)</f>
        <v>null</v>
      </c>
      <c r="C556" t="str">
        <f>IF(ISBLANK(ScoutingInfo!J557),"null",ScoutingInfo!J557* 5)</f>
        <v>null</v>
      </c>
      <c r="D556" t="str" cm="1">
        <f t="array" ref="D556">_xlfn.IFS(ScoutingInfo!P557="h",1,   ScoutingInfo!P557="o",1,   ScoutingInfo!P557="s",1,   ScoutingInfo!P557="a",0,   ScoutingInfo!P557="x","x",ScoutingInfo!P557="p","p",ISBLANK(ScoutingInfo!P557),"null")</f>
        <v>null</v>
      </c>
      <c r="E556" t="str" cm="1">
        <f t="array" ref="E556">IFERROR(_xlfn.IFS(D556 = 1, IF(ScoutingInfo!O557&gt;0, ScoutingInfo!O557,AVERAGE(stage_timer)),D556=0,MAX(stage_timer),D556="x","x"),"")</f>
        <v/>
      </c>
    </row>
    <row r="557" spans="1:5" x14ac:dyDescent="0.4">
      <c r="A557">
        <f>ScoutingInfo!F558</f>
        <v>0</v>
      </c>
      <c r="B557" t="str">
        <f>IF(ISBLANK(ScoutingInfo!I558),"null", ScoutingInfo!I558*2)</f>
        <v>null</v>
      </c>
      <c r="C557" t="str">
        <f>IF(ISBLANK(ScoutingInfo!J558),"null",ScoutingInfo!J558* 5)</f>
        <v>null</v>
      </c>
      <c r="D557" t="str" cm="1">
        <f t="array" ref="D557">_xlfn.IFS(ScoutingInfo!P558="h",1,   ScoutingInfo!P558="o",1,   ScoutingInfo!P558="s",1,   ScoutingInfo!P558="a",0,   ScoutingInfo!P558="x","x",ScoutingInfo!P558="p","p",ISBLANK(ScoutingInfo!P558),"null")</f>
        <v>null</v>
      </c>
      <c r="E557" t="str" cm="1">
        <f t="array" ref="E557">IFERROR(_xlfn.IFS(D557 = 1, IF(ScoutingInfo!O558&gt;0, ScoutingInfo!O558,AVERAGE(stage_timer)),D557=0,MAX(stage_timer),D557="x","x"),"")</f>
        <v/>
      </c>
    </row>
    <row r="558" spans="1:5" x14ac:dyDescent="0.4">
      <c r="A558">
        <f>ScoutingInfo!F559</f>
        <v>0</v>
      </c>
      <c r="B558" t="str">
        <f>IF(ISBLANK(ScoutingInfo!I559),"null", ScoutingInfo!I559*2)</f>
        <v>null</v>
      </c>
      <c r="C558" t="str">
        <f>IF(ISBLANK(ScoutingInfo!J559),"null",ScoutingInfo!J559* 5)</f>
        <v>null</v>
      </c>
      <c r="D558" t="str" cm="1">
        <f t="array" ref="D558">_xlfn.IFS(ScoutingInfo!P559="h",1,   ScoutingInfo!P559="o",1,   ScoutingInfo!P559="s",1,   ScoutingInfo!P559="a",0,   ScoutingInfo!P559="x","x",ScoutingInfo!P559="p","p",ISBLANK(ScoutingInfo!P559),"null")</f>
        <v>null</v>
      </c>
      <c r="E558" t="str" cm="1">
        <f t="array" ref="E558">IFERROR(_xlfn.IFS(D558 = 1, IF(ScoutingInfo!O559&gt;0, ScoutingInfo!O559,AVERAGE(stage_timer)),D558=0,MAX(stage_timer),D558="x","x"),"")</f>
        <v/>
      </c>
    </row>
    <row r="559" spans="1:5" x14ac:dyDescent="0.4">
      <c r="A559">
        <f>ScoutingInfo!F560</f>
        <v>0</v>
      </c>
      <c r="B559" t="str">
        <f>IF(ISBLANK(ScoutingInfo!I560),"null", ScoutingInfo!I560*2)</f>
        <v>null</v>
      </c>
      <c r="C559" t="str">
        <f>IF(ISBLANK(ScoutingInfo!J560),"null",ScoutingInfo!J560* 5)</f>
        <v>null</v>
      </c>
      <c r="D559" t="str" cm="1">
        <f t="array" ref="D559">_xlfn.IFS(ScoutingInfo!P560="h",1,   ScoutingInfo!P560="o",1,   ScoutingInfo!P560="s",1,   ScoutingInfo!P560="a",0,   ScoutingInfo!P560="x","x",ScoutingInfo!P560="p","p",ISBLANK(ScoutingInfo!P560),"null")</f>
        <v>null</v>
      </c>
      <c r="E559" t="str" cm="1">
        <f t="array" ref="E559">IFERROR(_xlfn.IFS(D559 = 1, IF(ScoutingInfo!O560&gt;0, ScoutingInfo!O560,AVERAGE(stage_timer)),D559=0,MAX(stage_timer),D559="x","x"),"")</f>
        <v/>
      </c>
    </row>
    <row r="560" spans="1:5" x14ac:dyDescent="0.4">
      <c r="A560">
        <f>ScoutingInfo!F561</f>
        <v>0</v>
      </c>
      <c r="B560" t="str">
        <f>IF(ISBLANK(ScoutingInfo!I561),"null", ScoutingInfo!I561*2)</f>
        <v>null</v>
      </c>
      <c r="C560" t="str">
        <f>IF(ISBLANK(ScoutingInfo!J561),"null",ScoutingInfo!J561* 5)</f>
        <v>null</v>
      </c>
      <c r="D560" t="str" cm="1">
        <f t="array" ref="D560">_xlfn.IFS(ScoutingInfo!P561="h",1,   ScoutingInfo!P561="o",1,   ScoutingInfo!P561="s",1,   ScoutingInfo!P561="a",0,   ScoutingInfo!P561="x","x",ScoutingInfo!P561="p","p",ISBLANK(ScoutingInfo!P561),"null")</f>
        <v>null</v>
      </c>
      <c r="E560" t="str" cm="1">
        <f t="array" ref="E560">IFERROR(_xlfn.IFS(D560 = 1, IF(ScoutingInfo!O561&gt;0, ScoutingInfo!O561,AVERAGE(stage_timer)),D560=0,MAX(stage_timer),D560="x","x"),"")</f>
        <v/>
      </c>
    </row>
    <row r="561" spans="1:5" x14ac:dyDescent="0.4">
      <c r="A561">
        <f>ScoutingInfo!F562</f>
        <v>0</v>
      </c>
      <c r="B561" t="str">
        <f>IF(ISBLANK(ScoutingInfo!I562),"null", ScoutingInfo!I562*2)</f>
        <v>null</v>
      </c>
      <c r="C561" t="str">
        <f>IF(ISBLANK(ScoutingInfo!J562),"null",ScoutingInfo!J562* 5)</f>
        <v>null</v>
      </c>
      <c r="D561" t="str" cm="1">
        <f t="array" ref="D561">_xlfn.IFS(ScoutingInfo!P562="h",1,   ScoutingInfo!P562="o",1,   ScoutingInfo!P562="s",1,   ScoutingInfo!P562="a",0,   ScoutingInfo!P562="x","x",ScoutingInfo!P562="p","p",ISBLANK(ScoutingInfo!P562),"null")</f>
        <v>null</v>
      </c>
      <c r="E561" t="str" cm="1">
        <f t="array" ref="E561">IFERROR(_xlfn.IFS(D561 = 1, IF(ScoutingInfo!O562&gt;0, ScoutingInfo!O562,AVERAGE(stage_timer)),D561=0,MAX(stage_timer),D561="x","x"),"")</f>
        <v/>
      </c>
    </row>
    <row r="562" spans="1:5" x14ac:dyDescent="0.4">
      <c r="A562">
        <f>ScoutingInfo!F563</f>
        <v>0</v>
      </c>
      <c r="B562" t="str">
        <f>IF(ISBLANK(ScoutingInfo!I563),"null", ScoutingInfo!I563*2)</f>
        <v>null</v>
      </c>
      <c r="C562" t="str">
        <f>IF(ISBLANK(ScoutingInfo!J563),"null",ScoutingInfo!J563* 5)</f>
        <v>null</v>
      </c>
      <c r="D562" t="str" cm="1">
        <f t="array" ref="D562">_xlfn.IFS(ScoutingInfo!P563="h",1,   ScoutingInfo!P563="o",1,   ScoutingInfo!P563="s",1,   ScoutingInfo!P563="a",0,   ScoutingInfo!P563="x","x",ScoutingInfo!P563="p","p",ISBLANK(ScoutingInfo!P563),"null")</f>
        <v>null</v>
      </c>
      <c r="E562" t="str" cm="1">
        <f t="array" ref="E562">IFERROR(_xlfn.IFS(D562 = 1, IF(ScoutingInfo!O563&gt;0, ScoutingInfo!O563,AVERAGE(stage_timer)),D562=0,MAX(stage_timer),D562="x","x"),"")</f>
        <v/>
      </c>
    </row>
    <row r="563" spans="1:5" x14ac:dyDescent="0.4">
      <c r="A563">
        <f>ScoutingInfo!F564</f>
        <v>0</v>
      </c>
      <c r="B563" t="str">
        <f>IF(ISBLANK(ScoutingInfo!I564),"null", ScoutingInfo!I564*2)</f>
        <v>null</v>
      </c>
      <c r="C563" t="str">
        <f>IF(ISBLANK(ScoutingInfo!J564),"null",ScoutingInfo!J564* 5)</f>
        <v>null</v>
      </c>
      <c r="D563" t="str" cm="1">
        <f t="array" ref="D563">_xlfn.IFS(ScoutingInfo!P564="h",1,   ScoutingInfo!P564="o",1,   ScoutingInfo!P564="s",1,   ScoutingInfo!P564="a",0,   ScoutingInfo!P564="x","x",ScoutingInfo!P564="p","p",ISBLANK(ScoutingInfo!P564),"null")</f>
        <v>null</v>
      </c>
      <c r="E563" t="str" cm="1">
        <f t="array" ref="E563">IFERROR(_xlfn.IFS(D563 = 1, IF(ScoutingInfo!O564&gt;0, ScoutingInfo!O564,AVERAGE(stage_timer)),D563=0,MAX(stage_timer),D563="x","x"),"")</f>
        <v/>
      </c>
    </row>
    <row r="564" spans="1:5" x14ac:dyDescent="0.4">
      <c r="A564">
        <f>ScoutingInfo!F565</f>
        <v>0</v>
      </c>
      <c r="B564" t="str">
        <f>IF(ISBLANK(ScoutingInfo!I565),"null", ScoutingInfo!I565*2)</f>
        <v>null</v>
      </c>
      <c r="C564" t="str">
        <f>IF(ISBLANK(ScoutingInfo!J565),"null",ScoutingInfo!J565* 5)</f>
        <v>null</v>
      </c>
      <c r="D564" t="str" cm="1">
        <f t="array" ref="D564">_xlfn.IFS(ScoutingInfo!P565="h",1,   ScoutingInfo!P565="o",1,   ScoutingInfo!P565="s",1,   ScoutingInfo!P565="a",0,   ScoutingInfo!P565="x","x",ScoutingInfo!P565="p","p",ISBLANK(ScoutingInfo!P565),"null")</f>
        <v>null</v>
      </c>
      <c r="E564" t="str" cm="1">
        <f t="array" ref="E564">IFERROR(_xlfn.IFS(D564 = 1, IF(ScoutingInfo!O565&gt;0, ScoutingInfo!O565,AVERAGE(stage_timer)),D564=0,MAX(stage_timer),D564="x","x"),"")</f>
        <v/>
      </c>
    </row>
    <row r="565" spans="1:5" x14ac:dyDescent="0.4">
      <c r="A565">
        <f>ScoutingInfo!F566</f>
        <v>0</v>
      </c>
      <c r="B565" t="str">
        <f>IF(ISBLANK(ScoutingInfo!I566),"null", ScoutingInfo!I566*2)</f>
        <v>null</v>
      </c>
      <c r="C565" t="str">
        <f>IF(ISBLANK(ScoutingInfo!J566),"null",ScoutingInfo!J566* 5)</f>
        <v>null</v>
      </c>
      <c r="D565" t="str" cm="1">
        <f t="array" ref="D565">_xlfn.IFS(ScoutingInfo!P566="h",1,   ScoutingInfo!P566="o",1,   ScoutingInfo!P566="s",1,   ScoutingInfo!P566="a",0,   ScoutingInfo!P566="x","x",ScoutingInfo!P566="p","p",ISBLANK(ScoutingInfo!P566),"null")</f>
        <v>null</v>
      </c>
      <c r="E565" t="str" cm="1">
        <f t="array" ref="E565">IFERROR(_xlfn.IFS(D565 = 1, IF(ScoutingInfo!O566&gt;0, ScoutingInfo!O566,AVERAGE(stage_timer)),D565=0,MAX(stage_timer),D565="x","x"),"")</f>
        <v/>
      </c>
    </row>
    <row r="566" spans="1:5" x14ac:dyDescent="0.4">
      <c r="A566">
        <f>ScoutingInfo!F567</f>
        <v>0</v>
      </c>
      <c r="B566" t="str">
        <f>IF(ISBLANK(ScoutingInfo!I567),"null", ScoutingInfo!I567*2)</f>
        <v>null</v>
      </c>
      <c r="C566" t="str">
        <f>IF(ISBLANK(ScoutingInfo!J567),"null",ScoutingInfo!J567* 5)</f>
        <v>null</v>
      </c>
      <c r="D566" t="str" cm="1">
        <f t="array" ref="D566">_xlfn.IFS(ScoutingInfo!P567="h",1,   ScoutingInfo!P567="o",1,   ScoutingInfo!P567="s",1,   ScoutingInfo!P567="a",0,   ScoutingInfo!P567="x","x",ScoutingInfo!P567="p","p",ISBLANK(ScoutingInfo!P567),"null")</f>
        <v>null</v>
      </c>
      <c r="E566" t="str" cm="1">
        <f t="array" ref="E566">IFERROR(_xlfn.IFS(D566 = 1, IF(ScoutingInfo!O567&gt;0, ScoutingInfo!O567,AVERAGE(stage_timer)),D566=0,MAX(stage_timer),D566="x","x"),"")</f>
        <v/>
      </c>
    </row>
    <row r="567" spans="1:5" x14ac:dyDescent="0.4">
      <c r="A567">
        <f>ScoutingInfo!F568</f>
        <v>0</v>
      </c>
      <c r="B567" t="str">
        <f>IF(ISBLANK(ScoutingInfo!I568),"null", ScoutingInfo!I568*2)</f>
        <v>null</v>
      </c>
      <c r="C567" t="str">
        <f>IF(ISBLANK(ScoutingInfo!J568),"null",ScoutingInfo!J568* 5)</f>
        <v>null</v>
      </c>
      <c r="D567" t="str" cm="1">
        <f t="array" ref="D567">_xlfn.IFS(ScoutingInfo!P568="h",1,   ScoutingInfo!P568="o",1,   ScoutingInfo!P568="s",1,   ScoutingInfo!P568="a",0,   ScoutingInfo!P568="x","x",ScoutingInfo!P568="p","p",ISBLANK(ScoutingInfo!P568),"null")</f>
        <v>null</v>
      </c>
      <c r="E567" t="str" cm="1">
        <f t="array" ref="E567">IFERROR(_xlfn.IFS(D567 = 1, IF(ScoutingInfo!O568&gt;0, ScoutingInfo!O568,AVERAGE(stage_timer)),D567=0,MAX(stage_timer),D567="x","x"),"")</f>
        <v/>
      </c>
    </row>
    <row r="568" spans="1:5" x14ac:dyDescent="0.4">
      <c r="A568">
        <f>ScoutingInfo!F569</f>
        <v>0</v>
      </c>
      <c r="B568" t="str">
        <f>IF(ISBLANK(ScoutingInfo!I569),"null", ScoutingInfo!I569*2)</f>
        <v>null</v>
      </c>
      <c r="C568" t="str">
        <f>IF(ISBLANK(ScoutingInfo!J569),"null",ScoutingInfo!J569* 5)</f>
        <v>null</v>
      </c>
      <c r="D568" t="str" cm="1">
        <f t="array" ref="D568">_xlfn.IFS(ScoutingInfo!P569="h",1,   ScoutingInfo!P569="o",1,   ScoutingInfo!P569="s",1,   ScoutingInfo!P569="a",0,   ScoutingInfo!P569="x","x",ScoutingInfo!P569="p","p",ISBLANK(ScoutingInfo!P569),"null")</f>
        <v>null</v>
      </c>
      <c r="E568" t="str" cm="1">
        <f t="array" ref="E568">IFERROR(_xlfn.IFS(D568 = 1, IF(ScoutingInfo!O569&gt;0, ScoutingInfo!O569,AVERAGE(stage_timer)),D568=0,MAX(stage_timer),D568="x","x"),"")</f>
        <v/>
      </c>
    </row>
    <row r="569" spans="1:5" x14ac:dyDescent="0.4">
      <c r="A569">
        <f>ScoutingInfo!F570</f>
        <v>0</v>
      </c>
      <c r="B569" t="str">
        <f>IF(ISBLANK(ScoutingInfo!I570),"null", ScoutingInfo!I570*2)</f>
        <v>null</v>
      </c>
      <c r="C569" t="str">
        <f>IF(ISBLANK(ScoutingInfo!J570),"null",ScoutingInfo!J570* 5)</f>
        <v>null</v>
      </c>
      <c r="D569" t="str" cm="1">
        <f t="array" ref="D569">_xlfn.IFS(ScoutingInfo!P570="h",1,   ScoutingInfo!P570="o",1,   ScoutingInfo!P570="s",1,   ScoutingInfo!P570="a",0,   ScoutingInfo!P570="x","x",ScoutingInfo!P570="p","p",ISBLANK(ScoutingInfo!P570),"null")</f>
        <v>null</v>
      </c>
      <c r="E569" t="str" cm="1">
        <f t="array" ref="E569">IFERROR(_xlfn.IFS(D569 = 1, IF(ScoutingInfo!O570&gt;0, ScoutingInfo!O570,AVERAGE(stage_timer)),D569=0,MAX(stage_timer),D569="x","x"),"")</f>
        <v/>
      </c>
    </row>
    <row r="570" spans="1:5" x14ac:dyDescent="0.4">
      <c r="A570">
        <f>ScoutingInfo!F571</f>
        <v>0</v>
      </c>
      <c r="B570" t="str">
        <f>IF(ISBLANK(ScoutingInfo!I571),"null", ScoutingInfo!I571*2)</f>
        <v>null</v>
      </c>
      <c r="C570" t="str">
        <f>IF(ISBLANK(ScoutingInfo!J571),"null",ScoutingInfo!J571* 5)</f>
        <v>null</v>
      </c>
      <c r="D570" t="str" cm="1">
        <f t="array" ref="D570">_xlfn.IFS(ScoutingInfo!P571="h",1,   ScoutingInfo!P571="o",1,   ScoutingInfo!P571="s",1,   ScoutingInfo!P571="a",0,   ScoutingInfo!P571="x","x",ScoutingInfo!P571="p","p",ISBLANK(ScoutingInfo!P571),"null")</f>
        <v>null</v>
      </c>
      <c r="E570" t="str" cm="1">
        <f t="array" ref="E570">IFERROR(_xlfn.IFS(D570 = 1, IF(ScoutingInfo!O571&gt;0, ScoutingInfo!O571,AVERAGE(stage_timer)),D570=0,MAX(stage_timer),D570="x","x"),"")</f>
        <v/>
      </c>
    </row>
    <row r="571" spans="1:5" x14ac:dyDescent="0.4">
      <c r="A571">
        <f>ScoutingInfo!F572</f>
        <v>0</v>
      </c>
      <c r="B571" t="str">
        <f>IF(ISBLANK(ScoutingInfo!I572),"null", ScoutingInfo!I572*2)</f>
        <v>null</v>
      </c>
      <c r="C571" t="str">
        <f>IF(ISBLANK(ScoutingInfo!J572),"null",ScoutingInfo!J572* 5)</f>
        <v>null</v>
      </c>
      <c r="D571" t="str" cm="1">
        <f t="array" ref="D571">_xlfn.IFS(ScoutingInfo!P572="h",1,   ScoutingInfo!P572="o",1,   ScoutingInfo!P572="s",1,   ScoutingInfo!P572="a",0,   ScoutingInfo!P572="x","x",ScoutingInfo!P572="p","p",ISBLANK(ScoutingInfo!P572),"null")</f>
        <v>null</v>
      </c>
      <c r="E571" t="str" cm="1">
        <f t="array" ref="E571">IFERROR(_xlfn.IFS(D571 = 1, IF(ScoutingInfo!O572&gt;0, ScoutingInfo!O572,AVERAGE(stage_timer)),D571=0,MAX(stage_timer),D571="x","x"),"")</f>
        <v/>
      </c>
    </row>
    <row r="572" spans="1:5" x14ac:dyDescent="0.4">
      <c r="A572">
        <f>ScoutingInfo!F573</f>
        <v>0</v>
      </c>
      <c r="B572" t="str">
        <f>IF(ISBLANK(ScoutingInfo!I573),"null", ScoutingInfo!I573*2)</f>
        <v>null</v>
      </c>
      <c r="C572" t="str">
        <f>IF(ISBLANK(ScoutingInfo!J573),"null",ScoutingInfo!J573* 5)</f>
        <v>null</v>
      </c>
      <c r="D572" t="str" cm="1">
        <f t="array" ref="D572">_xlfn.IFS(ScoutingInfo!P573="h",1,   ScoutingInfo!P573="o",1,   ScoutingInfo!P573="s",1,   ScoutingInfo!P573="a",0,   ScoutingInfo!P573="x","x",ScoutingInfo!P573="p","p",ISBLANK(ScoutingInfo!P573),"null")</f>
        <v>null</v>
      </c>
      <c r="E572" t="str" cm="1">
        <f t="array" ref="E572">IFERROR(_xlfn.IFS(D572 = 1, IF(ScoutingInfo!O573&gt;0, ScoutingInfo!O573,AVERAGE(stage_timer)),D572=0,MAX(stage_timer),D572="x","x"),"")</f>
        <v/>
      </c>
    </row>
    <row r="573" spans="1:5" x14ac:dyDescent="0.4">
      <c r="A573">
        <f>ScoutingInfo!F574</f>
        <v>0</v>
      </c>
      <c r="B573" t="str">
        <f>IF(ISBLANK(ScoutingInfo!I574),"null", ScoutingInfo!I574*2)</f>
        <v>null</v>
      </c>
      <c r="C573" t="str">
        <f>IF(ISBLANK(ScoutingInfo!J574),"null",ScoutingInfo!J574* 5)</f>
        <v>null</v>
      </c>
      <c r="D573" t="str" cm="1">
        <f t="array" ref="D573">_xlfn.IFS(ScoutingInfo!P574="h",1,   ScoutingInfo!P574="o",1,   ScoutingInfo!P574="s",1,   ScoutingInfo!P574="a",0,   ScoutingInfo!P574="x","x",ScoutingInfo!P574="p","p",ISBLANK(ScoutingInfo!P574),"null")</f>
        <v>null</v>
      </c>
      <c r="E573" t="str" cm="1">
        <f t="array" ref="E573">IFERROR(_xlfn.IFS(D573 = 1, IF(ScoutingInfo!O574&gt;0, ScoutingInfo!O574,AVERAGE(stage_timer)),D573=0,MAX(stage_timer),D573="x","x"),"")</f>
        <v/>
      </c>
    </row>
    <row r="574" spans="1:5" x14ac:dyDescent="0.4">
      <c r="A574">
        <f>ScoutingInfo!F575</f>
        <v>0</v>
      </c>
      <c r="B574" t="str">
        <f>IF(ISBLANK(ScoutingInfo!I575),"null", ScoutingInfo!I575*2)</f>
        <v>null</v>
      </c>
      <c r="C574" t="str">
        <f>IF(ISBLANK(ScoutingInfo!J575),"null",ScoutingInfo!J575* 5)</f>
        <v>null</v>
      </c>
      <c r="D574" t="str" cm="1">
        <f t="array" ref="D574">_xlfn.IFS(ScoutingInfo!P575="h",1,   ScoutingInfo!P575="o",1,   ScoutingInfo!P575="s",1,   ScoutingInfo!P575="a",0,   ScoutingInfo!P575="x","x",ScoutingInfo!P575="p","p",ISBLANK(ScoutingInfo!P575),"null")</f>
        <v>null</v>
      </c>
      <c r="E574" t="str" cm="1">
        <f t="array" ref="E574">IFERROR(_xlfn.IFS(D574 = 1, IF(ScoutingInfo!O575&gt;0, ScoutingInfo!O575,AVERAGE(stage_timer)),D574=0,MAX(stage_timer),D574="x","x"),"")</f>
        <v/>
      </c>
    </row>
    <row r="575" spans="1:5" x14ac:dyDescent="0.4">
      <c r="A575">
        <f>ScoutingInfo!F576</f>
        <v>0</v>
      </c>
      <c r="B575" t="str">
        <f>IF(ISBLANK(ScoutingInfo!I576),"null", ScoutingInfo!I576*2)</f>
        <v>null</v>
      </c>
      <c r="C575" t="str">
        <f>IF(ISBLANK(ScoutingInfo!J576),"null",ScoutingInfo!J576* 5)</f>
        <v>null</v>
      </c>
      <c r="D575" t="str" cm="1">
        <f t="array" ref="D575">_xlfn.IFS(ScoutingInfo!P576="h",1,   ScoutingInfo!P576="o",1,   ScoutingInfo!P576="s",1,   ScoutingInfo!P576="a",0,   ScoutingInfo!P576="x","x",ScoutingInfo!P576="p","p",ISBLANK(ScoutingInfo!P576),"null")</f>
        <v>null</v>
      </c>
      <c r="E575" t="str" cm="1">
        <f t="array" ref="E575">IFERROR(_xlfn.IFS(D575 = 1, IF(ScoutingInfo!O576&gt;0, ScoutingInfo!O576,AVERAGE(stage_timer)),D575=0,MAX(stage_timer),D575="x","x"),"")</f>
        <v/>
      </c>
    </row>
    <row r="576" spans="1:5" x14ac:dyDescent="0.4">
      <c r="A576">
        <f>ScoutingInfo!F577</f>
        <v>0</v>
      </c>
      <c r="B576" t="str">
        <f>IF(ISBLANK(ScoutingInfo!I577),"null", ScoutingInfo!I577*2)</f>
        <v>null</v>
      </c>
      <c r="C576" t="str">
        <f>IF(ISBLANK(ScoutingInfo!J577),"null",ScoutingInfo!J577* 5)</f>
        <v>null</v>
      </c>
      <c r="D576" t="str" cm="1">
        <f t="array" ref="D576">_xlfn.IFS(ScoutingInfo!P577="h",1,   ScoutingInfo!P577="o",1,   ScoutingInfo!P577="s",1,   ScoutingInfo!P577="a",0,   ScoutingInfo!P577="x","x",ScoutingInfo!P577="p","p",ISBLANK(ScoutingInfo!P577),"null")</f>
        <v>null</v>
      </c>
      <c r="E576" t="str" cm="1">
        <f t="array" ref="E576">IFERROR(_xlfn.IFS(D576 = 1, IF(ScoutingInfo!O577&gt;0, ScoutingInfo!O577,AVERAGE(stage_timer)),D576=0,MAX(stage_timer),D576="x","x"),"")</f>
        <v/>
      </c>
    </row>
    <row r="577" spans="1:5" x14ac:dyDescent="0.4">
      <c r="A577">
        <f>ScoutingInfo!F578</f>
        <v>0</v>
      </c>
      <c r="B577" t="str">
        <f>IF(ISBLANK(ScoutingInfo!I578),"null", ScoutingInfo!I578*2)</f>
        <v>null</v>
      </c>
      <c r="C577" t="str">
        <f>IF(ISBLANK(ScoutingInfo!J578),"null",ScoutingInfo!J578* 5)</f>
        <v>null</v>
      </c>
      <c r="D577" t="str" cm="1">
        <f t="array" ref="D577">_xlfn.IFS(ScoutingInfo!P578="h",1,   ScoutingInfo!P578="o",1,   ScoutingInfo!P578="s",1,   ScoutingInfo!P578="a",0,   ScoutingInfo!P578="x","x",ScoutingInfo!P578="p","p",ISBLANK(ScoutingInfo!P578),"null")</f>
        <v>null</v>
      </c>
      <c r="E577" t="str" cm="1">
        <f t="array" ref="E577">IFERROR(_xlfn.IFS(D577 = 1, IF(ScoutingInfo!O578&gt;0, ScoutingInfo!O578,AVERAGE(stage_timer)),D577=0,MAX(stage_timer),D577="x","x"),"")</f>
        <v/>
      </c>
    </row>
    <row r="578" spans="1:5" x14ac:dyDescent="0.4">
      <c r="A578">
        <f>ScoutingInfo!F579</f>
        <v>0</v>
      </c>
      <c r="B578" t="str">
        <f>IF(ISBLANK(ScoutingInfo!I579),"null", ScoutingInfo!I579*2)</f>
        <v>null</v>
      </c>
      <c r="C578" t="str">
        <f>IF(ISBLANK(ScoutingInfo!J579),"null",ScoutingInfo!J579* 5)</f>
        <v>null</v>
      </c>
      <c r="D578" t="str" cm="1">
        <f t="array" ref="D578">_xlfn.IFS(ScoutingInfo!P579="h",1,   ScoutingInfo!P579="o",1,   ScoutingInfo!P579="s",1,   ScoutingInfo!P579="a",0,   ScoutingInfo!P579="x","x",ScoutingInfo!P579="p","p",ISBLANK(ScoutingInfo!P579),"null")</f>
        <v>null</v>
      </c>
      <c r="E578" t="str" cm="1">
        <f t="array" ref="E578">IFERROR(_xlfn.IFS(D578 = 1, IF(ScoutingInfo!O579&gt;0, ScoutingInfo!O579,AVERAGE(stage_timer)),D578=0,MAX(stage_timer),D578="x","x"),"")</f>
        <v/>
      </c>
    </row>
    <row r="579" spans="1:5" x14ac:dyDescent="0.4">
      <c r="A579">
        <f>ScoutingInfo!F580</f>
        <v>0</v>
      </c>
      <c r="B579" t="str">
        <f>IF(ISBLANK(ScoutingInfo!I580),"null", ScoutingInfo!I580*2)</f>
        <v>null</v>
      </c>
      <c r="C579" t="str">
        <f>IF(ISBLANK(ScoutingInfo!J580),"null",ScoutingInfo!J580* 5)</f>
        <v>null</v>
      </c>
      <c r="D579" t="str" cm="1">
        <f t="array" ref="D579">_xlfn.IFS(ScoutingInfo!P580="h",1,   ScoutingInfo!P580="o",1,   ScoutingInfo!P580="s",1,   ScoutingInfo!P580="a",0,   ScoutingInfo!P580="x","x",ScoutingInfo!P580="p","p",ISBLANK(ScoutingInfo!P580),"null")</f>
        <v>null</v>
      </c>
      <c r="E579" t="str" cm="1">
        <f t="array" ref="E579">IFERROR(_xlfn.IFS(D579 = 1, IF(ScoutingInfo!O580&gt;0, ScoutingInfo!O580,AVERAGE(stage_timer)),D579=0,MAX(stage_timer),D579="x","x"),"")</f>
        <v/>
      </c>
    </row>
    <row r="580" spans="1:5" x14ac:dyDescent="0.4">
      <c r="A580">
        <f>ScoutingInfo!F581</f>
        <v>0</v>
      </c>
      <c r="B580" t="str">
        <f>IF(ISBLANK(ScoutingInfo!I581),"null", ScoutingInfo!I581*2)</f>
        <v>null</v>
      </c>
      <c r="C580" t="str">
        <f>IF(ISBLANK(ScoutingInfo!J581),"null",ScoutingInfo!J581* 5)</f>
        <v>null</v>
      </c>
      <c r="D580" t="str" cm="1">
        <f t="array" ref="D580">_xlfn.IFS(ScoutingInfo!P581="h",1,   ScoutingInfo!P581="o",1,   ScoutingInfo!P581="s",1,   ScoutingInfo!P581="a",0,   ScoutingInfo!P581="x","x",ScoutingInfo!P581="p","p",ISBLANK(ScoutingInfo!P581),"null")</f>
        <v>null</v>
      </c>
      <c r="E580" t="str" cm="1">
        <f t="array" ref="E580">IFERROR(_xlfn.IFS(D580 = 1, IF(ScoutingInfo!O581&gt;0, ScoutingInfo!O581,AVERAGE(stage_timer)),D580=0,MAX(stage_timer),D580="x","x"),"")</f>
        <v/>
      </c>
    </row>
    <row r="581" spans="1:5" x14ac:dyDescent="0.4">
      <c r="A581">
        <f>ScoutingInfo!F582</f>
        <v>0</v>
      </c>
      <c r="B581" t="str">
        <f>IF(ISBLANK(ScoutingInfo!I582),"null", ScoutingInfo!I582*2)</f>
        <v>null</v>
      </c>
      <c r="C581" t="str">
        <f>IF(ISBLANK(ScoutingInfo!J582),"null",ScoutingInfo!J582* 5)</f>
        <v>null</v>
      </c>
      <c r="D581" t="str" cm="1">
        <f t="array" ref="D581">_xlfn.IFS(ScoutingInfo!P582="h",1,   ScoutingInfo!P582="o",1,   ScoutingInfo!P582="s",1,   ScoutingInfo!P582="a",0,   ScoutingInfo!P582="x","x",ScoutingInfo!P582="p","p",ISBLANK(ScoutingInfo!P582),"null")</f>
        <v>null</v>
      </c>
      <c r="E581" t="str" cm="1">
        <f t="array" ref="E581">IFERROR(_xlfn.IFS(D581 = 1, IF(ScoutingInfo!O582&gt;0, ScoutingInfo!O582,AVERAGE(stage_timer)),D581=0,MAX(stage_timer),D581="x","x"),"")</f>
        <v/>
      </c>
    </row>
    <row r="582" spans="1:5" x14ac:dyDescent="0.4">
      <c r="A582">
        <f>ScoutingInfo!F583</f>
        <v>0</v>
      </c>
      <c r="B582" t="str">
        <f>IF(ISBLANK(ScoutingInfo!I583),"null", ScoutingInfo!I583*2)</f>
        <v>null</v>
      </c>
      <c r="C582" t="str">
        <f>IF(ISBLANK(ScoutingInfo!J583),"null",ScoutingInfo!J583* 5)</f>
        <v>null</v>
      </c>
      <c r="D582" t="str" cm="1">
        <f t="array" ref="D582">_xlfn.IFS(ScoutingInfo!P583="h",1,   ScoutingInfo!P583="o",1,   ScoutingInfo!P583="s",1,   ScoutingInfo!P583="a",0,   ScoutingInfo!P583="x","x",ScoutingInfo!P583="p","p",ISBLANK(ScoutingInfo!P583),"null")</f>
        <v>null</v>
      </c>
      <c r="E582" t="str" cm="1">
        <f t="array" ref="E582">IFERROR(_xlfn.IFS(D582 = 1, IF(ScoutingInfo!O583&gt;0, ScoutingInfo!O583,AVERAGE(stage_timer)),D582=0,MAX(stage_timer),D582="x","x"),"")</f>
        <v/>
      </c>
    </row>
    <row r="583" spans="1:5" x14ac:dyDescent="0.4">
      <c r="A583">
        <f>ScoutingInfo!F584</f>
        <v>0</v>
      </c>
      <c r="B583" t="str">
        <f>IF(ISBLANK(ScoutingInfo!I584),"null", ScoutingInfo!I584*2)</f>
        <v>null</v>
      </c>
      <c r="C583" t="str">
        <f>IF(ISBLANK(ScoutingInfo!J584),"null",ScoutingInfo!J584* 5)</f>
        <v>null</v>
      </c>
      <c r="D583" t="str" cm="1">
        <f t="array" ref="D583">_xlfn.IFS(ScoutingInfo!P584="h",1,   ScoutingInfo!P584="o",1,   ScoutingInfo!P584="s",1,   ScoutingInfo!P584="a",0,   ScoutingInfo!P584="x","x",ScoutingInfo!P584="p","p",ISBLANK(ScoutingInfo!P584),"null")</f>
        <v>null</v>
      </c>
      <c r="E583" t="str" cm="1">
        <f t="array" ref="E583">IFERROR(_xlfn.IFS(D583 = 1, IF(ScoutingInfo!O584&gt;0, ScoutingInfo!O584,AVERAGE(stage_timer)),D583=0,MAX(stage_timer),D583="x","x"),"")</f>
        <v/>
      </c>
    </row>
    <row r="584" spans="1:5" x14ac:dyDescent="0.4">
      <c r="A584">
        <f>ScoutingInfo!F585</f>
        <v>0</v>
      </c>
      <c r="B584" t="str">
        <f>IF(ISBLANK(ScoutingInfo!I585),"null", ScoutingInfo!I585*2)</f>
        <v>null</v>
      </c>
      <c r="C584" t="str">
        <f>IF(ISBLANK(ScoutingInfo!J585),"null",ScoutingInfo!J585* 5)</f>
        <v>null</v>
      </c>
      <c r="D584" t="str" cm="1">
        <f t="array" ref="D584">_xlfn.IFS(ScoutingInfo!P585="h",1,   ScoutingInfo!P585="o",1,   ScoutingInfo!P585="s",1,   ScoutingInfo!P585="a",0,   ScoutingInfo!P585="x","x",ScoutingInfo!P585="p","p",ISBLANK(ScoutingInfo!P585),"null")</f>
        <v>null</v>
      </c>
      <c r="E584" t="str" cm="1">
        <f t="array" ref="E584">IFERROR(_xlfn.IFS(D584 = 1, IF(ScoutingInfo!O585&gt;0, ScoutingInfo!O585,AVERAGE(stage_timer)),D584=0,MAX(stage_timer),D584="x","x"),"")</f>
        <v/>
      </c>
    </row>
    <row r="585" spans="1:5" x14ac:dyDescent="0.4">
      <c r="A585">
        <f>ScoutingInfo!F586</f>
        <v>0</v>
      </c>
      <c r="B585" t="str">
        <f>IF(ISBLANK(ScoutingInfo!I586),"null", ScoutingInfo!I586*2)</f>
        <v>null</v>
      </c>
      <c r="C585" t="str">
        <f>IF(ISBLANK(ScoutingInfo!J586),"null",ScoutingInfo!J586* 5)</f>
        <v>null</v>
      </c>
      <c r="D585" t="str" cm="1">
        <f t="array" ref="D585">_xlfn.IFS(ScoutingInfo!P586="h",1,   ScoutingInfo!P586="o",1,   ScoutingInfo!P586="s",1,   ScoutingInfo!P586="a",0,   ScoutingInfo!P586="x","x",ScoutingInfo!P586="p","p",ISBLANK(ScoutingInfo!P586),"null")</f>
        <v>null</v>
      </c>
      <c r="E585" t="str" cm="1">
        <f t="array" ref="E585">IFERROR(_xlfn.IFS(D585 = 1, IF(ScoutingInfo!O586&gt;0, ScoutingInfo!O586,AVERAGE(stage_timer)),D585=0,MAX(stage_timer),D585="x","x"),"")</f>
        <v/>
      </c>
    </row>
    <row r="586" spans="1:5" x14ac:dyDescent="0.4">
      <c r="A586">
        <f>ScoutingInfo!F587</f>
        <v>0</v>
      </c>
      <c r="B586" t="str">
        <f>IF(ISBLANK(ScoutingInfo!I587),"null", ScoutingInfo!I587*2)</f>
        <v>null</v>
      </c>
      <c r="C586" t="str">
        <f>IF(ISBLANK(ScoutingInfo!J587),"null",ScoutingInfo!J587* 5)</f>
        <v>null</v>
      </c>
      <c r="D586" t="str" cm="1">
        <f t="array" ref="D586">_xlfn.IFS(ScoutingInfo!P587="h",1,   ScoutingInfo!P587="o",1,   ScoutingInfo!P587="s",1,   ScoutingInfo!P587="a",0,   ScoutingInfo!P587="x","x",ScoutingInfo!P587="p","p",ISBLANK(ScoutingInfo!P587),"null")</f>
        <v>null</v>
      </c>
      <c r="E586" t="str" cm="1">
        <f t="array" ref="E586">IFERROR(_xlfn.IFS(D586 = 1, IF(ScoutingInfo!O587&gt;0, ScoutingInfo!O587,AVERAGE(stage_timer)),D586=0,MAX(stage_timer),D586="x","x"),"")</f>
        <v/>
      </c>
    </row>
    <row r="587" spans="1:5" x14ac:dyDescent="0.4">
      <c r="A587">
        <f>ScoutingInfo!F588</f>
        <v>0</v>
      </c>
      <c r="B587" t="str">
        <f>IF(ISBLANK(ScoutingInfo!I588),"null", ScoutingInfo!I588*2)</f>
        <v>null</v>
      </c>
      <c r="C587" t="str">
        <f>IF(ISBLANK(ScoutingInfo!J588),"null",ScoutingInfo!J588* 5)</f>
        <v>null</v>
      </c>
      <c r="D587" t="str" cm="1">
        <f t="array" ref="D587">_xlfn.IFS(ScoutingInfo!P588="h",1,   ScoutingInfo!P588="o",1,   ScoutingInfo!P588="s",1,   ScoutingInfo!P588="a",0,   ScoutingInfo!P588="x","x",ScoutingInfo!P588="p","p",ISBLANK(ScoutingInfo!P588),"null")</f>
        <v>null</v>
      </c>
      <c r="E587" t="str" cm="1">
        <f t="array" ref="E587">IFERROR(_xlfn.IFS(D587 = 1, IF(ScoutingInfo!O588&gt;0, ScoutingInfo!O588,AVERAGE(stage_timer)),D587=0,MAX(stage_timer),D587="x","x"),"")</f>
        <v/>
      </c>
    </row>
    <row r="588" spans="1:5" x14ac:dyDescent="0.4">
      <c r="A588">
        <f>ScoutingInfo!F589</f>
        <v>0</v>
      </c>
      <c r="B588" t="str">
        <f>IF(ISBLANK(ScoutingInfo!I589),"null", ScoutingInfo!I589*2)</f>
        <v>null</v>
      </c>
      <c r="C588" t="str">
        <f>IF(ISBLANK(ScoutingInfo!J589),"null",ScoutingInfo!J589* 5)</f>
        <v>null</v>
      </c>
      <c r="D588" t="str" cm="1">
        <f t="array" ref="D588">_xlfn.IFS(ScoutingInfo!P589="h",1,   ScoutingInfo!P589="o",1,   ScoutingInfo!P589="s",1,   ScoutingInfo!P589="a",0,   ScoutingInfo!P589="x","x",ScoutingInfo!P589="p","p",ISBLANK(ScoutingInfo!P589),"null")</f>
        <v>null</v>
      </c>
      <c r="E588" t="str" cm="1">
        <f t="array" ref="E588">IFERROR(_xlfn.IFS(D588 = 1, IF(ScoutingInfo!O589&gt;0, ScoutingInfo!O589,AVERAGE(stage_timer)),D588=0,MAX(stage_timer),D588="x","x"),"")</f>
        <v/>
      </c>
    </row>
    <row r="589" spans="1:5" x14ac:dyDescent="0.4">
      <c r="A589">
        <f>ScoutingInfo!F590</f>
        <v>0</v>
      </c>
      <c r="B589" t="str">
        <f>IF(ISBLANK(ScoutingInfo!I590),"null", ScoutingInfo!I590*2)</f>
        <v>null</v>
      </c>
      <c r="C589" t="str">
        <f>IF(ISBLANK(ScoutingInfo!J590),"null",ScoutingInfo!J590* 5)</f>
        <v>null</v>
      </c>
      <c r="D589" t="str" cm="1">
        <f t="array" ref="D589">_xlfn.IFS(ScoutingInfo!P590="h",1,   ScoutingInfo!P590="o",1,   ScoutingInfo!P590="s",1,   ScoutingInfo!P590="a",0,   ScoutingInfo!P590="x","x",ScoutingInfo!P590="p","p",ISBLANK(ScoutingInfo!P590),"null")</f>
        <v>null</v>
      </c>
      <c r="E589" t="str" cm="1">
        <f t="array" ref="E589">IFERROR(_xlfn.IFS(D589 = 1, IF(ScoutingInfo!O590&gt;0, ScoutingInfo!O590,AVERAGE(stage_timer)),D589=0,MAX(stage_timer),D589="x","x"),"")</f>
        <v/>
      </c>
    </row>
    <row r="590" spans="1:5" x14ac:dyDescent="0.4">
      <c r="A590">
        <f>ScoutingInfo!F591</f>
        <v>0</v>
      </c>
      <c r="B590" t="str">
        <f>IF(ISBLANK(ScoutingInfo!I591),"null", ScoutingInfo!I591*2)</f>
        <v>null</v>
      </c>
      <c r="C590" t="str">
        <f>IF(ISBLANK(ScoutingInfo!J591),"null",ScoutingInfo!J591* 5)</f>
        <v>null</v>
      </c>
      <c r="D590" t="str" cm="1">
        <f t="array" ref="D590">_xlfn.IFS(ScoutingInfo!P591="h",1,   ScoutingInfo!P591="o",1,   ScoutingInfo!P591="s",1,   ScoutingInfo!P591="a",0,   ScoutingInfo!P591="x","x",ScoutingInfo!P591="p","p",ISBLANK(ScoutingInfo!P591),"null")</f>
        <v>null</v>
      </c>
      <c r="E590" t="str" cm="1">
        <f t="array" ref="E590">IFERROR(_xlfn.IFS(D590 = 1, IF(ScoutingInfo!O591&gt;0, ScoutingInfo!O591,AVERAGE(stage_timer)),D590=0,MAX(stage_timer),D590="x","x"),"")</f>
        <v/>
      </c>
    </row>
    <row r="591" spans="1:5" x14ac:dyDescent="0.4">
      <c r="A591">
        <f>ScoutingInfo!F592</f>
        <v>0</v>
      </c>
      <c r="B591" t="str">
        <f>IF(ISBLANK(ScoutingInfo!I592),"null", ScoutingInfo!I592*2)</f>
        <v>null</v>
      </c>
      <c r="C591" t="str">
        <f>IF(ISBLANK(ScoutingInfo!J592),"null",ScoutingInfo!J592* 5)</f>
        <v>null</v>
      </c>
      <c r="D591" t="str" cm="1">
        <f t="array" ref="D591">_xlfn.IFS(ScoutingInfo!P592="h",1,   ScoutingInfo!P592="o",1,   ScoutingInfo!P592="s",1,   ScoutingInfo!P592="a",0,   ScoutingInfo!P592="x","x",ScoutingInfo!P592="p","p",ISBLANK(ScoutingInfo!P592),"null")</f>
        <v>null</v>
      </c>
      <c r="E591" t="str" cm="1">
        <f t="array" ref="E591">IFERROR(_xlfn.IFS(D591 = 1, IF(ScoutingInfo!O592&gt;0, ScoutingInfo!O592,AVERAGE(stage_timer)),D591=0,MAX(stage_timer),D591="x","x"),"")</f>
        <v/>
      </c>
    </row>
    <row r="592" spans="1:5" x14ac:dyDescent="0.4">
      <c r="A592">
        <f>ScoutingInfo!F593</f>
        <v>0</v>
      </c>
      <c r="B592" t="str">
        <f>IF(ISBLANK(ScoutingInfo!I593),"null", ScoutingInfo!I593*2)</f>
        <v>null</v>
      </c>
      <c r="C592" t="str">
        <f>IF(ISBLANK(ScoutingInfo!J593),"null",ScoutingInfo!J593* 5)</f>
        <v>null</v>
      </c>
      <c r="D592" t="str" cm="1">
        <f t="array" ref="D592">_xlfn.IFS(ScoutingInfo!P593="h",1,   ScoutingInfo!P593="o",1,   ScoutingInfo!P593="s",1,   ScoutingInfo!P593="a",0,   ScoutingInfo!P593="x","x",ScoutingInfo!P593="p","p",ISBLANK(ScoutingInfo!P593),"null")</f>
        <v>null</v>
      </c>
      <c r="E592" t="str" cm="1">
        <f t="array" ref="E592">IFERROR(_xlfn.IFS(D592 = 1, IF(ScoutingInfo!O593&gt;0, ScoutingInfo!O593,AVERAGE(stage_timer)),D592=0,MAX(stage_timer),D592="x","x"),"")</f>
        <v/>
      </c>
    </row>
    <row r="593" spans="1:5" x14ac:dyDescent="0.4">
      <c r="A593">
        <f>ScoutingInfo!F594</f>
        <v>0</v>
      </c>
      <c r="B593" t="str">
        <f>IF(ISBLANK(ScoutingInfo!I594),"null", ScoutingInfo!I594*2)</f>
        <v>null</v>
      </c>
      <c r="C593" t="str">
        <f>IF(ISBLANK(ScoutingInfo!J594),"null",ScoutingInfo!J594* 5)</f>
        <v>null</v>
      </c>
      <c r="D593" t="str" cm="1">
        <f t="array" ref="D593">_xlfn.IFS(ScoutingInfo!P594="h",1,   ScoutingInfo!P594="o",1,   ScoutingInfo!P594="s",1,   ScoutingInfo!P594="a",0,   ScoutingInfo!P594="x","x",ScoutingInfo!P594="p","p",ISBLANK(ScoutingInfo!P594),"null")</f>
        <v>null</v>
      </c>
      <c r="E593" t="str" cm="1">
        <f t="array" ref="E593">IFERROR(_xlfn.IFS(D593 = 1, IF(ScoutingInfo!O594&gt;0, ScoutingInfo!O594,AVERAGE(stage_timer)),D593=0,MAX(stage_timer),D593="x","x"),"")</f>
        <v/>
      </c>
    </row>
    <row r="594" spans="1:5" x14ac:dyDescent="0.4">
      <c r="A594">
        <f>ScoutingInfo!F595</f>
        <v>0</v>
      </c>
      <c r="B594" t="str">
        <f>IF(ISBLANK(ScoutingInfo!I595),"null", ScoutingInfo!I595*2)</f>
        <v>null</v>
      </c>
      <c r="C594" t="str">
        <f>IF(ISBLANK(ScoutingInfo!J595),"null",ScoutingInfo!J595* 5)</f>
        <v>null</v>
      </c>
      <c r="D594" t="str" cm="1">
        <f t="array" ref="D594">_xlfn.IFS(ScoutingInfo!P595="h",1,   ScoutingInfo!P595="o",1,   ScoutingInfo!P595="s",1,   ScoutingInfo!P595="a",0,   ScoutingInfo!P595="x","x",ScoutingInfo!P595="p","p",ISBLANK(ScoutingInfo!P595),"null")</f>
        <v>null</v>
      </c>
      <c r="E594" t="str" cm="1">
        <f t="array" ref="E594">IFERROR(_xlfn.IFS(D594 = 1, IF(ScoutingInfo!O595&gt;0, ScoutingInfo!O595,AVERAGE(stage_timer)),D594=0,MAX(stage_timer),D594="x","x"),"")</f>
        <v/>
      </c>
    </row>
    <row r="595" spans="1:5" x14ac:dyDescent="0.4">
      <c r="A595">
        <f>ScoutingInfo!F596</f>
        <v>0</v>
      </c>
      <c r="B595" t="str">
        <f>IF(ISBLANK(ScoutingInfo!I596),"null", ScoutingInfo!I596*2)</f>
        <v>null</v>
      </c>
      <c r="C595" t="str">
        <f>IF(ISBLANK(ScoutingInfo!J596),"null",ScoutingInfo!J596* 5)</f>
        <v>null</v>
      </c>
      <c r="D595" t="str" cm="1">
        <f t="array" ref="D595">_xlfn.IFS(ScoutingInfo!P596="h",1,   ScoutingInfo!P596="o",1,   ScoutingInfo!P596="s",1,   ScoutingInfo!P596="a",0,   ScoutingInfo!P596="x","x",ScoutingInfo!P596="p","p",ISBLANK(ScoutingInfo!P596),"null")</f>
        <v>null</v>
      </c>
      <c r="E595" t="str" cm="1">
        <f t="array" ref="E595">IFERROR(_xlfn.IFS(D595 = 1, IF(ScoutingInfo!O596&gt;0, ScoutingInfo!O596,AVERAGE(stage_timer)),D595=0,MAX(stage_timer),D595="x","x"),"")</f>
        <v/>
      </c>
    </row>
    <row r="596" spans="1:5" x14ac:dyDescent="0.4">
      <c r="A596">
        <f>ScoutingInfo!F597</f>
        <v>0</v>
      </c>
      <c r="B596" t="str">
        <f>IF(ISBLANK(ScoutingInfo!I597),"null", ScoutingInfo!I597*2)</f>
        <v>null</v>
      </c>
      <c r="C596" t="str">
        <f>IF(ISBLANK(ScoutingInfo!J597),"null",ScoutingInfo!J597* 5)</f>
        <v>null</v>
      </c>
      <c r="D596" t="str" cm="1">
        <f t="array" ref="D596">_xlfn.IFS(ScoutingInfo!P597="h",1,   ScoutingInfo!P597="o",1,   ScoutingInfo!P597="s",1,   ScoutingInfo!P597="a",0,   ScoutingInfo!P597="x","x",ScoutingInfo!P597="p","p",ISBLANK(ScoutingInfo!P597),"null")</f>
        <v>null</v>
      </c>
      <c r="E596" t="str" cm="1">
        <f t="array" ref="E596">IFERROR(_xlfn.IFS(D596 = 1, IF(ScoutingInfo!O597&gt;0, ScoutingInfo!O597,AVERAGE(stage_timer)),D596=0,MAX(stage_timer),D596="x","x"),"")</f>
        <v/>
      </c>
    </row>
    <row r="597" spans="1:5" x14ac:dyDescent="0.4">
      <c r="A597">
        <f>ScoutingInfo!F598</f>
        <v>0</v>
      </c>
      <c r="B597" t="str">
        <f>IF(ISBLANK(ScoutingInfo!I598),"null", ScoutingInfo!I598*2)</f>
        <v>null</v>
      </c>
      <c r="C597" t="str">
        <f>IF(ISBLANK(ScoutingInfo!J598),"null",ScoutingInfo!J598* 5)</f>
        <v>null</v>
      </c>
      <c r="D597" t="str" cm="1">
        <f t="array" ref="D597">_xlfn.IFS(ScoutingInfo!P598="h",1,   ScoutingInfo!P598="o",1,   ScoutingInfo!P598="s",1,   ScoutingInfo!P598="a",0,   ScoutingInfo!P598="x","x",ScoutingInfo!P598="p","p",ISBLANK(ScoutingInfo!P598),"null")</f>
        <v>null</v>
      </c>
      <c r="E597" t="str" cm="1">
        <f t="array" ref="E597">IFERROR(_xlfn.IFS(D597 = 1, IF(ScoutingInfo!O598&gt;0, ScoutingInfo!O598,AVERAGE(stage_timer)),D597=0,MAX(stage_timer),D597="x","x"),"")</f>
        <v/>
      </c>
    </row>
    <row r="598" spans="1:5" x14ac:dyDescent="0.4">
      <c r="A598">
        <f>ScoutingInfo!F599</f>
        <v>0</v>
      </c>
      <c r="B598" t="str">
        <f>IF(ISBLANK(ScoutingInfo!I599),"null", ScoutingInfo!I599*2)</f>
        <v>null</v>
      </c>
      <c r="C598" t="str">
        <f>IF(ISBLANK(ScoutingInfo!J599),"null",ScoutingInfo!J599* 5)</f>
        <v>null</v>
      </c>
      <c r="D598" t="str" cm="1">
        <f t="array" ref="D598">_xlfn.IFS(ScoutingInfo!P599="h",1,   ScoutingInfo!P599="o",1,   ScoutingInfo!P599="s",1,   ScoutingInfo!P599="a",0,   ScoutingInfo!P599="x","x",ScoutingInfo!P599="p","p",ISBLANK(ScoutingInfo!P599),"null")</f>
        <v>null</v>
      </c>
      <c r="E598" t="str" cm="1">
        <f t="array" ref="E598">IFERROR(_xlfn.IFS(D598 = 1, IF(ScoutingInfo!O599&gt;0, ScoutingInfo!O599,AVERAGE(stage_timer)),D598=0,MAX(stage_timer),D598="x","x"),"")</f>
        <v/>
      </c>
    </row>
    <row r="599" spans="1:5" x14ac:dyDescent="0.4">
      <c r="A599">
        <f>ScoutingInfo!F600</f>
        <v>0</v>
      </c>
      <c r="B599" t="str">
        <f>IF(ISBLANK(ScoutingInfo!I600),"null", ScoutingInfo!I600*2)</f>
        <v>null</v>
      </c>
      <c r="C599" t="str">
        <f>IF(ISBLANK(ScoutingInfo!J600),"null",ScoutingInfo!J600* 5)</f>
        <v>null</v>
      </c>
      <c r="D599" t="str" cm="1">
        <f t="array" ref="D599">_xlfn.IFS(ScoutingInfo!P600="h",1,   ScoutingInfo!P600="o",1,   ScoutingInfo!P600="s",1,   ScoutingInfo!P600="a",0,   ScoutingInfo!P600="x","x",ScoutingInfo!P600="p","p",ISBLANK(ScoutingInfo!P600),"null")</f>
        <v>null</v>
      </c>
      <c r="E599" t="str" cm="1">
        <f t="array" ref="E599">IFERROR(_xlfn.IFS(D599 = 1, IF(ScoutingInfo!O600&gt;0, ScoutingInfo!O600,AVERAGE(stage_timer)),D599=0,MAX(stage_timer),D599="x","x"),"")</f>
        <v/>
      </c>
    </row>
    <row r="600" spans="1:5" x14ac:dyDescent="0.4">
      <c r="A600">
        <f>ScoutingInfo!F601</f>
        <v>0</v>
      </c>
      <c r="B600" t="str">
        <f>IF(ISBLANK(ScoutingInfo!I601),"null", ScoutingInfo!I601*2)</f>
        <v>null</v>
      </c>
      <c r="C600" t="str">
        <f>IF(ISBLANK(ScoutingInfo!J601),"null",ScoutingInfo!J601* 5)</f>
        <v>null</v>
      </c>
      <c r="D600" t="str" cm="1">
        <f t="array" ref="D600">_xlfn.IFS(ScoutingInfo!P601="h",1,   ScoutingInfo!P601="o",1,   ScoutingInfo!P601="s",1,   ScoutingInfo!P601="a",0,   ScoutingInfo!P601="x","x",ScoutingInfo!P601="p","p",ISBLANK(ScoutingInfo!P601),"null")</f>
        <v>null</v>
      </c>
      <c r="E600" t="str" cm="1">
        <f t="array" ref="E600">IFERROR(_xlfn.IFS(D600 = 1, IF(ScoutingInfo!O601&gt;0, ScoutingInfo!O601,AVERAGE(stage_timer)),D600=0,MAX(stage_timer),D600="x","x"),"")</f>
        <v/>
      </c>
    </row>
    <row r="601" spans="1:5" x14ac:dyDescent="0.4">
      <c r="A601">
        <f>ScoutingInfo!F602</f>
        <v>0</v>
      </c>
      <c r="B601" t="str">
        <f>IF(ISBLANK(ScoutingInfo!I602),"null", ScoutingInfo!I602*2)</f>
        <v>null</v>
      </c>
      <c r="C601" t="str">
        <f>IF(ISBLANK(ScoutingInfo!J602),"null",ScoutingInfo!J602* 5)</f>
        <v>null</v>
      </c>
      <c r="D601" t="str" cm="1">
        <f t="array" ref="D601">_xlfn.IFS(ScoutingInfo!P602="h",1,   ScoutingInfo!P602="o",1,   ScoutingInfo!P602="s",1,   ScoutingInfo!P602="a",0,   ScoutingInfo!P602="x","x",ScoutingInfo!P602="p","p",ISBLANK(ScoutingInfo!P602),"null")</f>
        <v>null</v>
      </c>
      <c r="E601" t="str" cm="1">
        <f t="array" ref="E601">IFERROR(_xlfn.IFS(D601 = 1, IF(ScoutingInfo!O602&gt;0, ScoutingInfo!O602,AVERAGE(stage_timer)),D601=0,MAX(stage_timer),D601="x","x"),"")</f>
        <v/>
      </c>
    </row>
    <row r="602" spans="1:5" x14ac:dyDescent="0.4">
      <c r="A602">
        <f>ScoutingInfo!F603</f>
        <v>0</v>
      </c>
      <c r="B602" t="str">
        <f>IF(ISBLANK(ScoutingInfo!I603),"null", ScoutingInfo!I603*2)</f>
        <v>null</v>
      </c>
      <c r="C602" t="str">
        <f>IF(ISBLANK(ScoutingInfo!J603),"null",ScoutingInfo!J603* 5)</f>
        <v>null</v>
      </c>
      <c r="D602" t="str" cm="1">
        <f t="array" ref="D602">_xlfn.IFS(ScoutingInfo!P603="h",1,   ScoutingInfo!P603="o",1,   ScoutingInfo!P603="s",1,   ScoutingInfo!P603="a",0,   ScoutingInfo!P603="x","x",ScoutingInfo!P603="p","p",ISBLANK(ScoutingInfo!P603),"null")</f>
        <v>null</v>
      </c>
      <c r="E602" t="str" cm="1">
        <f t="array" ref="E602">IFERROR(_xlfn.IFS(D602 = 1, IF(ScoutingInfo!O603&gt;0, ScoutingInfo!O603,AVERAGE(stage_timer)),D602=0,MAX(stage_timer),D602="x","x"),"")</f>
        <v/>
      </c>
    </row>
    <row r="603" spans="1:5" x14ac:dyDescent="0.4">
      <c r="A603">
        <f>ScoutingInfo!F604</f>
        <v>0</v>
      </c>
      <c r="B603" t="str">
        <f>IF(ISBLANK(ScoutingInfo!I604),"null", ScoutingInfo!I604*2)</f>
        <v>null</v>
      </c>
      <c r="C603" t="str">
        <f>IF(ISBLANK(ScoutingInfo!J604),"null",ScoutingInfo!J604* 5)</f>
        <v>null</v>
      </c>
      <c r="D603" t="str" cm="1">
        <f t="array" ref="D603">_xlfn.IFS(ScoutingInfo!P604="h",1,   ScoutingInfo!P604="o",1,   ScoutingInfo!P604="s",1,   ScoutingInfo!P604="a",0,   ScoutingInfo!P604="x","x",ScoutingInfo!P604="p","p",ISBLANK(ScoutingInfo!P604),"null")</f>
        <v>null</v>
      </c>
      <c r="E603" t="str" cm="1">
        <f t="array" ref="E603">IFERROR(_xlfn.IFS(D603 = 1, IF(ScoutingInfo!O604&gt;0, ScoutingInfo!O604,AVERAGE(stage_timer)),D603=0,MAX(stage_timer),D603="x","x"),"")</f>
        <v/>
      </c>
    </row>
    <row r="604" spans="1:5" x14ac:dyDescent="0.4">
      <c r="A604">
        <f>ScoutingInfo!F605</f>
        <v>0</v>
      </c>
      <c r="B604" t="str">
        <f>IF(ISBLANK(ScoutingInfo!I605),"null", ScoutingInfo!I605*2)</f>
        <v>null</v>
      </c>
      <c r="C604" t="str">
        <f>IF(ISBLANK(ScoutingInfo!J605),"null",ScoutingInfo!J605* 5)</f>
        <v>null</v>
      </c>
      <c r="D604" t="str" cm="1">
        <f t="array" ref="D604">_xlfn.IFS(ScoutingInfo!P605="h",1,   ScoutingInfo!P605="o",1,   ScoutingInfo!P605="s",1,   ScoutingInfo!P605="a",0,   ScoutingInfo!P605="x","x",ScoutingInfo!P605="p","p",ISBLANK(ScoutingInfo!P605),"null")</f>
        <v>null</v>
      </c>
      <c r="E604" t="str" cm="1">
        <f t="array" ref="E604">IFERROR(_xlfn.IFS(D604 = 1, IF(ScoutingInfo!O605&gt;0, ScoutingInfo!O605,AVERAGE(stage_timer)),D604=0,MAX(stage_timer),D604="x","x"),"")</f>
        <v/>
      </c>
    </row>
    <row r="605" spans="1:5" x14ac:dyDescent="0.4">
      <c r="A605">
        <f>ScoutingInfo!F606</f>
        <v>0</v>
      </c>
      <c r="B605" t="str">
        <f>IF(ISBLANK(ScoutingInfo!I606),"null", ScoutingInfo!I606*2)</f>
        <v>null</v>
      </c>
      <c r="C605" t="str">
        <f>IF(ISBLANK(ScoutingInfo!J606),"null",ScoutingInfo!J606* 5)</f>
        <v>null</v>
      </c>
      <c r="D605" t="str" cm="1">
        <f t="array" ref="D605">_xlfn.IFS(ScoutingInfo!P606="h",1,   ScoutingInfo!P606="o",1,   ScoutingInfo!P606="s",1,   ScoutingInfo!P606="a",0,   ScoutingInfo!P606="x","x",ScoutingInfo!P606="p","p",ISBLANK(ScoutingInfo!P606),"null")</f>
        <v>null</v>
      </c>
      <c r="E605" t="str" cm="1">
        <f t="array" ref="E605">IFERROR(_xlfn.IFS(D605 = 1, IF(ScoutingInfo!O606&gt;0, ScoutingInfo!O606,AVERAGE(stage_timer)),D605=0,MAX(stage_timer),D605="x","x"),"")</f>
        <v/>
      </c>
    </row>
    <row r="606" spans="1:5" x14ac:dyDescent="0.4">
      <c r="A606">
        <f>ScoutingInfo!F607</f>
        <v>0</v>
      </c>
      <c r="B606" t="str">
        <f>IF(ISBLANK(ScoutingInfo!I607),"null", ScoutingInfo!I607*2)</f>
        <v>null</v>
      </c>
      <c r="C606" t="str">
        <f>IF(ISBLANK(ScoutingInfo!J607),"null",ScoutingInfo!J607* 5)</f>
        <v>null</v>
      </c>
      <c r="D606" t="str" cm="1">
        <f t="array" ref="D606">_xlfn.IFS(ScoutingInfo!P607="h",1,   ScoutingInfo!P607="o",1,   ScoutingInfo!P607="s",1,   ScoutingInfo!P607="a",0,   ScoutingInfo!P607="x","x",ScoutingInfo!P607="p","p",ISBLANK(ScoutingInfo!P607),"null")</f>
        <v>null</v>
      </c>
      <c r="E606" t="str" cm="1">
        <f t="array" ref="E606">IFERROR(_xlfn.IFS(D606 = 1, IF(ScoutingInfo!O607&gt;0, ScoutingInfo!O607,AVERAGE(stage_timer)),D606=0,MAX(stage_timer),D606="x","x"),"")</f>
        <v/>
      </c>
    </row>
    <row r="607" spans="1:5" x14ac:dyDescent="0.4">
      <c r="A607">
        <f>ScoutingInfo!F608</f>
        <v>0</v>
      </c>
      <c r="B607" t="str">
        <f>IF(ISBLANK(ScoutingInfo!I608),"null", ScoutingInfo!I608*2)</f>
        <v>null</v>
      </c>
      <c r="C607" t="str">
        <f>IF(ISBLANK(ScoutingInfo!J608),"null",ScoutingInfo!J608* 5)</f>
        <v>null</v>
      </c>
      <c r="D607" t="str" cm="1">
        <f t="array" ref="D607">_xlfn.IFS(ScoutingInfo!P608="h",1,   ScoutingInfo!P608="o",1,   ScoutingInfo!P608="s",1,   ScoutingInfo!P608="a",0,   ScoutingInfo!P608="x","x",ScoutingInfo!P608="p","p",ISBLANK(ScoutingInfo!P608),"null")</f>
        <v>null</v>
      </c>
      <c r="E607" t="str" cm="1">
        <f t="array" ref="E607">IFERROR(_xlfn.IFS(D607 = 1, IF(ScoutingInfo!O608&gt;0, ScoutingInfo!O608,AVERAGE(stage_timer)),D607=0,MAX(stage_timer),D607="x","x"),"")</f>
        <v/>
      </c>
    </row>
    <row r="608" spans="1:5" x14ac:dyDescent="0.4">
      <c r="A608">
        <f>ScoutingInfo!F609</f>
        <v>0</v>
      </c>
      <c r="B608" t="str">
        <f>IF(ISBLANK(ScoutingInfo!I609),"null", ScoutingInfo!I609*2)</f>
        <v>null</v>
      </c>
      <c r="C608" t="str">
        <f>IF(ISBLANK(ScoutingInfo!J609),"null",ScoutingInfo!J609* 5)</f>
        <v>null</v>
      </c>
      <c r="D608" t="str" cm="1">
        <f t="array" ref="D608">_xlfn.IFS(ScoutingInfo!P609="h",1,   ScoutingInfo!P609="o",1,   ScoutingInfo!P609="s",1,   ScoutingInfo!P609="a",0,   ScoutingInfo!P609="x","x",ScoutingInfo!P609="p","p",ISBLANK(ScoutingInfo!P609),"null")</f>
        <v>null</v>
      </c>
      <c r="E608" t="str" cm="1">
        <f t="array" ref="E608">IFERROR(_xlfn.IFS(D608 = 1, IF(ScoutingInfo!O609&gt;0, ScoutingInfo!O609,AVERAGE(stage_timer)),D608=0,MAX(stage_timer),D608="x","x"),"")</f>
        <v/>
      </c>
    </row>
    <row r="609" spans="1:5" x14ac:dyDescent="0.4">
      <c r="A609">
        <f>ScoutingInfo!F610</f>
        <v>0</v>
      </c>
      <c r="B609" t="str">
        <f>IF(ISBLANK(ScoutingInfo!I610),"null", ScoutingInfo!I610*2)</f>
        <v>null</v>
      </c>
      <c r="C609" t="str">
        <f>IF(ISBLANK(ScoutingInfo!J610),"null",ScoutingInfo!J610* 5)</f>
        <v>null</v>
      </c>
      <c r="D609" t="str" cm="1">
        <f t="array" ref="D609">_xlfn.IFS(ScoutingInfo!P610="h",1,   ScoutingInfo!P610="o",1,   ScoutingInfo!P610="s",1,   ScoutingInfo!P610="a",0,   ScoutingInfo!P610="x","x",ScoutingInfo!P610="p","p",ISBLANK(ScoutingInfo!P610),"null")</f>
        <v>null</v>
      </c>
      <c r="E609" t="str" cm="1">
        <f t="array" ref="E609">IFERROR(_xlfn.IFS(D609 = 1, IF(ScoutingInfo!O610&gt;0, ScoutingInfo!O610,AVERAGE(stage_timer)),D609=0,MAX(stage_timer),D609="x","x"),"")</f>
        <v/>
      </c>
    </row>
    <row r="610" spans="1:5" x14ac:dyDescent="0.4">
      <c r="A610">
        <f>ScoutingInfo!F611</f>
        <v>0</v>
      </c>
      <c r="B610" t="str">
        <f>IF(ISBLANK(ScoutingInfo!I611),"null", ScoutingInfo!I611*2)</f>
        <v>null</v>
      </c>
      <c r="C610" t="str">
        <f>IF(ISBLANK(ScoutingInfo!J611),"null",ScoutingInfo!J611* 5)</f>
        <v>null</v>
      </c>
      <c r="D610" t="str" cm="1">
        <f t="array" ref="D610">_xlfn.IFS(ScoutingInfo!P611="h",1,   ScoutingInfo!P611="o",1,   ScoutingInfo!P611="s",1,   ScoutingInfo!P611="a",0,   ScoutingInfo!P611="x","x",ScoutingInfo!P611="p","p",ISBLANK(ScoutingInfo!P611),"null")</f>
        <v>null</v>
      </c>
      <c r="E610" t="str" cm="1">
        <f t="array" ref="E610">IFERROR(_xlfn.IFS(D610 = 1, IF(ScoutingInfo!O611&gt;0, ScoutingInfo!O611,AVERAGE(stage_timer)),D610=0,MAX(stage_timer),D610="x","x"),"")</f>
        <v/>
      </c>
    </row>
    <row r="611" spans="1:5" x14ac:dyDescent="0.4">
      <c r="A611">
        <f>ScoutingInfo!F612</f>
        <v>0</v>
      </c>
      <c r="B611" t="str">
        <f>IF(ISBLANK(ScoutingInfo!I612),"null", ScoutingInfo!I612*2)</f>
        <v>null</v>
      </c>
      <c r="C611" t="str">
        <f>IF(ISBLANK(ScoutingInfo!J612),"null",ScoutingInfo!J612* 5)</f>
        <v>null</v>
      </c>
      <c r="D611" t="str" cm="1">
        <f t="array" ref="D611">_xlfn.IFS(ScoutingInfo!P612="h",1,   ScoutingInfo!P612="o",1,   ScoutingInfo!P612="s",1,   ScoutingInfo!P612="a",0,   ScoutingInfo!P612="x","x",ScoutingInfo!P612="p","p",ISBLANK(ScoutingInfo!P612),"null")</f>
        <v>null</v>
      </c>
      <c r="E611" t="str" cm="1">
        <f t="array" ref="E611">IFERROR(_xlfn.IFS(D611 = 1, IF(ScoutingInfo!O612&gt;0, ScoutingInfo!O612,AVERAGE(stage_timer)),D611=0,MAX(stage_timer),D611="x","x"),"")</f>
        <v/>
      </c>
    </row>
    <row r="612" spans="1:5" x14ac:dyDescent="0.4">
      <c r="A612">
        <f>ScoutingInfo!F613</f>
        <v>0</v>
      </c>
      <c r="B612" t="str">
        <f>IF(ISBLANK(ScoutingInfo!I613),"null", ScoutingInfo!I613*2)</f>
        <v>null</v>
      </c>
      <c r="C612" t="str">
        <f>IF(ISBLANK(ScoutingInfo!J613),"null",ScoutingInfo!J613* 5)</f>
        <v>null</v>
      </c>
      <c r="D612" t="str" cm="1">
        <f t="array" ref="D612">_xlfn.IFS(ScoutingInfo!P613="h",1,   ScoutingInfo!P613="o",1,   ScoutingInfo!P613="s",1,   ScoutingInfo!P613="a",0,   ScoutingInfo!P613="x","x",ScoutingInfo!P613="p","p",ISBLANK(ScoutingInfo!P613),"null")</f>
        <v>null</v>
      </c>
      <c r="E612" t="str" cm="1">
        <f t="array" ref="E612">IFERROR(_xlfn.IFS(D612 = 1, IF(ScoutingInfo!O613&gt;0, ScoutingInfo!O613,AVERAGE(stage_timer)),D612=0,MAX(stage_timer),D612="x","x"),"")</f>
        <v/>
      </c>
    </row>
    <row r="613" spans="1:5" x14ac:dyDescent="0.4">
      <c r="A613">
        <f>ScoutingInfo!F614</f>
        <v>0</v>
      </c>
      <c r="B613" t="str">
        <f>IF(ISBLANK(ScoutingInfo!I614),"null", ScoutingInfo!I614*2)</f>
        <v>null</v>
      </c>
      <c r="C613" t="str">
        <f>IF(ISBLANK(ScoutingInfo!J614),"null",ScoutingInfo!J614* 5)</f>
        <v>null</v>
      </c>
      <c r="D613" t="str" cm="1">
        <f t="array" ref="D613">_xlfn.IFS(ScoutingInfo!P614="h",1,   ScoutingInfo!P614="o",1,   ScoutingInfo!P614="s",1,   ScoutingInfo!P614="a",0,   ScoutingInfo!P614="x","x",ScoutingInfo!P614="p","p",ISBLANK(ScoutingInfo!P614),"null")</f>
        <v>null</v>
      </c>
      <c r="E613" t="str" cm="1">
        <f t="array" ref="E613">IFERROR(_xlfn.IFS(D613 = 1, IF(ScoutingInfo!O614&gt;0, ScoutingInfo!O614,AVERAGE(stage_timer)),D613=0,MAX(stage_timer),D613="x","x"),"")</f>
        <v/>
      </c>
    </row>
    <row r="614" spans="1:5" x14ac:dyDescent="0.4">
      <c r="A614">
        <f>ScoutingInfo!F615</f>
        <v>0</v>
      </c>
      <c r="B614" t="str">
        <f>IF(ISBLANK(ScoutingInfo!I615),"null", ScoutingInfo!I615*2)</f>
        <v>null</v>
      </c>
      <c r="C614" t="str">
        <f>IF(ISBLANK(ScoutingInfo!J615),"null",ScoutingInfo!J615* 5)</f>
        <v>null</v>
      </c>
      <c r="D614" t="str" cm="1">
        <f t="array" ref="D614">_xlfn.IFS(ScoutingInfo!P615="h",1,   ScoutingInfo!P615="o",1,   ScoutingInfo!P615="s",1,   ScoutingInfo!P615="a",0,   ScoutingInfo!P615="x","x",ScoutingInfo!P615="p","p",ISBLANK(ScoutingInfo!P615),"null")</f>
        <v>null</v>
      </c>
      <c r="E614" t="str" cm="1">
        <f t="array" ref="E614">IFERROR(_xlfn.IFS(D614 = 1, IF(ScoutingInfo!O615&gt;0, ScoutingInfo!O615,AVERAGE(stage_timer)),D614=0,MAX(stage_timer),D614="x","x"),"")</f>
        <v/>
      </c>
    </row>
    <row r="615" spans="1:5" x14ac:dyDescent="0.4">
      <c r="A615">
        <f>ScoutingInfo!F616</f>
        <v>0</v>
      </c>
      <c r="B615" t="str">
        <f>IF(ISBLANK(ScoutingInfo!I616),"null", ScoutingInfo!I616*2)</f>
        <v>null</v>
      </c>
      <c r="C615" t="str">
        <f>IF(ISBLANK(ScoutingInfo!J616),"null",ScoutingInfo!J616* 5)</f>
        <v>null</v>
      </c>
      <c r="D615" t="str" cm="1">
        <f t="array" ref="D615">_xlfn.IFS(ScoutingInfo!P616="h",1,   ScoutingInfo!P616="o",1,   ScoutingInfo!P616="s",1,   ScoutingInfo!P616="a",0,   ScoutingInfo!P616="x","x",ScoutingInfo!P616="p","p",ISBLANK(ScoutingInfo!P616),"null")</f>
        <v>null</v>
      </c>
      <c r="E615" t="str" cm="1">
        <f t="array" ref="E615">IFERROR(_xlfn.IFS(D615 = 1, IF(ScoutingInfo!O616&gt;0, ScoutingInfo!O616,AVERAGE(stage_timer)),D615=0,MAX(stage_timer),D615="x","x"),"")</f>
        <v/>
      </c>
    </row>
    <row r="616" spans="1:5" x14ac:dyDescent="0.4">
      <c r="A616">
        <f>ScoutingInfo!F617</f>
        <v>0</v>
      </c>
      <c r="B616" t="str">
        <f>IF(ISBLANK(ScoutingInfo!I617),"null", ScoutingInfo!I617*2)</f>
        <v>null</v>
      </c>
      <c r="C616" t="str">
        <f>IF(ISBLANK(ScoutingInfo!J617),"null",ScoutingInfo!J617* 5)</f>
        <v>null</v>
      </c>
      <c r="D616" t="str" cm="1">
        <f t="array" ref="D616">_xlfn.IFS(ScoutingInfo!P617="h",1,   ScoutingInfo!P617="o",1,   ScoutingInfo!P617="s",1,   ScoutingInfo!P617="a",0,   ScoutingInfo!P617="x","x",ScoutingInfo!P617="p","p",ISBLANK(ScoutingInfo!P617),"null")</f>
        <v>null</v>
      </c>
      <c r="E616" t="str" cm="1">
        <f t="array" ref="E616">IFERROR(_xlfn.IFS(D616 = 1, IF(ScoutingInfo!O617&gt;0, ScoutingInfo!O617,AVERAGE(stage_timer)),D616=0,MAX(stage_timer),D616="x","x"),"")</f>
        <v/>
      </c>
    </row>
    <row r="617" spans="1:5" x14ac:dyDescent="0.4">
      <c r="A617">
        <f>ScoutingInfo!F618</f>
        <v>0</v>
      </c>
      <c r="B617" t="str">
        <f>IF(ISBLANK(ScoutingInfo!I618),"null", ScoutingInfo!I618*2)</f>
        <v>null</v>
      </c>
      <c r="C617" t="str">
        <f>IF(ISBLANK(ScoutingInfo!J618),"null",ScoutingInfo!J618* 5)</f>
        <v>null</v>
      </c>
      <c r="D617" t="str" cm="1">
        <f t="array" ref="D617">_xlfn.IFS(ScoutingInfo!P618="h",1,   ScoutingInfo!P618="o",1,   ScoutingInfo!P618="s",1,   ScoutingInfo!P618="a",0,   ScoutingInfo!P618="x","x",ScoutingInfo!P618="p","p",ISBLANK(ScoutingInfo!P618),"null")</f>
        <v>null</v>
      </c>
      <c r="E617" t="str" cm="1">
        <f t="array" ref="E617">IFERROR(_xlfn.IFS(D617 = 1, IF(ScoutingInfo!O618&gt;0, ScoutingInfo!O618,AVERAGE(stage_timer)),D617=0,MAX(stage_timer),D617="x","x"),"")</f>
        <v/>
      </c>
    </row>
    <row r="618" spans="1:5" x14ac:dyDescent="0.4">
      <c r="A618">
        <f>ScoutingInfo!F619</f>
        <v>0</v>
      </c>
      <c r="B618" t="str">
        <f>IF(ISBLANK(ScoutingInfo!I619),"null", ScoutingInfo!I619*2)</f>
        <v>null</v>
      </c>
      <c r="C618" t="str">
        <f>IF(ISBLANK(ScoutingInfo!J619),"null",ScoutingInfo!J619* 5)</f>
        <v>null</v>
      </c>
      <c r="D618" t="str" cm="1">
        <f t="array" ref="D618">_xlfn.IFS(ScoutingInfo!P619="h",1,   ScoutingInfo!P619="o",1,   ScoutingInfo!P619="s",1,   ScoutingInfo!P619="a",0,   ScoutingInfo!P619="x","x",ScoutingInfo!P619="p","p",ISBLANK(ScoutingInfo!P619),"null")</f>
        <v>null</v>
      </c>
      <c r="E618" t="str" cm="1">
        <f t="array" ref="E618">IFERROR(_xlfn.IFS(D618 = 1, IF(ScoutingInfo!O619&gt;0, ScoutingInfo!O619,AVERAGE(stage_timer)),D618=0,MAX(stage_timer),D618="x","x"),"")</f>
        <v/>
      </c>
    </row>
    <row r="619" spans="1:5" x14ac:dyDescent="0.4">
      <c r="A619">
        <f>ScoutingInfo!F620</f>
        <v>0</v>
      </c>
      <c r="B619" t="str">
        <f>IF(ISBLANK(ScoutingInfo!I620),"null", ScoutingInfo!I620*2)</f>
        <v>null</v>
      </c>
      <c r="C619" t="str">
        <f>IF(ISBLANK(ScoutingInfo!J620),"null",ScoutingInfo!J620* 5)</f>
        <v>null</v>
      </c>
      <c r="D619" t="str" cm="1">
        <f t="array" ref="D619">_xlfn.IFS(ScoutingInfo!P620="h",1,   ScoutingInfo!P620="o",1,   ScoutingInfo!P620="s",1,   ScoutingInfo!P620="a",0,   ScoutingInfo!P620="x","x",ScoutingInfo!P620="p","p",ISBLANK(ScoutingInfo!P620),"null")</f>
        <v>null</v>
      </c>
      <c r="E619" t="str" cm="1">
        <f t="array" ref="E619">IFERROR(_xlfn.IFS(D619 = 1, IF(ScoutingInfo!O620&gt;0, ScoutingInfo!O620,AVERAGE(stage_timer)),D619=0,MAX(stage_timer),D619="x","x"),"")</f>
        <v/>
      </c>
    </row>
    <row r="620" spans="1:5" x14ac:dyDescent="0.4">
      <c r="A620">
        <f>ScoutingInfo!F621</f>
        <v>0</v>
      </c>
      <c r="B620" t="str">
        <f>IF(ISBLANK(ScoutingInfo!I621),"null", ScoutingInfo!I621*2)</f>
        <v>null</v>
      </c>
      <c r="C620" t="str">
        <f>IF(ISBLANK(ScoutingInfo!J621),"null",ScoutingInfo!J621* 5)</f>
        <v>null</v>
      </c>
      <c r="D620" t="str" cm="1">
        <f t="array" ref="D620">_xlfn.IFS(ScoutingInfo!P621="h",1,   ScoutingInfo!P621="o",1,   ScoutingInfo!P621="s",1,   ScoutingInfo!P621="a",0,   ScoutingInfo!P621="x","x",ScoutingInfo!P621="p","p",ISBLANK(ScoutingInfo!P621),"null")</f>
        <v>null</v>
      </c>
      <c r="E620" t="str" cm="1">
        <f t="array" ref="E620">IFERROR(_xlfn.IFS(D620 = 1, IF(ScoutingInfo!O621&gt;0, ScoutingInfo!O621,AVERAGE(stage_timer)),D620=0,MAX(stage_timer),D620="x","x"),"")</f>
        <v/>
      </c>
    </row>
    <row r="621" spans="1:5" x14ac:dyDescent="0.4">
      <c r="A621">
        <f>ScoutingInfo!F622</f>
        <v>0</v>
      </c>
      <c r="B621" t="str">
        <f>IF(ISBLANK(ScoutingInfo!I622),"null", ScoutingInfo!I622*2)</f>
        <v>null</v>
      </c>
      <c r="C621" t="str">
        <f>IF(ISBLANK(ScoutingInfo!J622),"null",ScoutingInfo!J622* 5)</f>
        <v>null</v>
      </c>
      <c r="D621" t="str" cm="1">
        <f t="array" ref="D621">_xlfn.IFS(ScoutingInfo!P622="h",1,   ScoutingInfo!P622="o",1,   ScoutingInfo!P622="s",1,   ScoutingInfo!P622="a",0,   ScoutingInfo!P622="x","x",ScoutingInfo!P622="p","p",ISBLANK(ScoutingInfo!P622),"null")</f>
        <v>null</v>
      </c>
      <c r="E621" t="str" cm="1">
        <f t="array" ref="E621">IFERROR(_xlfn.IFS(D621 = 1, IF(ScoutingInfo!O622&gt;0, ScoutingInfo!O622,AVERAGE(stage_timer)),D621=0,MAX(stage_timer),D621="x","x"),"")</f>
        <v/>
      </c>
    </row>
    <row r="622" spans="1:5" x14ac:dyDescent="0.4">
      <c r="A622">
        <f>ScoutingInfo!F623</f>
        <v>0</v>
      </c>
      <c r="B622" t="str">
        <f>IF(ISBLANK(ScoutingInfo!I623),"null", ScoutingInfo!I623*2)</f>
        <v>null</v>
      </c>
      <c r="C622" t="str">
        <f>IF(ISBLANK(ScoutingInfo!J623),"null",ScoutingInfo!J623* 5)</f>
        <v>null</v>
      </c>
      <c r="D622" t="str" cm="1">
        <f t="array" ref="D622">_xlfn.IFS(ScoutingInfo!P623="h",1,   ScoutingInfo!P623="o",1,   ScoutingInfo!P623="s",1,   ScoutingInfo!P623="a",0,   ScoutingInfo!P623="x","x",ScoutingInfo!P623="p","p",ISBLANK(ScoutingInfo!P623),"null")</f>
        <v>null</v>
      </c>
      <c r="E622" t="str" cm="1">
        <f t="array" ref="E622">IFERROR(_xlfn.IFS(D622 = 1, IF(ScoutingInfo!O623&gt;0, ScoutingInfo!O623,AVERAGE(stage_timer)),D622=0,MAX(stage_timer),D622="x","x"),"")</f>
        <v/>
      </c>
    </row>
    <row r="623" spans="1:5" x14ac:dyDescent="0.4">
      <c r="A623">
        <f>ScoutingInfo!F624</f>
        <v>0</v>
      </c>
      <c r="B623" t="str">
        <f>IF(ISBLANK(ScoutingInfo!I624),"null", ScoutingInfo!I624*2)</f>
        <v>null</v>
      </c>
      <c r="C623" t="str">
        <f>IF(ISBLANK(ScoutingInfo!J624),"null",ScoutingInfo!J624* 5)</f>
        <v>null</v>
      </c>
      <c r="D623" t="str" cm="1">
        <f t="array" ref="D623">_xlfn.IFS(ScoutingInfo!P624="h",1,   ScoutingInfo!P624="o",1,   ScoutingInfo!P624="s",1,   ScoutingInfo!P624="a",0,   ScoutingInfo!P624="x","x",ScoutingInfo!P624="p","p",ISBLANK(ScoutingInfo!P624),"null")</f>
        <v>null</v>
      </c>
      <c r="E623" t="str" cm="1">
        <f t="array" ref="E623">IFERROR(_xlfn.IFS(D623 = 1, IF(ScoutingInfo!O624&gt;0, ScoutingInfo!O624,AVERAGE(stage_timer)),D623=0,MAX(stage_timer),D623="x","x"),"")</f>
        <v/>
      </c>
    </row>
    <row r="624" spans="1:5" x14ac:dyDescent="0.4">
      <c r="A624">
        <f>ScoutingInfo!F625</f>
        <v>0</v>
      </c>
      <c r="B624" t="str">
        <f>IF(ISBLANK(ScoutingInfo!I625),"null", ScoutingInfo!I625*2)</f>
        <v>null</v>
      </c>
      <c r="C624" t="str">
        <f>IF(ISBLANK(ScoutingInfo!J625),"null",ScoutingInfo!J625* 5)</f>
        <v>null</v>
      </c>
      <c r="D624" t="str" cm="1">
        <f t="array" ref="D624">_xlfn.IFS(ScoutingInfo!P625="h",1,   ScoutingInfo!P625="o",1,   ScoutingInfo!P625="s",1,   ScoutingInfo!P625="a",0,   ScoutingInfo!P625="x","x",ScoutingInfo!P625="p","p",ISBLANK(ScoutingInfo!P625),"null")</f>
        <v>null</v>
      </c>
      <c r="E624" t="str" cm="1">
        <f t="array" ref="E624">IFERROR(_xlfn.IFS(D624 = 1, IF(ScoutingInfo!O625&gt;0, ScoutingInfo!O625,AVERAGE(stage_timer)),D624=0,MAX(stage_timer),D624="x","x"),"")</f>
        <v/>
      </c>
    </row>
    <row r="625" spans="1:5" x14ac:dyDescent="0.4">
      <c r="A625">
        <f>ScoutingInfo!F626</f>
        <v>0</v>
      </c>
      <c r="B625" t="str">
        <f>IF(ISBLANK(ScoutingInfo!I626),"null", ScoutingInfo!I626*2)</f>
        <v>null</v>
      </c>
      <c r="C625" t="str">
        <f>IF(ISBLANK(ScoutingInfo!J626),"null",ScoutingInfo!J626* 5)</f>
        <v>null</v>
      </c>
      <c r="D625" t="str" cm="1">
        <f t="array" ref="D625">_xlfn.IFS(ScoutingInfo!P626="h",1,   ScoutingInfo!P626="o",1,   ScoutingInfo!P626="s",1,   ScoutingInfo!P626="a",0,   ScoutingInfo!P626="x","x",ScoutingInfo!P626="p","p",ISBLANK(ScoutingInfo!P626),"null")</f>
        <v>null</v>
      </c>
      <c r="E625" t="str" cm="1">
        <f t="array" ref="E625">IFERROR(_xlfn.IFS(D625 = 1, IF(ScoutingInfo!O626&gt;0, ScoutingInfo!O626,AVERAGE(stage_timer)),D625=0,MAX(stage_timer),D625="x","x"),"")</f>
        <v/>
      </c>
    </row>
    <row r="626" spans="1:5" x14ac:dyDescent="0.4">
      <c r="A626">
        <f>ScoutingInfo!F627</f>
        <v>0</v>
      </c>
      <c r="B626" t="str">
        <f>IF(ISBLANK(ScoutingInfo!I627),"null", ScoutingInfo!I627*2)</f>
        <v>null</v>
      </c>
      <c r="C626" t="str">
        <f>IF(ISBLANK(ScoutingInfo!J627),"null",ScoutingInfo!J627* 5)</f>
        <v>null</v>
      </c>
      <c r="D626" t="str" cm="1">
        <f t="array" ref="D626">_xlfn.IFS(ScoutingInfo!P627="h",1,   ScoutingInfo!P627="o",1,   ScoutingInfo!P627="s",1,   ScoutingInfo!P627="a",0,   ScoutingInfo!P627="x","x",ScoutingInfo!P627="p","p",ISBLANK(ScoutingInfo!P627),"null")</f>
        <v>null</v>
      </c>
      <c r="E626" t="str" cm="1">
        <f t="array" ref="E626">IFERROR(_xlfn.IFS(D626 = 1, IF(ScoutingInfo!O627&gt;0, ScoutingInfo!O627,AVERAGE(stage_timer)),D626=0,MAX(stage_timer),D626="x","x"),"")</f>
        <v/>
      </c>
    </row>
    <row r="627" spans="1:5" x14ac:dyDescent="0.4">
      <c r="A627">
        <f>ScoutingInfo!F628</f>
        <v>0</v>
      </c>
      <c r="B627" t="str">
        <f>IF(ISBLANK(ScoutingInfo!I628),"null", ScoutingInfo!I628*2)</f>
        <v>null</v>
      </c>
      <c r="C627" t="str">
        <f>IF(ISBLANK(ScoutingInfo!J628),"null",ScoutingInfo!J628* 5)</f>
        <v>null</v>
      </c>
      <c r="D627" t="str" cm="1">
        <f t="array" ref="D627">_xlfn.IFS(ScoutingInfo!P628="h",1,   ScoutingInfo!P628="o",1,   ScoutingInfo!P628="s",1,   ScoutingInfo!P628="a",0,   ScoutingInfo!P628="x","x",ScoutingInfo!P628="p","p",ISBLANK(ScoutingInfo!P628),"null")</f>
        <v>null</v>
      </c>
      <c r="E627" t="str" cm="1">
        <f t="array" ref="E627">IFERROR(_xlfn.IFS(D627 = 1, IF(ScoutingInfo!O628&gt;0, ScoutingInfo!O628,AVERAGE(stage_timer)),D627=0,MAX(stage_timer),D627="x","x"),"")</f>
        <v/>
      </c>
    </row>
    <row r="628" spans="1:5" x14ac:dyDescent="0.4">
      <c r="A628">
        <f>ScoutingInfo!F629</f>
        <v>0</v>
      </c>
      <c r="B628" t="str">
        <f>IF(ISBLANK(ScoutingInfo!I629),"null", ScoutingInfo!I629*2)</f>
        <v>null</v>
      </c>
      <c r="C628" t="str">
        <f>IF(ISBLANK(ScoutingInfo!J629),"null",ScoutingInfo!J629* 5)</f>
        <v>null</v>
      </c>
      <c r="D628" t="str" cm="1">
        <f t="array" ref="D628">_xlfn.IFS(ScoutingInfo!P629="h",1,   ScoutingInfo!P629="o",1,   ScoutingInfo!P629="s",1,   ScoutingInfo!P629="a",0,   ScoutingInfo!P629="x","x",ScoutingInfo!P629="p","p",ISBLANK(ScoutingInfo!P629),"null")</f>
        <v>null</v>
      </c>
      <c r="E628" t="str" cm="1">
        <f t="array" ref="E628">IFERROR(_xlfn.IFS(D628 = 1, IF(ScoutingInfo!O629&gt;0, ScoutingInfo!O629,AVERAGE(stage_timer)),D628=0,MAX(stage_timer),D628="x","x"),"")</f>
        <v/>
      </c>
    </row>
    <row r="629" spans="1:5" x14ac:dyDescent="0.4">
      <c r="A629">
        <f>ScoutingInfo!F630</f>
        <v>0</v>
      </c>
      <c r="B629" t="str">
        <f>IF(ISBLANK(ScoutingInfo!I630),"null", ScoutingInfo!I630*2)</f>
        <v>null</v>
      </c>
      <c r="C629" t="str">
        <f>IF(ISBLANK(ScoutingInfo!J630),"null",ScoutingInfo!J630* 5)</f>
        <v>null</v>
      </c>
      <c r="D629" t="str" cm="1">
        <f t="array" ref="D629">_xlfn.IFS(ScoutingInfo!P630="h",1,   ScoutingInfo!P630="o",1,   ScoutingInfo!P630="s",1,   ScoutingInfo!P630="a",0,   ScoutingInfo!P630="x","x",ScoutingInfo!P630="p","p",ISBLANK(ScoutingInfo!P630),"null")</f>
        <v>null</v>
      </c>
      <c r="E629" t="str" cm="1">
        <f t="array" ref="E629">IFERROR(_xlfn.IFS(D629 = 1, IF(ScoutingInfo!O630&gt;0, ScoutingInfo!O630,AVERAGE(stage_timer)),D629=0,MAX(stage_timer),D629="x","x"),"")</f>
        <v/>
      </c>
    </row>
    <row r="630" spans="1:5" x14ac:dyDescent="0.4">
      <c r="A630">
        <f>ScoutingInfo!F631</f>
        <v>0</v>
      </c>
      <c r="B630" t="str">
        <f>IF(ISBLANK(ScoutingInfo!I631),"null", ScoutingInfo!I631*2)</f>
        <v>null</v>
      </c>
      <c r="C630" t="str">
        <f>IF(ISBLANK(ScoutingInfo!J631),"null",ScoutingInfo!J631* 5)</f>
        <v>null</v>
      </c>
      <c r="D630" t="str" cm="1">
        <f t="array" ref="D630">_xlfn.IFS(ScoutingInfo!P631="h",1,   ScoutingInfo!P631="o",1,   ScoutingInfo!P631="s",1,   ScoutingInfo!P631="a",0,   ScoutingInfo!P631="x","x",ScoutingInfo!P631="p","p",ISBLANK(ScoutingInfo!P631),"null")</f>
        <v>null</v>
      </c>
      <c r="E630" t="str" cm="1">
        <f t="array" ref="E630">IFERROR(_xlfn.IFS(D630 = 1, IF(ScoutingInfo!O631&gt;0, ScoutingInfo!O631,AVERAGE(stage_timer)),D630=0,MAX(stage_timer),D630="x","x"),"")</f>
        <v/>
      </c>
    </row>
    <row r="631" spans="1:5" x14ac:dyDescent="0.4">
      <c r="A631">
        <f>ScoutingInfo!F632</f>
        <v>0</v>
      </c>
      <c r="B631" t="str">
        <f>IF(ISBLANK(ScoutingInfo!I632),"null", ScoutingInfo!I632*2)</f>
        <v>null</v>
      </c>
      <c r="C631" t="str">
        <f>IF(ISBLANK(ScoutingInfo!J632),"null",ScoutingInfo!J632* 5)</f>
        <v>null</v>
      </c>
      <c r="D631" t="str" cm="1">
        <f t="array" ref="D631">_xlfn.IFS(ScoutingInfo!P632="h",1,   ScoutingInfo!P632="o",1,   ScoutingInfo!P632="s",1,   ScoutingInfo!P632="a",0,   ScoutingInfo!P632="x","x",ScoutingInfo!P632="p","p",ISBLANK(ScoutingInfo!P632),"null")</f>
        <v>null</v>
      </c>
      <c r="E631" t="str" cm="1">
        <f t="array" ref="E631">IFERROR(_xlfn.IFS(D631 = 1, IF(ScoutingInfo!O632&gt;0, ScoutingInfo!O632,AVERAGE(stage_timer)),D631=0,MAX(stage_timer),D631="x","x"),"")</f>
        <v/>
      </c>
    </row>
    <row r="632" spans="1:5" x14ac:dyDescent="0.4">
      <c r="A632">
        <f>ScoutingInfo!F633</f>
        <v>0</v>
      </c>
      <c r="B632" t="str">
        <f>IF(ISBLANK(ScoutingInfo!I633),"null", ScoutingInfo!I633*2)</f>
        <v>null</v>
      </c>
      <c r="C632" t="str">
        <f>IF(ISBLANK(ScoutingInfo!J633),"null",ScoutingInfo!J633* 5)</f>
        <v>null</v>
      </c>
      <c r="D632" t="str" cm="1">
        <f t="array" ref="D632">_xlfn.IFS(ScoutingInfo!P633="h",1,   ScoutingInfo!P633="o",1,   ScoutingInfo!P633="s",1,   ScoutingInfo!P633="a",0,   ScoutingInfo!P633="x","x",ScoutingInfo!P633="p","p",ISBLANK(ScoutingInfo!P633),"null")</f>
        <v>null</v>
      </c>
      <c r="E632" t="str" cm="1">
        <f t="array" ref="E632">IFERROR(_xlfn.IFS(D632 = 1, IF(ScoutingInfo!O633&gt;0, ScoutingInfo!O633,AVERAGE(stage_timer)),D632=0,MAX(stage_timer),D632="x","x"),"")</f>
        <v/>
      </c>
    </row>
    <row r="633" spans="1:5" x14ac:dyDescent="0.4">
      <c r="A633">
        <f>ScoutingInfo!F634</f>
        <v>0</v>
      </c>
      <c r="B633" t="str">
        <f>IF(ISBLANK(ScoutingInfo!I634),"null", ScoutingInfo!I634*2)</f>
        <v>null</v>
      </c>
      <c r="C633" t="str">
        <f>IF(ISBLANK(ScoutingInfo!J634),"null",ScoutingInfo!J634* 5)</f>
        <v>null</v>
      </c>
      <c r="D633" t="str" cm="1">
        <f t="array" ref="D633">_xlfn.IFS(ScoutingInfo!P634="h",1,   ScoutingInfo!P634="o",1,   ScoutingInfo!P634="s",1,   ScoutingInfo!P634="a",0,   ScoutingInfo!P634="x","x",ScoutingInfo!P634="p","p",ISBLANK(ScoutingInfo!P634),"null")</f>
        <v>null</v>
      </c>
      <c r="E633" t="str" cm="1">
        <f t="array" ref="E633">IFERROR(_xlfn.IFS(D633 = 1, IF(ScoutingInfo!O634&gt;0, ScoutingInfo!O634,AVERAGE(stage_timer)),D633=0,MAX(stage_timer),D633="x","x"),"")</f>
        <v/>
      </c>
    </row>
    <row r="634" spans="1:5" x14ac:dyDescent="0.4">
      <c r="A634">
        <f>ScoutingInfo!F635</f>
        <v>0</v>
      </c>
      <c r="B634" t="str">
        <f>IF(ISBLANK(ScoutingInfo!I635),"null", ScoutingInfo!I635*2)</f>
        <v>null</v>
      </c>
      <c r="C634" t="str">
        <f>IF(ISBLANK(ScoutingInfo!J635),"null",ScoutingInfo!J635* 5)</f>
        <v>null</v>
      </c>
      <c r="D634" t="str" cm="1">
        <f t="array" ref="D634">_xlfn.IFS(ScoutingInfo!P635="h",1,   ScoutingInfo!P635="o",1,   ScoutingInfo!P635="s",1,   ScoutingInfo!P635="a",0,   ScoutingInfo!P635="x","x",ScoutingInfo!P635="p","p",ISBLANK(ScoutingInfo!P635),"null")</f>
        <v>null</v>
      </c>
      <c r="E634" t="str" cm="1">
        <f t="array" ref="E634">IFERROR(_xlfn.IFS(D634 = 1, IF(ScoutingInfo!O635&gt;0, ScoutingInfo!O635,AVERAGE(stage_timer)),D634=0,MAX(stage_timer),D634="x","x"),"")</f>
        <v/>
      </c>
    </row>
    <row r="635" spans="1:5" x14ac:dyDescent="0.4">
      <c r="A635">
        <f>ScoutingInfo!F636</f>
        <v>0</v>
      </c>
      <c r="B635" t="str">
        <f>IF(ISBLANK(ScoutingInfo!I636),"null", ScoutingInfo!I636*2)</f>
        <v>null</v>
      </c>
      <c r="C635" t="str">
        <f>IF(ISBLANK(ScoutingInfo!J636),"null",ScoutingInfo!J636* 5)</f>
        <v>null</v>
      </c>
      <c r="D635" t="str" cm="1">
        <f t="array" ref="D635">_xlfn.IFS(ScoutingInfo!P636="h",1,   ScoutingInfo!P636="o",1,   ScoutingInfo!P636="s",1,   ScoutingInfo!P636="a",0,   ScoutingInfo!P636="x","x",ScoutingInfo!P636="p","p",ISBLANK(ScoutingInfo!P636),"null")</f>
        <v>null</v>
      </c>
      <c r="E635" t="str" cm="1">
        <f t="array" ref="E635">IFERROR(_xlfn.IFS(D635 = 1, IF(ScoutingInfo!O636&gt;0, ScoutingInfo!O636,AVERAGE(stage_timer)),D635=0,MAX(stage_timer),D635="x","x"),"")</f>
        <v/>
      </c>
    </row>
    <row r="636" spans="1:5" x14ac:dyDescent="0.4">
      <c r="A636">
        <f>ScoutingInfo!F637</f>
        <v>0</v>
      </c>
      <c r="B636" t="str">
        <f>IF(ISBLANK(ScoutingInfo!I637),"null", ScoutingInfo!I637*2)</f>
        <v>null</v>
      </c>
      <c r="C636" t="str">
        <f>IF(ISBLANK(ScoutingInfo!J637),"null",ScoutingInfo!J637* 5)</f>
        <v>null</v>
      </c>
      <c r="D636" t="str" cm="1">
        <f t="array" ref="D636">_xlfn.IFS(ScoutingInfo!P637="h",1,   ScoutingInfo!P637="o",1,   ScoutingInfo!P637="s",1,   ScoutingInfo!P637="a",0,   ScoutingInfo!P637="x","x",ScoutingInfo!P637="p","p",ISBLANK(ScoutingInfo!P637),"null")</f>
        <v>null</v>
      </c>
      <c r="E636" t="str" cm="1">
        <f t="array" ref="E636">IFERROR(_xlfn.IFS(D636 = 1, IF(ScoutingInfo!O637&gt;0, ScoutingInfo!O637,AVERAGE(stage_timer)),D636=0,MAX(stage_timer),D636="x","x"),"")</f>
        <v/>
      </c>
    </row>
    <row r="637" spans="1:5" x14ac:dyDescent="0.4">
      <c r="A637">
        <f>ScoutingInfo!F638</f>
        <v>0</v>
      </c>
      <c r="B637" t="str">
        <f>IF(ISBLANK(ScoutingInfo!I638),"null", ScoutingInfo!I638*2)</f>
        <v>null</v>
      </c>
      <c r="C637" t="str">
        <f>IF(ISBLANK(ScoutingInfo!J638),"null",ScoutingInfo!J638* 5)</f>
        <v>null</v>
      </c>
      <c r="D637" t="str" cm="1">
        <f t="array" ref="D637">_xlfn.IFS(ScoutingInfo!P638="h",1,   ScoutingInfo!P638="o",1,   ScoutingInfo!P638="s",1,   ScoutingInfo!P638="a",0,   ScoutingInfo!P638="x","x",ScoutingInfo!P638="p","p",ISBLANK(ScoutingInfo!P638),"null")</f>
        <v>null</v>
      </c>
      <c r="E637" t="str" cm="1">
        <f t="array" ref="E637">IFERROR(_xlfn.IFS(D637 = 1, IF(ScoutingInfo!O638&gt;0, ScoutingInfo!O638,AVERAGE(stage_timer)),D637=0,MAX(stage_timer),D637="x","x"),"")</f>
        <v/>
      </c>
    </row>
    <row r="638" spans="1:5" x14ac:dyDescent="0.4">
      <c r="A638">
        <f>ScoutingInfo!F639</f>
        <v>0</v>
      </c>
      <c r="B638" t="str">
        <f>IF(ISBLANK(ScoutingInfo!I639),"null", ScoutingInfo!I639*2)</f>
        <v>null</v>
      </c>
      <c r="C638" t="str">
        <f>IF(ISBLANK(ScoutingInfo!J639),"null",ScoutingInfo!J639* 5)</f>
        <v>null</v>
      </c>
      <c r="D638" t="str" cm="1">
        <f t="array" ref="D638">_xlfn.IFS(ScoutingInfo!P639="h",1,   ScoutingInfo!P639="o",1,   ScoutingInfo!P639="s",1,   ScoutingInfo!P639="a",0,   ScoutingInfo!P639="x","x",ScoutingInfo!P639="p","p",ISBLANK(ScoutingInfo!P639),"null")</f>
        <v>null</v>
      </c>
      <c r="E638" t="str" cm="1">
        <f t="array" ref="E638">IFERROR(_xlfn.IFS(D638 = 1, IF(ScoutingInfo!O639&gt;0, ScoutingInfo!O639,AVERAGE(stage_timer)),D638=0,MAX(stage_timer),D638="x","x"),"")</f>
        <v/>
      </c>
    </row>
    <row r="639" spans="1:5" x14ac:dyDescent="0.4">
      <c r="A639">
        <f>ScoutingInfo!F640</f>
        <v>0</v>
      </c>
      <c r="B639" t="str">
        <f>IF(ISBLANK(ScoutingInfo!I640),"null", ScoutingInfo!I640*2)</f>
        <v>null</v>
      </c>
      <c r="C639" t="str">
        <f>IF(ISBLANK(ScoutingInfo!J640),"null",ScoutingInfo!J640* 5)</f>
        <v>null</v>
      </c>
      <c r="D639" t="str" cm="1">
        <f t="array" ref="D639">_xlfn.IFS(ScoutingInfo!P640="h",1,   ScoutingInfo!P640="o",1,   ScoutingInfo!P640="s",1,   ScoutingInfo!P640="a",0,   ScoutingInfo!P640="x","x",ScoutingInfo!P640="p","p",ISBLANK(ScoutingInfo!P640),"null")</f>
        <v>null</v>
      </c>
      <c r="E639" t="str" cm="1">
        <f t="array" ref="E639">IFERROR(_xlfn.IFS(D639 = 1, IF(ScoutingInfo!O640&gt;0, ScoutingInfo!O640,AVERAGE(stage_timer)),D639=0,MAX(stage_timer),D639="x","x"),"")</f>
        <v/>
      </c>
    </row>
    <row r="640" spans="1:5" x14ac:dyDescent="0.4">
      <c r="A640">
        <f>ScoutingInfo!F641</f>
        <v>0</v>
      </c>
      <c r="B640" t="str">
        <f>IF(ISBLANK(ScoutingInfo!I641),"null", ScoutingInfo!I641*2)</f>
        <v>null</v>
      </c>
      <c r="C640" t="str">
        <f>IF(ISBLANK(ScoutingInfo!J641),"null",ScoutingInfo!J641* 5)</f>
        <v>null</v>
      </c>
      <c r="D640" t="str" cm="1">
        <f t="array" ref="D640">_xlfn.IFS(ScoutingInfo!P641="h",1,   ScoutingInfo!P641="o",1,   ScoutingInfo!P641="s",1,   ScoutingInfo!P641="a",0,   ScoutingInfo!P641="x","x",ScoutingInfo!P641="p","p",ISBLANK(ScoutingInfo!P641),"null")</f>
        <v>null</v>
      </c>
      <c r="E640" t="str" cm="1">
        <f t="array" ref="E640">IFERROR(_xlfn.IFS(D640 = 1, IF(ScoutingInfo!O641&gt;0, ScoutingInfo!O641,AVERAGE(stage_timer)),D640=0,MAX(stage_timer),D640="x","x"),"")</f>
        <v/>
      </c>
    </row>
    <row r="641" spans="1:5" x14ac:dyDescent="0.4">
      <c r="A641">
        <f>ScoutingInfo!F642</f>
        <v>0</v>
      </c>
      <c r="B641" t="str">
        <f>IF(ISBLANK(ScoutingInfo!I642),"null", ScoutingInfo!I642*2)</f>
        <v>null</v>
      </c>
      <c r="C641" t="str">
        <f>IF(ISBLANK(ScoutingInfo!J642),"null",ScoutingInfo!J642* 5)</f>
        <v>null</v>
      </c>
      <c r="D641" t="str" cm="1">
        <f t="array" ref="D641">_xlfn.IFS(ScoutingInfo!P642="h",1,   ScoutingInfo!P642="o",1,   ScoutingInfo!P642="s",1,   ScoutingInfo!P642="a",0,   ScoutingInfo!P642="x","x",ScoutingInfo!P642="p","p",ISBLANK(ScoutingInfo!P642),"null")</f>
        <v>null</v>
      </c>
      <c r="E641" t="str" cm="1">
        <f t="array" ref="E641">IFERROR(_xlfn.IFS(D641 = 1, IF(ScoutingInfo!O642&gt;0, ScoutingInfo!O642,AVERAGE(stage_timer)),D641=0,MAX(stage_timer),D641="x","x"),"")</f>
        <v/>
      </c>
    </row>
    <row r="642" spans="1:5" x14ac:dyDescent="0.4">
      <c r="A642">
        <f>ScoutingInfo!F643</f>
        <v>0</v>
      </c>
      <c r="B642" t="str">
        <f>IF(ISBLANK(ScoutingInfo!I643),"null", ScoutingInfo!I643*2)</f>
        <v>null</v>
      </c>
      <c r="C642" t="str">
        <f>IF(ISBLANK(ScoutingInfo!J643),"null",ScoutingInfo!J643* 5)</f>
        <v>null</v>
      </c>
      <c r="D642" t="str" cm="1">
        <f t="array" ref="D642">_xlfn.IFS(ScoutingInfo!P643="h",1,   ScoutingInfo!P643="o",1,   ScoutingInfo!P643="s",1,   ScoutingInfo!P643="a",0,   ScoutingInfo!P643="x","x",ScoutingInfo!P643="p","p",ISBLANK(ScoutingInfo!P643),"null")</f>
        <v>null</v>
      </c>
      <c r="E642" t="str" cm="1">
        <f t="array" ref="E642">IFERROR(_xlfn.IFS(D642 = 1, IF(ScoutingInfo!O643&gt;0, ScoutingInfo!O643,AVERAGE(stage_timer)),D642=0,MAX(stage_timer),D642="x","x"),"")</f>
        <v/>
      </c>
    </row>
    <row r="643" spans="1:5" x14ac:dyDescent="0.4">
      <c r="A643">
        <f>ScoutingInfo!F644</f>
        <v>0</v>
      </c>
      <c r="B643" t="str">
        <f>IF(ISBLANK(ScoutingInfo!I644),"null", ScoutingInfo!I644*2)</f>
        <v>null</v>
      </c>
      <c r="C643" t="str">
        <f>IF(ISBLANK(ScoutingInfo!J644),"null",ScoutingInfo!J644* 5)</f>
        <v>null</v>
      </c>
      <c r="D643" t="str" cm="1">
        <f t="array" ref="D643">_xlfn.IFS(ScoutingInfo!P644="h",1,   ScoutingInfo!P644="o",1,   ScoutingInfo!P644="s",1,   ScoutingInfo!P644="a",0,   ScoutingInfo!P644="x","x",ScoutingInfo!P644="p","p",ISBLANK(ScoutingInfo!P644),"null")</f>
        <v>null</v>
      </c>
      <c r="E643" t="str" cm="1">
        <f t="array" ref="E643">IFERROR(_xlfn.IFS(D643 = 1, IF(ScoutingInfo!O644&gt;0, ScoutingInfo!O644,AVERAGE(stage_timer)),D643=0,MAX(stage_timer),D643="x","x"),"")</f>
        <v/>
      </c>
    </row>
    <row r="644" spans="1:5" x14ac:dyDescent="0.4">
      <c r="A644">
        <f>ScoutingInfo!F645</f>
        <v>0</v>
      </c>
      <c r="B644" t="str">
        <f>IF(ISBLANK(ScoutingInfo!I645),"null", ScoutingInfo!I645*2)</f>
        <v>null</v>
      </c>
      <c r="C644" t="str">
        <f>IF(ISBLANK(ScoutingInfo!J645),"null",ScoutingInfo!J645* 5)</f>
        <v>null</v>
      </c>
      <c r="D644" t="str" cm="1">
        <f t="array" ref="D644">_xlfn.IFS(ScoutingInfo!P645="h",1,   ScoutingInfo!P645="o",1,   ScoutingInfo!P645="s",1,   ScoutingInfo!P645="a",0,   ScoutingInfo!P645="x","x",ScoutingInfo!P645="p","p",ISBLANK(ScoutingInfo!P645),"null")</f>
        <v>null</v>
      </c>
      <c r="E644" t="str" cm="1">
        <f t="array" ref="E644">IFERROR(_xlfn.IFS(D644 = 1, IF(ScoutingInfo!O645&gt;0, ScoutingInfo!O645,AVERAGE(stage_timer)),D644=0,MAX(stage_timer),D644="x","x"),"")</f>
        <v/>
      </c>
    </row>
    <row r="645" spans="1:5" x14ac:dyDescent="0.4">
      <c r="A645">
        <f>ScoutingInfo!F646</f>
        <v>0</v>
      </c>
      <c r="B645" t="str">
        <f>IF(ISBLANK(ScoutingInfo!I646),"null", ScoutingInfo!I646*2)</f>
        <v>null</v>
      </c>
      <c r="C645" t="str">
        <f>IF(ISBLANK(ScoutingInfo!J646),"null",ScoutingInfo!J646* 5)</f>
        <v>null</v>
      </c>
      <c r="D645" t="str" cm="1">
        <f t="array" ref="D645">_xlfn.IFS(ScoutingInfo!P646="h",1,   ScoutingInfo!P646="o",1,   ScoutingInfo!P646="s",1,   ScoutingInfo!P646="a",0,   ScoutingInfo!P646="x","x",ScoutingInfo!P646="p","p",ISBLANK(ScoutingInfo!P646),"null")</f>
        <v>null</v>
      </c>
      <c r="E645" t="str" cm="1">
        <f t="array" ref="E645">IFERROR(_xlfn.IFS(D645 = 1, IF(ScoutingInfo!O646&gt;0, ScoutingInfo!O646,AVERAGE(stage_timer)),D645=0,MAX(stage_timer),D645="x","x"),"")</f>
        <v/>
      </c>
    </row>
    <row r="646" spans="1:5" x14ac:dyDescent="0.4">
      <c r="A646">
        <f>ScoutingInfo!F647</f>
        <v>0</v>
      </c>
      <c r="B646" t="str">
        <f>IF(ISBLANK(ScoutingInfo!I647),"null", ScoutingInfo!I647*2)</f>
        <v>null</v>
      </c>
      <c r="C646" t="str">
        <f>IF(ISBLANK(ScoutingInfo!J647),"null",ScoutingInfo!J647* 5)</f>
        <v>null</v>
      </c>
      <c r="D646" t="str" cm="1">
        <f t="array" ref="D646">_xlfn.IFS(ScoutingInfo!P647="h",1,   ScoutingInfo!P647="o",1,   ScoutingInfo!P647="s",1,   ScoutingInfo!P647="a",0,   ScoutingInfo!P647="x","x",ScoutingInfo!P647="p","p",ISBLANK(ScoutingInfo!P647),"null")</f>
        <v>null</v>
      </c>
      <c r="E646" t="str" cm="1">
        <f t="array" ref="E646">IFERROR(_xlfn.IFS(D646 = 1, IF(ScoutingInfo!O647&gt;0, ScoutingInfo!O647,AVERAGE(stage_timer)),D646=0,MAX(stage_timer),D646="x","x"),"")</f>
        <v/>
      </c>
    </row>
    <row r="647" spans="1:5" x14ac:dyDescent="0.4">
      <c r="A647">
        <f>ScoutingInfo!F648</f>
        <v>0</v>
      </c>
      <c r="B647" t="str">
        <f>IF(ISBLANK(ScoutingInfo!I648),"null", ScoutingInfo!I648*2)</f>
        <v>null</v>
      </c>
      <c r="C647" t="str">
        <f>IF(ISBLANK(ScoutingInfo!J648),"null",ScoutingInfo!J648* 5)</f>
        <v>null</v>
      </c>
      <c r="D647" t="str" cm="1">
        <f t="array" ref="D647">_xlfn.IFS(ScoutingInfo!P648="h",1,   ScoutingInfo!P648="o",1,   ScoutingInfo!P648="s",1,   ScoutingInfo!P648="a",0,   ScoutingInfo!P648="x","x",ScoutingInfo!P648="p","p",ISBLANK(ScoutingInfo!P648),"null")</f>
        <v>null</v>
      </c>
      <c r="E647" t="str" cm="1">
        <f t="array" ref="E647">IFERROR(_xlfn.IFS(D647 = 1, IF(ScoutingInfo!O648&gt;0, ScoutingInfo!O648,AVERAGE(stage_timer)),D647=0,MAX(stage_timer),D647="x","x"),"")</f>
        <v/>
      </c>
    </row>
    <row r="648" spans="1:5" x14ac:dyDescent="0.4">
      <c r="A648">
        <f>ScoutingInfo!F649</f>
        <v>0</v>
      </c>
      <c r="B648" t="str">
        <f>IF(ISBLANK(ScoutingInfo!I649),"null", ScoutingInfo!I649*2)</f>
        <v>null</v>
      </c>
      <c r="C648" t="str">
        <f>IF(ISBLANK(ScoutingInfo!J649),"null",ScoutingInfo!J649* 5)</f>
        <v>null</v>
      </c>
      <c r="D648" t="str" cm="1">
        <f t="array" ref="D648">_xlfn.IFS(ScoutingInfo!P649="h",1,   ScoutingInfo!P649="o",1,   ScoutingInfo!P649="s",1,   ScoutingInfo!P649="a",0,   ScoutingInfo!P649="x","x",ScoutingInfo!P649="p","p",ISBLANK(ScoutingInfo!P649),"null")</f>
        <v>null</v>
      </c>
      <c r="E648" t="str" cm="1">
        <f t="array" ref="E648">IFERROR(_xlfn.IFS(D648 = 1, IF(ScoutingInfo!O649&gt;0, ScoutingInfo!O649,AVERAGE(stage_timer)),D648=0,MAX(stage_timer),D648="x","x"),"")</f>
        <v/>
      </c>
    </row>
    <row r="649" spans="1:5" x14ac:dyDescent="0.4">
      <c r="A649">
        <f>ScoutingInfo!F650</f>
        <v>0</v>
      </c>
      <c r="B649" t="str">
        <f>IF(ISBLANK(ScoutingInfo!I650),"null", ScoutingInfo!I650*2)</f>
        <v>null</v>
      </c>
      <c r="C649" t="str">
        <f>IF(ISBLANK(ScoutingInfo!J650),"null",ScoutingInfo!J650* 5)</f>
        <v>null</v>
      </c>
      <c r="D649" t="str" cm="1">
        <f t="array" ref="D649">_xlfn.IFS(ScoutingInfo!P650="h",1,   ScoutingInfo!P650="o",1,   ScoutingInfo!P650="s",1,   ScoutingInfo!P650="a",0,   ScoutingInfo!P650="x","x",ScoutingInfo!P650="p","p",ISBLANK(ScoutingInfo!P650),"null")</f>
        <v>null</v>
      </c>
      <c r="E649" t="str" cm="1">
        <f t="array" ref="E649">IFERROR(_xlfn.IFS(D649 = 1, IF(ScoutingInfo!O650&gt;0, ScoutingInfo!O650,AVERAGE(stage_timer)),D649=0,MAX(stage_timer),D649="x","x"),"")</f>
        <v/>
      </c>
    </row>
    <row r="650" spans="1:5" x14ac:dyDescent="0.4">
      <c r="A650">
        <f>ScoutingInfo!F651</f>
        <v>0</v>
      </c>
      <c r="B650" t="str">
        <f>IF(ISBLANK(ScoutingInfo!I651),"null", ScoutingInfo!I651*2)</f>
        <v>null</v>
      </c>
      <c r="C650" t="str">
        <f>IF(ISBLANK(ScoutingInfo!J651),"null",ScoutingInfo!J651* 5)</f>
        <v>null</v>
      </c>
      <c r="D650" t="str" cm="1">
        <f t="array" ref="D650">_xlfn.IFS(ScoutingInfo!P651="h",1,   ScoutingInfo!P651="o",1,   ScoutingInfo!P651="s",1,   ScoutingInfo!P651="a",0,   ScoutingInfo!P651="x","x",ScoutingInfo!P651="p","p",ISBLANK(ScoutingInfo!P651),"null")</f>
        <v>null</v>
      </c>
      <c r="E650" t="str" cm="1">
        <f t="array" ref="E650">IFERROR(_xlfn.IFS(D650 = 1, IF(ScoutingInfo!O651&gt;0, ScoutingInfo!O651,AVERAGE(stage_timer)),D650=0,MAX(stage_timer),D650="x","x"),"")</f>
        <v/>
      </c>
    </row>
    <row r="651" spans="1:5" x14ac:dyDescent="0.4">
      <c r="A651">
        <f>ScoutingInfo!F652</f>
        <v>0</v>
      </c>
      <c r="B651" t="str">
        <f>IF(ISBLANK(ScoutingInfo!I652),"null", ScoutingInfo!I652*2)</f>
        <v>null</v>
      </c>
      <c r="C651" t="str">
        <f>IF(ISBLANK(ScoutingInfo!J652),"null",ScoutingInfo!J652* 5)</f>
        <v>null</v>
      </c>
      <c r="D651" t="str" cm="1">
        <f t="array" ref="D651">_xlfn.IFS(ScoutingInfo!P652="h",1,   ScoutingInfo!P652="o",1,   ScoutingInfo!P652="s",1,   ScoutingInfo!P652="a",0,   ScoutingInfo!P652="x","x",ScoutingInfo!P652="p","p",ISBLANK(ScoutingInfo!P652),"null")</f>
        <v>null</v>
      </c>
      <c r="E651" t="str" cm="1">
        <f t="array" ref="E651">IFERROR(_xlfn.IFS(D651 = 1, IF(ScoutingInfo!O652&gt;0, ScoutingInfo!O652,AVERAGE(stage_timer)),D651=0,MAX(stage_timer),D651="x","x"),"")</f>
        <v/>
      </c>
    </row>
    <row r="652" spans="1:5" x14ac:dyDescent="0.4">
      <c r="A652">
        <f>ScoutingInfo!F653</f>
        <v>0</v>
      </c>
      <c r="B652" t="str">
        <f>IF(ISBLANK(ScoutingInfo!I653),"null", ScoutingInfo!I653*2)</f>
        <v>null</v>
      </c>
      <c r="C652" t="str">
        <f>IF(ISBLANK(ScoutingInfo!J653),"null",ScoutingInfo!J653* 5)</f>
        <v>null</v>
      </c>
      <c r="D652" t="str" cm="1">
        <f t="array" ref="D652">_xlfn.IFS(ScoutingInfo!P653="h",1,   ScoutingInfo!P653="o",1,   ScoutingInfo!P653="s",1,   ScoutingInfo!P653="a",0,   ScoutingInfo!P653="x","x",ScoutingInfo!P653="p","p",ISBLANK(ScoutingInfo!P653),"null")</f>
        <v>null</v>
      </c>
      <c r="E652" t="str" cm="1">
        <f t="array" ref="E652">IFERROR(_xlfn.IFS(D652 = 1, IF(ScoutingInfo!O653&gt;0, ScoutingInfo!O653,AVERAGE(stage_timer)),D652=0,MAX(stage_timer),D652="x","x"),"")</f>
        <v/>
      </c>
    </row>
    <row r="653" spans="1:5" x14ac:dyDescent="0.4">
      <c r="A653">
        <f>ScoutingInfo!F654</f>
        <v>0</v>
      </c>
      <c r="B653" t="str">
        <f>IF(ISBLANK(ScoutingInfo!I654),"null", ScoutingInfo!I654*2)</f>
        <v>null</v>
      </c>
      <c r="C653" t="str">
        <f>IF(ISBLANK(ScoutingInfo!J654),"null",ScoutingInfo!J654* 5)</f>
        <v>null</v>
      </c>
      <c r="D653" t="str" cm="1">
        <f t="array" ref="D653">_xlfn.IFS(ScoutingInfo!P654="h",1,   ScoutingInfo!P654="o",1,   ScoutingInfo!P654="s",1,   ScoutingInfo!P654="a",0,   ScoutingInfo!P654="x","x",ScoutingInfo!P654="p","p",ISBLANK(ScoutingInfo!P654),"null")</f>
        <v>null</v>
      </c>
      <c r="E653" t="str" cm="1">
        <f t="array" ref="E653">IFERROR(_xlfn.IFS(D653 = 1, IF(ScoutingInfo!O654&gt;0, ScoutingInfo!O654,AVERAGE(stage_timer)),D653=0,MAX(stage_timer),D653="x","x"),"")</f>
        <v/>
      </c>
    </row>
    <row r="654" spans="1:5" x14ac:dyDescent="0.4">
      <c r="A654">
        <f>ScoutingInfo!F655</f>
        <v>0</v>
      </c>
      <c r="B654" t="str">
        <f>IF(ISBLANK(ScoutingInfo!I655),"null", ScoutingInfo!I655*2)</f>
        <v>null</v>
      </c>
      <c r="C654" t="str">
        <f>IF(ISBLANK(ScoutingInfo!J655),"null",ScoutingInfo!J655* 5)</f>
        <v>null</v>
      </c>
      <c r="D654" t="str" cm="1">
        <f t="array" ref="D654">_xlfn.IFS(ScoutingInfo!P655="h",1,   ScoutingInfo!P655="o",1,   ScoutingInfo!P655="s",1,   ScoutingInfo!P655="a",0,   ScoutingInfo!P655="x","x",ScoutingInfo!P655="p","p",ISBLANK(ScoutingInfo!P655),"null")</f>
        <v>null</v>
      </c>
      <c r="E654" t="str" cm="1">
        <f t="array" ref="E654">IFERROR(_xlfn.IFS(D654 = 1, IF(ScoutingInfo!O655&gt;0, ScoutingInfo!O655,AVERAGE(stage_timer)),D654=0,MAX(stage_timer),D654="x","x"),"")</f>
        <v/>
      </c>
    </row>
    <row r="655" spans="1:5" x14ac:dyDescent="0.4">
      <c r="A655">
        <f>ScoutingInfo!F656</f>
        <v>0</v>
      </c>
      <c r="B655" t="str">
        <f>IF(ISBLANK(ScoutingInfo!I656),"null", ScoutingInfo!I656*2)</f>
        <v>null</v>
      </c>
      <c r="C655" t="str">
        <f>IF(ISBLANK(ScoutingInfo!J656),"null",ScoutingInfo!J656* 5)</f>
        <v>null</v>
      </c>
      <c r="D655" t="str" cm="1">
        <f t="array" ref="D655">_xlfn.IFS(ScoutingInfo!P656="h",1,   ScoutingInfo!P656="o",1,   ScoutingInfo!P656="s",1,   ScoutingInfo!P656="a",0,   ScoutingInfo!P656="x","x",ScoutingInfo!P656="p","p",ISBLANK(ScoutingInfo!P656),"null")</f>
        <v>null</v>
      </c>
      <c r="E655" t="str" cm="1">
        <f t="array" ref="E655">IFERROR(_xlfn.IFS(D655 = 1, IF(ScoutingInfo!O656&gt;0, ScoutingInfo!O656,AVERAGE(stage_timer)),D655=0,MAX(stage_timer),D655="x","x"),"")</f>
        <v/>
      </c>
    </row>
    <row r="656" spans="1:5" x14ac:dyDescent="0.4">
      <c r="A656">
        <f>ScoutingInfo!F657</f>
        <v>0</v>
      </c>
      <c r="B656" t="str">
        <f>IF(ISBLANK(ScoutingInfo!I657),"null", ScoutingInfo!I657*2)</f>
        <v>null</v>
      </c>
      <c r="C656" t="str">
        <f>IF(ISBLANK(ScoutingInfo!J657),"null",ScoutingInfo!J657* 5)</f>
        <v>null</v>
      </c>
      <c r="D656" t="str" cm="1">
        <f t="array" ref="D656">_xlfn.IFS(ScoutingInfo!P657="h",1,   ScoutingInfo!P657="o",1,   ScoutingInfo!P657="s",1,   ScoutingInfo!P657="a",0,   ScoutingInfo!P657="x","x",ScoutingInfo!P657="p","p",ISBLANK(ScoutingInfo!P657),"null")</f>
        <v>null</v>
      </c>
      <c r="E656" t="str" cm="1">
        <f t="array" ref="E656">IFERROR(_xlfn.IFS(D656 = 1, IF(ScoutingInfo!O657&gt;0, ScoutingInfo!O657,AVERAGE(stage_timer)),D656=0,MAX(stage_timer),D656="x","x"),"")</f>
        <v/>
      </c>
    </row>
    <row r="657" spans="1:5" x14ac:dyDescent="0.4">
      <c r="A657">
        <f>ScoutingInfo!F658</f>
        <v>0</v>
      </c>
      <c r="B657" t="str">
        <f>IF(ISBLANK(ScoutingInfo!I658),"null", ScoutingInfo!I658*2)</f>
        <v>null</v>
      </c>
      <c r="C657" t="str">
        <f>IF(ISBLANK(ScoutingInfo!J658),"null",ScoutingInfo!J658* 5)</f>
        <v>null</v>
      </c>
      <c r="D657" t="str" cm="1">
        <f t="array" ref="D657">_xlfn.IFS(ScoutingInfo!P658="h",1,   ScoutingInfo!P658="o",1,   ScoutingInfo!P658="s",1,   ScoutingInfo!P658="a",0,   ScoutingInfo!P658="x","x",ScoutingInfo!P658="p","p",ISBLANK(ScoutingInfo!P658),"null")</f>
        <v>null</v>
      </c>
      <c r="E657" t="str" cm="1">
        <f t="array" ref="E657">IFERROR(_xlfn.IFS(D657 = 1, IF(ScoutingInfo!O658&gt;0, ScoutingInfo!O658,AVERAGE(stage_timer)),D657=0,MAX(stage_timer),D657="x","x"),"")</f>
        <v/>
      </c>
    </row>
    <row r="658" spans="1:5" x14ac:dyDescent="0.4">
      <c r="A658">
        <f>ScoutingInfo!F659</f>
        <v>0</v>
      </c>
      <c r="B658" t="str">
        <f>IF(ISBLANK(ScoutingInfo!I659),"null", ScoutingInfo!I659*2)</f>
        <v>null</v>
      </c>
      <c r="C658" t="str">
        <f>IF(ISBLANK(ScoutingInfo!J659),"null",ScoutingInfo!J659* 5)</f>
        <v>null</v>
      </c>
      <c r="D658" t="str" cm="1">
        <f t="array" ref="D658">_xlfn.IFS(ScoutingInfo!P659="h",1,   ScoutingInfo!P659="o",1,   ScoutingInfo!P659="s",1,   ScoutingInfo!P659="a",0,   ScoutingInfo!P659="x","x",ScoutingInfo!P659="p","p",ISBLANK(ScoutingInfo!P659),"null")</f>
        <v>null</v>
      </c>
      <c r="E658" t="str" cm="1">
        <f t="array" ref="E658">IFERROR(_xlfn.IFS(D658 = 1, IF(ScoutingInfo!O659&gt;0, ScoutingInfo!O659,AVERAGE(stage_timer)),D658=0,MAX(stage_timer),D658="x","x"),"")</f>
        <v/>
      </c>
    </row>
    <row r="659" spans="1:5" x14ac:dyDescent="0.4">
      <c r="A659">
        <f>ScoutingInfo!F660</f>
        <v>0</v>
      </c>
      <c r="B659" t="str">
        <f>IF(ISBLANK(ScoutingInfo!I660),"null", ScoutingInfo!I660*2)</f>
        <v>null</v>
      </c>
      <c r="C659" t="str">
        <f>IF(ISBLANK(ScoutingInfo!J660),"null",ScoutingInfo!J660* 5)</f>
        <v>null</v>
      </c>
      <c r="D659" t="str" cm="1">
        <f t="array" ref="D659">_xlfn.IFS(ScoutingInfo!P660="h",1,   ScoutingInfo!P660="o",1,   ScoutingInfo!P660="s",1,   ScoutingInfo!P660="a",0,   ScoutingInfo!P660="x","x",ScoutingInfo!P660="p","p",ISBLANK(ScoutingInfo!P660),"null")</f>
        <v>null</v>
      </c>
      <c r="E659" t="str" cm="1">
        <f t="array" ref="E659">IFERROR(_xlfn.IFS(D659 = 1, IF(ScoutingInfo!O660&gt;0, ScoutingInfo!O660,AVERAGE(stage_timer)),D659=0,MAX(stage_timer),D659="x","x"),"")</f>
        <v/>
      </c>
    </row>
    <row r="660" spans="1:5" x14ac:dyDescent="0.4">
      <c r="A660">
        <f>ScoutingInfo!F661</f>
        <v>0</v>
      </c>
      <c r="B660" t="str">
        <f>IF(ISBLANK(ScoutingInfo!I661),"null", ScoutingInfo!I661*2)</f>
        <v>null</v>
      </c>
      <c r="C660" t="str">
        <f>IF(ISBLANK(ScoutingInfo!J661),"null",ScoutingInfo!J661* 5)</f>
        <v>null</v>
      </c>
      <c r="D660" t="str" cm="1">
        <f t="array" ref="D660">_xlfn.IFS(ScoutingInfo!P661="h",1,   ScoutingInfo!P661="o",1,   ScoutingInfo!P661="s",1,   ScoutingInfo!P661="a",0,   ScoutingInfo!P661="x","x",ScoutingInfo!P661="p","p",ISBLANK(ScoutingInfo!P661),"null")</f>
        <v>null</v>
      </c>
      <c r="E660" t="str" cm="1">
        <f t="array" ref="E660">IFERROR(_xlfn.IFS(D660 = 1, IF(ScoutingInfo!O661&gt;0, ScoutingInfo!O661,AVERAGE(stage_timer)),D660=0,MAX(stage_timer),D660="x","x"),"")</f>
        <v/>
      </c>
    </row>
    <row r="661" spans="1:5" x14ac:dyDescent="0.4">
      <c r="A661">
        <f>ScoutingInfo!F662</f>
        <v>0</v>
      </c>
      <c r="B661" t="str">
        <f>IF(ISBLANK(ScoutingInfo!I662),"null", ScoutingInfo!I662*2)</f>
        <v>null</v>
      </c>
      <c r="C661" t="str">
        <f>IF(ISBLANK(ScoutingInfo!J662),"null",ScoutingInfo!J662* 5)</f>
        <v>null</v>
      </c>
      <c r="D661" t="str" cm="1">
        <f t="array" ref="D661">_xlfn.IFS(ScoutingInfo!P662="h",1,   ScoutingInfo!P662="o",1,   ScoutingInfo!P662="s",1,   ScoutingInfo!P662="a",0,   ScoutingInfo!P662="x","x",ScoutingInfo!P662="p","p",ISBLANK(ScoutingInfo!P662),"null")</f>
        <v>null</v>
      </c>
      <c r="E661" t="str" cm="1">
        <f t="array" ref="E661">IFERROR(_xlfn.IFS(D661 = 1, IF(ScoutingInfo!O662&gt;0, ScoutingInfo!O662,AVERAGE(stage_timer)),D661=0,MAX(stage_timer),D661="x","x"),"")</f>
        <v/>
      </c>
    </row>
    <row r="662" spans="1:5" x14ac:dyDescent="0.4">
      <c r="A662">
        <f>ScoutingInfo!F663</f>
        <v>0</v>
      </c>
      <c r="B662" t="str">
        <f>IF(ISBLANK(ScoutingInfo!I663),"null", ScoutingInfo!I663*2)</f>
        <v>null</v>
      </c>
      <c r="C662" t="str">
        <f>IF(ISBLANK(ScoutingInfo!J663),"null",ScoutingInfo!J663* 5)</f>
        <v>null</v>
      </c>
      <c r="D662" t="str" cm="1">
        <f t="array" ref="D662">_xlfn.IFS(ScoutingInfo!P663="h",1,   ScoutingInfo!P663="o",1,   ScoutingInfo!P663="s",1,   ScoutingInfo!P663="a",0,   ScoutingInfo!P663="x","x",ScoutingInfo!P663="p","p",ISBLANK(ScoutingInfo!P663),"null")</f>
        <v>null</v>
      </c>
      <c r="E662" t="str" cm="1">
        <f t="array" ref="E662">IFERROR(_xlfn.IFS(D662 = 1, IF(ScoutingInfo!O663&gt;0, ScoutingInfo!O663,AVERAGE(stage_timer)),D662=0,MAX(stage_timer),D662="x","x"),"")</f>
        <v/>
      </c>
    </row>
    <row r="663" spans="1:5" x14ac:dyDescent="0.4">
      <c r="A663">
        <f>ScoutingInfo!F664</f>
        <v>0</v>
      </c>
      <c r="B663" t="str">
        <f>IF(ISBLANK(ScoutingInfo!I664),"null", ScoutingInfo!I664*2)</f>
        <v>null</v>
      </c>
      <c r="C663" t="str">
        <f>IF(ISBLANK(ScoutingInfo!J664),"null",ScoutingInfo!J664* 5)</f>
        <v>null</v>
      </c>
      <c r="D663" t="str" cm="1">
        <f t="array" ref="D663">_xlfn.IFS(ScoutingInfo!P664="h",1,   ScoutingInfo!P664="o",1,   ScoutingInfo!P664="s",1,   ScoutingInfo!P664="a",0,   ScoutingInfo!P664="x","x",ScoutingInfo!P664="p","p",ISBLANK(ScoutingInfo!P664),"null")</f>
        <v>null</v>
      </c>
      <c r="E663" t="str" cm="1">
        <f t="array" ref="E663">IFERROR(_xlfn.IFS(D663 = 1, IF(ScoutingInfo!O664&gt;0, ScoutingInfo!O664,AVERAGE(stage_timer)),D663=0,MAX(stage_timer),D663="x","x"),"")</f>
        <v/>
      </c>
    </row>
    <row r="664" spans="1:5" x14ac:dyDescent="0.4">
      <c r="A664">
        <f>ScoutingInfo!F665</f>
        <v>0</v>
      </c>
      <c r="B664" t="str">
        <f>IF(ISBLANK(ScoutingInfo!I665),"null", ScoutingInfo!I665*2)</f>
        <v>null</v>
      </c>
      <c r="C664" t="str">
        <f>IF(ISBLANK(ScoutingInfo!J665),"null",ScoutingInfo!J665* 5)</f>
        <v>null</v>
      </c>
      <c r="D664" t="str" cm="1">
        <f t="array" ref="D664">_xlfn.IFS(ScoutingInfo!P665="h",1,   ScoutingInfo!P665="o",1,   ScoutingInfo!P665="s",1,   ScoutingInfo!P665="a",0,   ScoutingInfo!P665="x","x",ScoutingInfo!P665="p","p",ISBLANK(ScoutingInfo!P665),"null")</f>
        <v>null</v>
      </c>
      <c r="E664" t="str" cm="1">
        <f t="array" ref="E664">IFERROR(_xlfn.IFS(D664 = 1, IF(ScoutingInfo!O665&gt;0, ScoutingInfo!O665,AVERAGE(stage_timer)),D664=0,MAX(stage_timer),D664="x","x"),"")</f>
        <v/>
      </c>
    </row>
    <row r="665" spans="1:5" x14ac:dyDescent="0.4">
      <c r="A665">
        <f>ScoutingInfo!F666</f>
        <v>0</v>
      </c>
      <c r="B665" t="str">
        <f>IF(ISBLANK(ScoutingInfo!I666),"null", ScoutingInfo!I666*2)</f>
        <v>null</v>
      </c>
      <c r="C665" t="str">
        <f>IF(ISBLANK(ScoutingInfo!J666),"null",ScoutingInfo!J666* 5)</f>
        <v>null</v>
      </c>
      <c r="D665" t="str" cm="1">
        <f t="array" ref="D665">_xlfn.IFS(ScoutingInfo!P666="h",1,   ScoutingInfo!P666="o",1,   ScoutingInfo!P666="s",1,   ScoutingInfo!P666="a",0,   ScoutingInfo!P666="x","x",ScoutingInfo!P666="p","p",ISBLANK(ScoutingInfo!P666),"null")</f>
        <v>null</v>
      </c>
      <c r="E665" t="str" cm="1">
        <f t="array" ref="E665">IFERROR(_xlfn.IFS(D665 = 1, IF(ScoutingInfo!O666&gt;0, ScoutingInfo!O666,AVERAGE(stage_timer)),D665=0,MAX(stage_timer),D665="x","x"),"")</f>
        <v/>
      </c>
    </row>
    <row r="666" spans="1:5" x14ac:dyDescent="0.4">
      <c r="A666">
        <f>ScoutingInfo!F667</f>
        <v>0</v>
      </c>
      <c r="B666" t="str">
        <f>IF(ISBLANK(ScoutingInfo!I667),"null", ScoutingInfo!I667*2)</f>
        <v>null</v>
      </c>
      <c r="C666" t="str">
        <f>IF(ISBLANK(ScoutingInfo!J667),"null",ScoutingInfo!J667* 5)</f>
        <v>null</v>
      </c>
      <c r="D666" t="str" cm="1">
        <f t="array" ref="D666">_xlfn.IFS(ScoutingInfo!P667="h",1,   ScoutingInfo!P667="o",1,   ScoutingInfo!P667="s",1,   ScoutingInfo!P667="a",0,   ScoutingInfo!P667="x","x",ScoutingInfo!P667="p","p",ISBLANK(ScoutingInfo!P667),"null")</f>
        <v>null</v>
      </c>
      <c r="E666" t="str" cm="1">
        <f t="array" ref="E666">IFERROR(_xlfn.IFS(D666 = 1, IF(ScoutingInfo!O667&gt;0, ScoutingInfo!O667,AVERAGE(stage_timer)),D666=0,MAX(stage_timer),D666="x","x"),"")</f>
        <v/>
      </c>
    </row>
    <row r="667" spans="1:5" x14ac:dyDescent="0.4">
      <c r="A667">
        <f>ScoutingInfo!F668</f>
        <v>0</v>
      </c>
      <c r="B667" t="str">
        <f>IF(ISBLANK(ScoutingInfo!I668),"null", ScoutingInfo!I668*2)</f>
        <v>null</v>
      </c>
      <c r="C667" t="str">
        <f>IF(ISBLANK(ScoutingInfo!J668),"null",ScoutingInfo!J668* 5)</f>
        <v>null</v>
      </c>
      <c r="D667" t="str" cm="1">
        <f t="array" ref="D667">_xlfn.IFS(ScoutingInfo!P668="h",1,   ScoutingInfo!P668="o",1,   ScoutingInfo!P668="s",1,   ScoutingInfo!P668="a",0,   ScoutingInfo!P668="x","x",ScoutingInfo!P668="p","p",ISBLANK(ScoutingInfo!P668),"null")</f>
        <v>null</v>
      </c>
      <c r="E667" t="str" cm="1">
        <f t="array" ref="E667">IFERROR(_xlfn.IFS(D667 = 1, IF(ScoutingInfo!O668&gt;0, ScoutingInfo!O668,AVERAGE(stage_timer)),D667=0,MAX(stage_timer),D667="x","x"),"")</f>
        <v/>
      </c>
    </row>
    <row r="668" spans="1:5" x14ac:dyDescent="0.4">
      <c r="A668">
        <f>ScoutingInfo!F669</f>
        <v>0</v>
      </c>
      <c r="B668" t="str">
        <f>IF(ISBLANK(ScoutingInfo!I669),"null", ScoutingInfo!I669*2)</f>
        <v>null</v>
      </c>
      <c r="C668" t="str">
        <f>IF(ISBLANK(ScoutingInfo!J669),"null",ScoutingInfo!J669* 5)</f>
        <v>null</v>
      </c>
      <c r="D668" t="str" cm="1">
        <f t="array" ref="D668">_xlfn.IFS(ScoutingInfo!P669="h",1,   ScoutingInfo!P669="o",1,   ScoutingInfo!P669="s",1,   ScoutingInfo!P669="a",0,   ScoutingInfo!P669="x","x",ScoutingInfo!P669="p","p",ISBLANK(ScoutingInfo!P669),"null")</f>
        <v>null</v>
      </c>
      <c r="E668" t="str" cm="1">
        <f t="array" ref="E668">IFERROR(_xlfn.IFS(D668 = 1, IF(ScoutingInfo!O669&gt;0, ScoutingInfo!O669,AVERAGE(stage_timer)),D668=0,MAX(stage_timer),D668="x","x"),"")</f>
        <v/>
      </c>
    </row>
    <row r="669" spans="1:5" x14ac:dyDescent="0.4">
      <c r="A669">
        <f>ScoutingInfo!F670</f>
        <v>0</v>
      </c>
      <c r="B669" t="str">
        <f>IF(ISBLANK(ScoutingInfo!I670),"null", ScoutingInfo!I670*2)</f>
        <v>null</v>
      </c>
      <c r="C669" t="str">
        <f>IF(ISBLANK(ScoutingInfo!J670),"null",ScoutingInfo!J670* 5)</f>
        <v>null</v>
      </c>
      <c r="D669" t="str" cm="1">
        <f t="array" ref="D669">_xlfn.IFS(ScoutingInfo!P670="h",1,   ScoutingInfo!P670="o",1,   ScoutingInfo!P670="s",1,   ScoutingInfo!P670="a",0,   ScoutingInfo!P670="x","x",ScoutingInfo!P670="p","p",ISBLANK(ScoutingInfo!P670),"null")</f>
        <v>null</v>
      </c>
      <c r="E669" t="str" cm="1">
        <f t="array" ref="E669">IFERROR(_xlfn.IFS(D669 = 1, IF(ScoutingInfo!O670&gt;0, ScoutingInfo!O670,AVERAGE(stage_timer)),D669=0,MAX(stage_timer),D669="x","x"),"")</f>
        <v/>
      </c>
    </row>
    <row r="670" spans="1:5" x14ac:dyDescent="0.4">
      <c r="A670">
        <f>ScoutingInfo!F671</f>
        <v>0</v>
      </c>
      <c r="B670" t="str">
        <f>IF(ISBLANK(ScoutingInfo!I671),"null", ScoutingInfo!I671*2)</f>
        <v>null</v>
      </c>
      <c r="C670" t="str">
        <f>IF(ISBLANK(ScoutingInfo!J671),"null",ScoutingInfo!J671* 5)</f>
        <v>null</v>
      </c>
      <c r="D670" t="str" cm="1">
        <f t="array" ref="D670">_xlfn.IFS(ScoutingInfo!P671="h",1,   ScoutingInfo!P671="o",1,   ScoutingInfo!P671="s",1,   ScoutingInfo!P671="a",0,   ScoutingInfo!P671="x","x",ScoutingInfo!P671="p","p",ISBLANK(ScoutingInfo!P671),"null")</f>
        <v>null</v>
      </c>
      <c r="E670" t="str" cm="1">
        <f t="array" ref="E670">IFERROR(_xlfn.IFS(D670 = 1, IF(ScoutingInfo!O671&gt;0, ScoutingInfo!O671,AVERAGE(stage_timer)),D670=0,MAX(stage_timer),D670="x","x"),"")</f>
        <v/>
      </c>
    </row>
    <row r="671" spans="1:5" x14ac:dyDescent="0.4">
      <c r="A671">
        <f>ScoutingInfo!F672</f>
        <v>0</v>
      </c>
      <c r="B671" t="str">
        <f>IF(ISBLANK(ScoutingInfo!I672),"null", ScoutingInfo!I672*2)</f>
        <v>null</v>
      </c>
      <c r="C671" t="str">
        <f>IF(ISBLANK(ScoutingInfo!J672),"null",ScoutingInfo!J672* 5)</f>
        <v>null</v>
      </c>
      <c r="D671" t="str" cm="1">
        <f t="array" ref="D671">_xlfn.IFS(ScoutingInfo!P672="h",1,   ScoutingInfo!P672="o",1,   ScoutingInfo!P672="s",1,   ScoutingInfo!P672="a",0,   ScoutingInfo!P672="x","x",ScoutingInfo!P672="p","p",ISBLANK(ScoutingInfo!P672),"null")</f>
        <v>null</v>
      </c>
      <c r="E671" t="str" cm="1">
        <f t="array" ref="E671">IFERROR(_xlfn.IFS(D671 = 1, IF(ScoutingInfo!O672&gt;0, ScoutingInfo!O672,AVERAGE(stage_timer)),D671=0,MAX(stage_timer),D671="x","x"),"")</f>
        <v/>
      </c>
    </row>
    <row r="672" spans="1:5" x14ac:dyDescent="0.4">
      <c r="A672">
        <f>ScoutingInfo!F673</f>
        <v>0</v>
      </c>
      <c r="B672" t="str">
        <f>IF(ISBLANK(ScoutingInfo!I673),"null", ScoutingInfo!I673*2)</f>
        <v>null</v>
      </c>
      <c r="C672" t="str">
        <f>IF(ISBLANK(ScoutingInfo!J673),"null",ScoutingInfo!J673* 5)</f>
        <v>null</v>
      </c>
      <c r="D672" t="str" cm="1">
        <f t="array" ref="D672">_xlfn.IFS(ScoutingInfo!P673="h",1,   ScoutingInfo!P673="o",1,   ScoutingInfo!P673="s",1,   ScoutingInfo!P673="a",0,   ScoutingInfo!P673="x","x",ScoutingInfo!P673="p","p",ISBLANK(ScoutingInfo!P673),"null")</f>
        <v>null</v>
      </c>
      <c r="E672" t="str" cm="1">
        <f t="array" ref="E672">IFERROR(_xlfn.IFS(D672 = 1, IF(ScoutingInfo!O673&gt;0, ScoutingInfo!O673,AVERAGE(stage_timer)),D672=0,MAX(stage_timer),D672="x","x"),"")</f>
        <v/>
      </c>
    </row>
    <row r="673" spans="1:5" x14ac:dyDescent="0.4">
      <c r="A673">
        <f>ScoutingInfo!F674</f>
        <v>0</v>
      </c>
      <c r="B673" t="str">
        <f>IF(ISBLANK(ScoutingInfo!I674),"null", ScoutingInfo!I674*2)</f>
        <v>null</v>
      </c>
      <c r="C673" t="str">
        <f>IF(ISBLANK(ScoutingInfo!J674),"null",ScoutingInfo!J674* 5)</f>
        <v>null</v>
      </c>
      <c r="D673" t="str" cm="1">
        <f t="array" ref="D673">_xlfn.IFS(ScoutingInfo!P674="h",1,   ScoutingInfo!P674="o",1,   ScoutingInfo!P674="s",1,   ScoutingInfo!P674="a",0,   ScoutingInfo!P674="x","x",ScoutingInfo!P674="p","p",ISBLANK(ScoutingInfo!P674),"null")</f>
        <v>null</v>
      </c>
      <c r="E673" t="str" cm="1">
        <f t="array" ref="E673">IFERROR(_xlfn.IFS(D673 = 1, IF(ScoutingInfo!O674&gt;0, ScoutingInfo!O674,AVERAGE(stage_timer)),D673=0,MAX(stage_timer),D673="x","x"),"")</f>
        <v/>
      </c>
    </row>
    <row r="674" spans="1:5" x14ac:dyDescent="0.4">
      <c r="A674">
        <f>ScoutingInfo!F675</f>
        <v>0</v>
      </c>
      <c r="B674" t="str">
        <f>IF(ISBLANK(ScoutingInfo!I675),"null", ScoutingInfo!I675*2)</f>
        <v>null</v>
      </c>
      <c r="C674" t="str">
        <f>IF(ISBLANK(ScoutingInfo!J675),"null",ScoutingInfo!J675* 5)</f>
        <v>null</v>
      </c>
      <c r="D674" t="str" cm="1">
        <f t="array" ref="D674">_xlfn.IFS(ScoutingInfo!P675="h",1,   ScoutingInfo!P675="o",1,   ScoutingInfo!P675="s",1,   ScoutingInfo!P675="a",0,   ScoutingInfo!P675="x","x",ScoutingInfo!P675="p","p",ISBLANK(ScoutingInfo!P675),"null")</f>
        <v>null</v>
      </c>
      <c r="E674" t="str" cm="1">
        <f t="array" ref="E674">IFERROR(_xlfn.IFS(D674 = 1, IF(ScoutingInfo!O675&gt;0, ScoutingInfo!O675,AVERAGE(stage_timer)),D674=0,MAX(stage_timer),D674="x","x"),"")</f>
        <v/>
      </c>
    </row>
    <row r="675" spans="1:5" x14ac:dyDescent="0.4">
      <c r="A675">
        <f>ScoutingInfo!F676</f>
        <v>0</v>
      </c>
      <c r="B675" t="str">
        <f>IF(ISBLANK(ScoutingInfo!I676),"null", ScoutingInfo!I676*2)</f>
        <v>null</v>
      </c>
      <c r="C675" t="str">
        <f>IF(ISBLANK(ScoutingInfo!J676),"null",ScoutingInfo!J676* 5)</f>
        <v>null</v>
      </c>
      <c r="D675" t="str" cm="1">
        <f t="array" ref="D675">_xlfn.IFS(ScoutingInfo!P676="h",1,   ScoutingInfo!P676="o",1,   ScoutingInfo!P676="s",1,   ScoutingInfo!P676="a",0,   ScoutingInfo!P676="x","x",ScoutingInfo!P676="p","p",ISBLANK(ScoutingInfo!P676),"null")</f>
        <v>null</v>
      </c>
      <c r="E675" t="str" cm="1">
        <f t="array" ref="E675">IFERROR(_xlfn.IFS(D675 = 1, IF(ScoutingInfo!O676&gt;0, ScoutingInfo!O676,AVERAGE(stage_timer)),D675=0,MAX(stage_timer),D675="x","x"),"")</f>
        <v/>
      </c>
    </row>
    <row r="676" spans="1:5" x14ac:dyDescent="0.4">
      <c r="A676">
        <f>ScoutingInfo!F677</f>
        <v>0</v>
      </c>
      <c r="B676" t="str">
        <f>IF(ISBLANK(ScoutingInfo!I677),"null", ScoutingInfo!I677*2)</f>
        <v>null</v>
      </c>
      <c r="C676" t="str">
        <f>IF(ISBLANK(ScoutingInfo!J677),"null",ScoutingInfo!J677* 5)</f>
        <v>null</v>
      </c>
      <c r="D676" t="str" cm="1">
        <f t="array" ref="D676">_xlfn.IFS(ScoutingInfo!P677="h",1,   ScoutingInfo!P677="o",1,   ScoutingInfo!P677="s",1,   ScoutingInfo!P677="a",0,   ScoutingInfo!P677="x","x",ScoutingInfo!P677="p","p",ISBLANK(ScoutingInfo!P677),"null")</f>
        <v>null</v>
      </c>
      <c r="E676" t="str" cm="1">
        <f t="array" ref="E676">IFERROR(_xlfn.IFS(D676 = 1, IF(ScoutingInfo!O677&gt;0, ScoutingInfo!O677,AVERAGE(stage_timer)),D676=0,MAX(stage_timer),D676="x","x"),"")</f>
        <v/>
      </c>
    </row>
    <row r="677" spans="1:5" x14ac:dyDescent="0.4">
      <c r="A677">
        <f>ScoutingInfo!F678</f>
        <v>0</v>
      </c>
      <c r="B677" t="str">
        <f>IF(ISBLANK(ScoutingInfo!I678),"null", ScoutingInfo!I678*2)</f>
        <v>null</v>
      </c>
      <c r="C677" t="str">
        <f>IF(ISBLANK(ScoutingInfo!J678),"null",ScoutingInfo!J678* 5)</f>
        <v>null</v>
      </c>
      <c r="D677" t="str" cm="1">
        <f t="array" ref="D677">_xlfn.IFS(ScoutingInfo!P678="h",1,   ScoutingInfo!P678="o",1,   ScoutingInfo!P678="s",1,   ScoutingInfo!P678="a",0,   ScoutingInfo!P678="x","x",ScoutingInfo!P678="p","p",ISBLANK(ScoutingInfo!P678),"null")</f>
        <v>null</v>
      </c>
      <c r="E677" t="str" cm="1">
        <f t="array" ref="E677">IFERROR(_xlfn.IFS(D677 = 1, IF(ScoutingInfo!O678&gt;0, ScoutingInfo!O678,AVERAGE(stage_timer)),D677=0,MAX(stage_timer),D677="x","x"),"")</f>
        <v/>
      </c>
    </row>
    <row r="678" spans="1:5" x14ac:dyDescent="0.4">
      <c r="A678">
        <f>ScoutingInfo!F679</f>
        <v>0</v>
      </c>
      <c r="B678" t="str">
        <f>IF(ISBLANK(ScoutingInfo!I679),"null", ScoutingInfo!I679*2)</f>
        <v>null</v>
      </c>
      <c r="C678" t="str">
        <f>IF(ISBLANK(ScoutingInfo!J679),"null",ScoutingInfo!J679* 5)</f>
        <v>null</v>
      </c>
      <c r="D678" t="str" cm="1">
        <f t="array" ref="D678">_xlfn.IFS(ScoutingInfo!P679="h",1,   ScoutingInfo!P679="o",1,   ScoutingInfo!P679="s",1,   ScoutingInfo!P679="a",0,   ScoutingInfo!P679="x","x",ScoutingInfo!P679="p","p",ISBLANK(ScoutingInfo!P679),"null")</f>
        <v>null</v>
      </c>
      <c r="E678" t="str" cm="1">
        <f t="array" ref="E678">IFERROR(_xlfn.IFS(D678 = 1, IF(ScoutingInfo!O679&gt;0, ScoutingInfo!O679,AVERAGE(stage_timer)),D678=0,MAX(stage_timer),D678="x","x"),"")</f>
        <v/>
      </c>
    </row>
    <row r="679" spans="1:5" x14ac:dyDescent="0.4">
      <c r="A679">
        <f>ScoutingInfo!F680</f>
        <v>0</v>
      </c>
      <c r="B679" t="str">
        <f>IF(ISBLANK(ScoutingInfo!I680),"null", ScoutingInfo!I680*2)</f>
        <v>null</v>
      </c>
      <c r="C679" t="str">
        <f>IF(ISBLANK(ScoutingInfo!J680),"null",ScoutingInfo!J680* 5)</f>
        <v>null</v>
      </c>
      <c r="D679" t="str" cm="1">
        <f t="array" ref="D679">_xlfn.IFS(ScoutingInfo!P680="h",1,   ScoutingInfo!P680="o",1,   ScoutingInfo!P680="s",1,   ScoutingInfo!P680="a",0,   ScoutingInfo!P680="x","x",ScoutingInfo!P680="p","p",ISBLANK(ScoutingInfo!P680),"null")</f>
        <v>null</v>
      </c>
      <c r="E679" t="str" cm="1">
        <f t="array" ref="E679">IFERROR(_xlfn.IFS(D679 = 1, IF(ScoutingInfo!O680&gt;0, ScoutingInfo!O680,AVERAGE(stage_timer)),D679=0,MAX(stage_timer),D679="x","x"),"")</f>
        <v/>
      </c>
    </row>
    <row r="680" spans="1:5" x14ac:dyDescent="0.4">
      <c r="A680">
        <f>ScoutingInfo!F681</f>
        <v>0</v>
      </c>
      <c r="B680" t="str">
        <f>IF(ISBLANK(ScoutingInfo!I681),"null", ScoutingInfo!I681*2)</f>
        <v>null</v>
      </c>
      <c r="C680" t="str">
        <f>IF(ISBLANK(ScoutingInfo!J681),"null",ScoutingInfo!J681* 5)</f>
        <v>null</v>
      </c>
      <c r="D680" t="str" cm="1">
        <f t="array" ref="D680">_xlfn.IFS(ScoutingInfo!P681="h",1,   ScoutingInfo!P681="o",1,   ScoutingInfo!P681="s",1,   ScoutingInfo!P681="a",0,   ScoutingInfo!P681="x","x",ScoutingInfo!P681="p","p",ISBLANK(ScoutingInfo!P681),"null")</f>
        <v>null</v>
      </c>
      <c r="E680" t="str" cm="1">
        <f t="array" ref="E680">IFERROR(_xlfn.IFS(D680 = 1, IF(ScoutingInfo!O681&gt;0, ScoutingInfo!O681,AVERAGE(stage_timer)),D680=0,MAX(stage_timer),D680="x","x"),"")</f>
        <v/>
      </c>
    </row>
    <row r="681" spans="1:5" x14ac:dyDescent="0.4">
      <c r="A681">
        <f>ScoutingInfo!F682</f>
        <v>0</v>
      </c>
      <c r="B681" t="str">
        <f>IF(ISBLANK(ScoutingInfo!I682),"null", ScoutingInfo!I682*2)</f>
        <v>null</v>
      </c>
      <c r="C681" t="str">
        <f>IF(ISBLANK(ScoutingInfo!J682),"null",ScoutingInfo!J682* 5)</f>
        <v>null</v>
      </c>
      <c r="D681" t="str" cm="1">
        <f t="array" ref="D681">_xlfn.IFS(ScoutingInfo!P682="h",1,   ScoutingInfo!P682="o",1,   ScoutingInfo!P682="s",1,   ScoutingInfo!P682="a",0,   ScoutingInfo!P682="x","x",ScoutingInfo!P682="p","p",ISBLANK(ScoutingInfo!P682),"null")</f>
        <v>null</v>
      </c>
      <c r="E681" t="str" cm="1">
        <f t="array" ref="E681">IFERROR(_xlfn.IFS(D681 = 1, IF(ScoutingInfo!O682&gt;0, ScoutingInfo!O682,AVERAGE(stage_timer)),D681=0,MAX(stage_timer),D681="x","x"),"")</f>
        <v/>
      </c>
    </row>
    <row r="682" spans="1:5" x14ac:dyDescent="0.4">
      <c r="A682">
        <f>ScoutingInfo!F683</f>
        <v>0</v>
      </c>
      <c r="B682" t="str">
        <f>IF(ISBLANK(ScoutingInfo!I683),"null", ScoutingInfo!I683*2)</f>
        <v>null</v>
      </c>
      <c r="C682" t="str">
        <f>IF(ISBLANK(ScoutingInfo!J683),"null",ScoutingInfo!J683* 5)</f>
        <v>null</v>
      </c>
      <c r="D682" t="str" cm="1">
        <f t="array" ref="D682">_xlfn.IFS(ScoutingInfo!P683="h",1,   ScoutingInfo!P683="o",1,   ScoutingInfo!P683="s",1,   ScoutingInfo!P683="a",0,   ScoutingInfo!P683="x","x",ScoutingInfo!P683="p","p",ISBLANK(ScoutingInfo!P683),"null")</f>
        <v>null</v>
      </c>
      <c r="E682" t="str" cm="1">
        <f t="array" ref="E682">IFERROR(_xlfn.IFS(D682 = 1, IF(ScoutingInfo!O683&gt;0, ScoutingInfo!O683,AVERAGE(stage_timer)),D682=0,MAX(stage_timer),D682="x","x"),"")</f>
        <v/>
      </c>
    </row>
    <row r="683" spans="1:5" x14ac:dyDescent="0.4">
      <c r="A683">
        <f>ScoutingInfo!F684</f>
        <v>0</v>
      </c>
      <c r="B683" t="str">
        <f>IF(ISBLANK(ScoutingInfo!I684),"null", ScoutingInfo!I684*2)</f>
        <v>null</v>
      </c>
      <c r="C683" t="str">
        <f>IF(ISBLANK(ScoutingInfo!J684),"null",ScoutingInfo!J684* 5)</f>
        <v>null</v>
      </c>
      <c r="D683" t="str" cm="1">
        <f t="array" ref="D683">_xlfn.IFS(ScoutingInfo!P684="h",1,   ScoutingInfo!P684="o",1,   ScoutingInfo!P684="s",1,   ScoutingInfo!P684="a",0,   ScoutingInfo!P684="x","x",ScoutingInfo!P684="p","p",ISBLANK(ScoutingInfo!P684),"null")</f>
        <v>null</v>
      </c>
      <c r="E683" t="str" cm="1">
        <f t="array" ref="E683">IFERROR(_xlfn.IFS(D683 = 1, IF(ScoutingInfo!O684&gt;0, ScoutingInfo!O684,AVERAGE(stage_timer)),D683=0,MAX(stage_timer),D683="x","x"),"")</f>
        <v/>
      </c>
    </row>
    <row r="684" spans="1:5" x14ac:dyDescent="0.4">
      <c r="A684">
        <f>ScoutingInfo!F685</f>
        <v>0</v>
      </c>
      <c r="B684" t="str">
        <f>IF(ISBLANK(ScoutingInfo!I685),"null", ScoutingInfo!I685*2)</f>
        <v>null</v>
      </c>
      <c r="C684" t="str">
        <f>IF(ISBLANK(ScoutingInfo!J685),"null",ScoutingInfo!J685* 5)</f>
        <v>null</v>
      </c>
      <c r="D684" t="str" cm="1">
        <f t="array" ref="D684">_xlfn.IFS(ScoutingInfo!P685="h",1,   ScoutingInfo!P685="o",1,   ScoutingInfo!P685="s",1,   ScoutingInfo!P685="a",0,   ScoutingInfo!P685="x","x",ScoutingInfo!P685="p","p",ISBLANK(ScoutingInfo!P685),"null")</f>
        <v>null</v>
      </c>
      <c r="E684" t="str" cm="1">
        <f t="array" ref="E684">IFERROR(_xlfn.IFS(D684 = 1, IF(ScoutingInfo!O685&gt;0, ScoutingInfo!O685,AVERAGE(stage_timer)),D684=0,MAX(stage_timer),D684="x","x"),"")</f>
        <v/>
      </c>
    </row>
    <row r="685" spans="1:5" x14ac:dyDescent="0.4">
      <c r="A685">
        <f>ScoutingInfo!F686</f>
        <v>0</v>
      </c>
      <c r="B685" t="str">
        <f>IF(ISBLANK(ScoutingInfo!I686),"null", ScoutingInfo!I686*2)</f>
        <v>null</v>
      </c>
      <c r="C685" t="str">
        <f>IF(ISBLANK(ScoutingInfo!J686),"null",ScoutingInfo!J686* 5)</f>
        <v>null</v>
      </c>
      <c r="D685" t="str" cm="1">
        <f t="array" ref="D685">_xlfn.IFS(ScoutingInfo!P686="h",1,   ScoutingInfo!P686="o",1,   ScoutingInfo!P686="s",1,   ScoutingInfo!P686="a",0,   ScoutingInfo!P686="x","x",ScoutingInfo!P686="p","p",ISBLANK(ScoutingInfo!P686),"null")</f>
        <v>null</v>
      </c>
      <c r="E685" t="str" cm="1">
        <f t="array" ref="E685">IFERROR(_xlfn.IFS(D685 = 1, IF(ScoutingInfo!O686&gt;0, ScoutingInfo!O686,AVERAGE(stage_timer)),D685=0,MAX(stage_timer),D685="x","x"),"")</f>
        <v/>
      </c>
    </row>
    <row r="686" spans="1:5" x14ac:dyDescent="0.4">
      <c r="A686">
        <f>ScoutingInfo!F687</f>
        <v>0</v>
      </c>
      <c r="B686" t="str">
        <f>IF(ISBLANK(ScoutingInfo!I687),"null", ScoutingInfo!I687*2)</f>
        <v>null</v>
      </c>
      <c r="C686" t="str">
        <f>IF(ISBLANK(ScoutingInfo!J687),"null",ScoutingInfo!J687* 5)</f>
        <v>null</v>
      </c>
      <c r="D686" t="str" cm="1">
        <f t="array" ref="D686">_xlfn.IFS(ScoutingInfo!P687="h",1,   ScoutingInfo!P687="o",1,   ScoutingInfo!P687="s",1,   ScoutingInfo!P687="a",0,   ScoutingInfo!P687="x","x",ScoutingInfo!P687="p","p",ISBLANK(ScoutingInfo!P687),"null")</f>
        <v>null</v>
      </c>
      <c r="E686" t="str" cm="1">
        <f t="array" ref="E686">IFERROR(_xlfn.IFS(D686 = 1, IF(ScoutingInfo!O687&gt;0, ScoutingInfo!O687,AVERAGE(stage_timer)),D686=0,MAX(stage_timer),D686="x","x"),"")</f>
        <v/>
      </c>
    </row>
    <row r="687" spans="1:5" x14ac:dyDescent="0.4">
      <c r="A687">
        <f>ScoutingInfo!F688</f>
        <v>0</v>
      </c>
      <c r="B687" t="str">
        <f>IF(ISBLANK(ScoutingInfo!I688),"null", ScoutingInfo!I688*2)</f>
        <v>null</v>
      </c>
      <c r="C687" t="str">
        <f>IF(ISBLANK(ScoutingInfo!J688),"null",ScoutingInfo!J688* 5)</f>
        <v>null</v>
      </c>
      <c r="D687" t="str" cm="1">
        <f t="array" ref="D687">_xlfn.IFS(ScoutingInfo!P688="h",1,   ScoutingInfo!P688="o",1,   ScoutingInfo!P688="s",1,   ScoutingInfo!P688="a",0,   ScoutingInfo!P688="x","x",ScoutingInfo!P688="p","p",ISBLANK(ScoutingInfo!P688),"null")</f>
        <v>null</v>
      </c>
      <c r="E687" t="str" cm="1">
        <f t="array" ref="E687">IFERROR(_xlfn.IFS(D687 = 1, IF(ScoutingInfo!O688&gt;0, ScoutingInfo!O688,AVERAGE(stage_timer)),D687=0,MAX(stage_timer),D687="x","x"),"")</f>
        <v/>
      </c>
    </row>
    <row r="688" spans="1:5" x14ac:dyDescent="0.4">
      <c r="A688">
        <f>ScoutingInfo!F689</f>
        <v>0</v>
      </c>
      <c r="B688" t="str">
        <f>IF(ISBLANK(ScoutingInfo!I689),"null", ScoutingInfo!I689*2)</f>
        <v>null</v>
      </c>
      <c r="C688" t="str">
        <f>IF(ISBLANK(ScoutingInfo!J689),"null",ScoutingInfo!J689* 5)</f>
        <v>null</v>
      </c>
      <c r="D688" t="str" cm="1">
        <f t="array" ref="D688">_xlfn.IFS(ScoutingInfo!P689="h",1,   ScoutingInfo!P689="o",1,   ScoutingInfo!P689="s",1,   ScoutingInfo!P689="a",0,   ScoutingInfo!P689="x","x",ScoutingInfo!P689="p","p",ISBLANK(ScoutingInfo!P689),"null")</f>
        <v>null</v>
      </c>
      <c r="E688" t="str" cm="1">
        <f t="array" ref="E688">IFERROR(_xlfn.IFS(D688 = 1, IF(ScoutingInfo!O689&gt;0, ScoutingInfo!O689,AVERAGE(stage_timer)),D688=0,MAX(stage_timer),D688="x","x"),"")</f>
        <v/>
      </c>
    </row>
    <row r="689" spans="1:5" x14ac:dyDescent="0.4">
      <c r="A689">
        <f>ScoutingInfo!F690</f>
        <v>0</v>
      </c>
      <c r="B689" t="str">
        <f>IF(ISBLANK(ScoutingInfo!I690),"null", ScoutingInfo!I690*2)</f>
        <v>null</v>
      </c>
      <c r="C689" t="str">
        <f>IF(ISBLANK(ScoutingInfo!J690),"null",ScoutingInfo!J690* 5)</f>
        <v>null</v>
      </c>
      <c r="D689" t="str" cm="1">
        <f t="array" ref="D689">_xlfn.IFS(ScoutingInfo!P690="h",1,   ScoutingInfo!P690="o",1,   ScoutingInfo!P690="s",1,   ScoutingInfo!P690="a",0,   ScoutingInfo!P690="x","x",ScoutingInfo!P690="p","p",ISBLANK(ScoutingInfo!P690),"null")</f>
        <v>null</v>
      </c>
      <c r="E689" t="str" cm="1">
        <f t="array" ref="E689">IFERROR(_xlfn.IFS(D689 = 1, IF(ScoutingInfo!O690&gt;0, ScoutingInfo!O690,AVERAGE(stage_timer)),D689=0,MAX(stage_timer),D689="x","x"),"")</f>
        <v/>
      </c>
    </row>
    <row r="690" spans="1:5" x14ac:dyDescent="0.4">
      <c r="A690">
        <f>ScoutingInfo!F691</f>
        <v>0</v>
      </c>
      <c r="B690" t="str">
        <f>IF(ISBLANK(ScoutingInfo!I691),"null", ScoutingInfo!I691*2)</f>
        <v>null</v>
      </c>
      <c r="C690" t="str">
        <f>IF(ISBLANK(ScoutingInfo!J691),"null",ScoutingInfo!J691* 5)</f>
        <v>null</v>
      </c>
      <c r="D690" t="str" cm="1">
        <f t="array" ref="D690">_xlfn.IFS(ScoutingInfo!P691="h",1,   ScoutingInfo!P691="o",1,   ScoutingInfo!P691="s",1,   ScoutingInfo!P691="a",0,   ScoutingInfo!P691="x","x",ScoutingInfo!P691="p","p",ISBLANK(ScoutingInfo!P691),"null")</f>
        <v>null</v>
      </c>
      <c r="E690" t="str" cm="1">
        <f t="array" ref="E690">IFERROR(_xlfn.IFS(D690 = 1, IF(ScoutingInfo!O691&gt;0, ScoutingInfo!O691,AVERAGE(stage_timer)),D690=0,MAX(stage_timer),D690="x","x"),"")</f>
        <v/>
      </c>
    </row>
    <row r="691" spans="1:5" x14ac:dyDescent="0.4">
      <c r="A691">
        <f>ScoutingInfo!F692</f>
        <v>0</v>
      </c>
      <c r="B691" t="str">
        <f>IF(ISBLANK(ScoutingInfo!I692),"null", ScoutingInfo!I692*2)</f>
        <v>null</v>
      </c>
      <c r="C691" t="str">
        <f>IF(ISBLANK(ScoutingInfo!J692),"null",ScoutingInfo!J692* 5)</f>
        <v>null</v>
      </c>
      <c r="D691" t="str" cm="1">
        <f t="array" ref="D691">_xlfn.IFS(ScoutingInfo!P692="h",1,   ScoutingInfo!P692="o",1,   ScoutingInfo!P692="s",1,   ScoutingInfo!P692="a",0,   ScoutingInfo!P692="x","x",ScoutingInfo!P692="p","p",ISBLANK(ScoutingInfo!P692),"null")</f>
        <v>null</v>
      </c>
      <c r="E691" t="str" cm="1">
        <f t="array" ref="E691">IFERROR(_xlfn.IFS(D691 = 1, IF(ScoutingInfo!O692&gt;0, ScoutingInfo!O692,AVERAGE(stage_timer)),D691=0,MAX(stage_timer),D691="x","x"),"")</f>
        <v/>
      </c>
    </row>
    <row r="692" spans="1:5" x14ac:dyDescent="0.4">
      <c r="A692">
        <f>ScoutingInfo!F693</f>
        <v>0</v>
      </c>
      <c r="B692" t="str">
        <f>IF(ISBLANK(ScoutingInfo!I693),"null", ScoutingInfo!I693*2)</f>
        <v>null</v>
      </c>
      <c r="C692" t="str">
        <f>IF(ISBLANK(ScoutingInfo!J693),"null",ScoutingInfo!J693* 5)</f>
        <v>null</v>
      </c>
      <c r="D692" t="str" cm="1">
        <f t="array" ref="D692">_xlfn.IFS(ScoutingInfo!P693="h",1,   ScoutingInfo!P693="o",1,   ScoutingInfo!P693="s",1,   ScoutingInfo!P693="a",0,   ScoutingInfo!P693="x","x",ScoutingInfo!P693="p","p",ISBLANK(ScoutingInfo!P693),"null")</f>
        <v>null</v>
      </c>
      <c r="E692" t="str" cm="1">
        <f t="array" ref="E692">IFERROR(_xlfn.IFS(D692 = 1, IF(ScoutingInfo!O693&gt;0, ScoutingInfo!O693,AVERAGE(stage_timer)),D692=0,MAX(stage_timer),D692="x","x"),"")</f>
        <v/>
      </c>
    </row>
    <row r="693" spans="1:5" x14ac:dyDescent="0.4">
      <c r="A693">
        <f>ScoutingInfo!F694</f>
        <v>0</v>
      </c>
      <c r="B693" t="str">
        <f>IF(ISBLANK(ScoutingInfo!I694),"null", ScoutingInfo!I694*2)</f>
        <v>null</v>
      </c>
      <c r="C693" t="str">
        <f>IF(ISBLANK(ScoutingInfo!J694),"null",ScoutingInfo!J694* 5)</f>
        <v>null</v>
      </c>
      <c r="D693" t="str" cm="1">
        <f t="array" ref="D693">_xlfn.IFS(ScoutingInfo!P694="h",1,   ScoutingInfo!P694="o",1,   ScoutingInfo!P694="s",1,   ScoutingInfo!P694="a",0,   ScoutingInfo!P694="x","x",ScoutingInfo!P694="p","p",ISBLANK(ScoutingInfo!P694),"null")</f>
        <v>null</v>
      </c>
      <c r="E693" t="str" cm="1">
        <f t="array" ref="E693">IFERROR(_xlfn.IFS(D693 = 1, IF(ScoutingInfo!O694&gt;0, ScoutingInfo!O694,AVERAGE(stage_timer)),D693=0,MAX(stage_timer),D693="x","x"),"")</f>
        <v/>
      </c>
    </row>
    <row r="694" spans="1:5" x14ac:dyDescent="0.4">
      <c r="A694">
        <f>ScoutingInfo!F695</f>
        <v>0</v>
      </c>
      <c r="B694" t="str">
        <f>IF(ISBLANK(ScoutingInfo!I695),"null", ScoutingInfo!I695*2)</f>
        <v>null</v>
      </c>
      <c r="C694" t="str">
        <f>IF(ISBLANK(ScoutingInfo!J695),"null",ScoutingInfo!J695* 5)</f>
        <v>null</v>
      </c>
      <c r="D694" t="str" cm="1">
        <f t="array" ref="D694">_xlfn.IFS(ScoutingInfo!P695="h",1,   ScoutingInfo!P695="o",1,   ScoutingInfo!P695="s",1,   ScoutingInfo!P695="a",0,   ScoutingInfo!P695="x","x",ScoutingInfo!P695="p","p",ISBLANK(ScoutingInfo!P695),"null")</f>
        <v>null</v>
      </c>
      <c r="E694" t="str" cm="1">
        <f t="array" ref="E694">IFERROR(_xlfn.IFS(D694 = 1, IF(ScoutingInfo!O695&gt;0, ScoutingInfo!O695,AVERAGE(stage_timer)),D694=0,MAX(stage_timer),D694="x","x"),"")</f>
        <v/>
      </c>
    </row>
    <row r="695" spans="1:5" x14ac:dyDescent="0.4">
      <c r="A695">
        <f>ScoutingInfo!F696</f>
        <v>0</v>
      </c>
      <c r="B695" t="str">
        <f>IF(ISBLANK(ScoutingInfo!I696),"null", ScoutingInfo!I696*2)</f>
        <v>null</v>
      </c>
      <c r="C695" t="str">
        <f>IF(ISBLANK(ScoutingInfo!J696),"null",ScoutingInfo!J696* 5)</f>
        <v>null</v>
      </c>
      <c r="D695" t="str" cm="1">
        <f t="array" ref="D695">_xlfn.IFS(ScoutingInfo!P696="h",1,   ScoutingInfo!P696="o",1,   ScoutingInfo!P696="s",1,   ScoutingInfo!P696="a",0,   ScoutingInfo!P696="x","x",ScoutingInfo!P696="p","p",ISBLANK(ScoutingInfo!P696),"null")</f>
        <v>null</v>
      </c>
      <c r="E695" t="str" cm="1">
        <f t="array" ref="E695">IFERROR(_xlfn.IFS(D695 = 1, IF(ScoutingInfo!O696&gt;0, ScoutingInfo!O696,AVERAGE(stage_timer)),D695=0,MAX(stage_timer),D695="x","x"),"")</f>
        <v/>
      </c>
    </row>
    <row r="696" spans="1:5" x14ac:dyDescent="0.4">
      <c r="A696">
        <f>ScoutingInfo!F697</f>
        <v>0</v>
      </c>
      <c r="B696" t="str">
        <f>IF(ISBLANK(ScoutingInfo!I697),"null", ScoutingInfo!I697*2)</f>
        <v>null</v>
      </c>
      <c r="C696" t="str">
        <f>IF(ISBLANK(ScoutingInfo!J697),"null",ScoutingInfo!J697* 5)</f>
        <v>null</v>
      </c>
      <c r="D696" t="str" cm="1">
        <f t="array" ref="D696">_xlfn.IFS(ScoutingInfo!P697="h",1,   ScoutingInfo!P697="o",1,   ScoutingInfo!P697="s",1,   ScoutingInfo!P697="a",0,   ScoutingInfo!P697="x","x",ScoutingInfo!P697="p","p",ISBLANK(ScoutingInfo!P697),"null")</f>
        <v>null</v>
      </c>
      <c r="E696" t="str" cm="1">
        <f t="array" ref="E696">IFERROR(_xlfn.IFS(D696 = 1, IF(ScoutingInfo!O697&gt;0, ScoutingInfo!O697,AVERAGE(stage_timer)),D696=0,MAX(stage_timer),D696="x","x"),"")</f>
        <v/>
      </c>
    </row>
    <row r="697" spans="1:5" x14ac:dyDescent="0.4">
      <c r="A697">
        <f>ScoutingInfo!F698</f>
        <v>0</v>
      </c>
      <c r="B697" t="str">
        <f>IF(ISBLANK(ScoutingInfo!I698),"null", ScoutingInfo!I698*2)</f>
        <v>null</v>
      </c>
      <c r="C697" t="str">
        <f>IF(ISBLANK(ScoutingInfo!J698),"null",ScoutingInfo!J698* 5)</f>
        <v>null</v>
      </c>
      <c r="D697" t="str" cm="1">
        <f t="array" ref="D697">_xlfn.IFS(ScoutingInfo!P698="h",1,   ScoutingInfo!P698="o",1,   ScoutingInfo!P698="s",1,   ScoutingInfo!P698="a",0,   ScoutingInfo!P698="x","x",ScoutingInfo!P698="p","p",ISBLANK(ScoutingInfo!P698),"null")</f>
        <v>null</v>
      </c>
      <c r="E697" t="str" cm="1">
        <f t="array" ref="E697">IFERROR(_xlfn.IFS(D697 = 1, IF(ScoutingInfo!O698&gt;0, ScoutingInfo!O698,AVERAGE(stage_timer)),D697=0,MAX(stage_timer),D697="x","x"),"")</f>
        <v/>
      </c>
    </row>
    <row r="698" spans="1:5" x14ac:dyDescent="0.4">
      <c r="A698">
        <f>ScoutingInfo!F699</f>
        <v>0</v>
      </c>
      <c r="B698" t="str">
        <f>IF(ISBLANK(ScoutingInfo!I699),"null", ScoutingInfo!I699*2)</f>
        <v>null</v>
      </c>
      <c r="C698" t="str">
        <f>IF(ISBLANK(ScoutingInfo!J699),"null",ScoutingInfo!J699* 5)</f>
        <v>null</v>
      </c>
      <c r="D698" t="str" cm="1">
        <f t="array" ref="D698">_xlfn.IFS(ScoutingInfo!P699="h",1,   ScoutingInfo!P699="o",1,   ScoutingInfo!P699="s",1,   ScoutingInfo!P699="a",0,   ScoutingInfo!P699="x","x",ScoutingInfo!P699="p","p",ISBLANK(ScoutingInfo!P699),"null")</f>
        <v>null</v>
      </c>
      <c r="E698" t="str" cm="1">
        <f t="array" ref="E698">IFERROR(_xlfn.IFS(D698 = 1, IF(ScoutingInfo!O699&gt;0, ScoutingInfo!O699,AVERAGE(stage_timer)),D698=0,MAX(stage_timer),D698="x","x"),"")</f>
        <v/>
      </c>
    </row>
    <row r="699" spans="1:5" x14ac:dyDescent="0.4">
      <c r="A699">
        <f>ScoutingInfo!F700</f>
        <v>0</v>
      </c>
      <c r="B699" t="str">
        <f>IF(ISBLANK(ScoutingInfo!I700),"null", ScoutingInfo!I700*2)</f>
        <v>null</v>
      </c>
      <c r="C699" t="str">
        <f>IF(ISBLANK(ScoutingInfo!J700),"null",ScoutingInfo!J700* 5)</f>
        <v>null</v>
      </c>
      <c r="D699" t="str" cm="1">
        <f t="array" ref="D699">_xlfn.IFS(ScoutingInfo!P700="h",1,   ScoutingInfo!P700="o",1,   ScoutingInfo!P700="s",1,   ScoutingInfo!P700="a",0,   ScoutingInfo!P700="x","x",ScoutingInfo!P700="p","p",ISBLANK(ScoutingInfo!P700),"null")</f>
        <v>null</v>
      </c>
      <c r="E699" t="str" cm="1">
        <f t="array" ref="E699">IFERROR(_xlfn.IFS(D699 = 1, IF(ScoutingInfo!O700&gt;0, ScoutingInfo!O700,AVERAGE(stage_timer)),D699=0,MAX(stage_timer),D699="x","x"),"")</f>
        <v/>
      </c>
    </row>
    <row r="700" spans="1:5" x14ac:dyDescent="0.4">
      <c r="A700">
        <f>ScoutingInfo!F701</f>
        <v>0</v>
      </c>
      <c r="B700" t="str">
        <f>IF(ISBLANK(ScoutingInfo!I701),"null", ScoutingInfo!I701*2)</f>
        <v>null</v>
      </c>
      <c r="C700" t="str">
        <f>IF(ISBLANK(ScoutingInfo!J701),"null",ScoutingInfo!J701* 5)</f>
        <v>null</v>
      </c>
      <c r="D700" t="str" cm="1">
        <f t="array" ref="D700">_xlfn.IFS(ScoutingInfo!P701="h",1,   ScoutingInfo!P701="o",1,   ScoutingInfo!P701="s",1,   ScoutingInfo!P701="a",0,   ScoutingInfo!P701="x","x",ScoutingInfo!P701="p","p",ISBLANK(ScoutingInfo!P701),"null")</f>
        <v>null</v>
      </c>
      <c r="E700" t="str" cm="1">
        <f t="array" ref="E700">IFERROR(_xlfn.IFS(D700 = 1, IF(ScoutingInfo!O701&gt;0, ScoutingInfo!O701,AVERAGE(stage_timer)),D700=0,MAX(stage_timer),D700="x","x"),"")</f>
        <v/>
      </c>
    </row>
    <row r="701" spans="1:5" x14ac:dyDescent="0.4">
      <c r="A701">
        <f>ScoutingInfo!F702</f>
        <v>0</v>
      </c>
      <c r="B701" t="str">
        <f>IF(ISBLANK(ScoutingInfo!I702),"null", ScoutingInfo!I702*2)</f>
        <v>null</v>
      </c>
      <c r="C701" t="str">
        <f>IF(ISBLANK(ScoutingInfo!J702),"null",ScoutingInfo!J702* 5)</f>
        <v>null</v>
      </c>
      <c r="D701" t="str" cm="1">
        <f t="array" ref="D701">_xlfn.IFS(ScoutingInfo!P702="h",1,   ScoutingInfo!P702="o",1,   ScoutingInfo!P702="s",1,   ScoutingInfo!P702="a",0,   ScoutingInfo!P702="x","x",ScoutingInfo!P702="p","p",ISBLANK(ScoutingInfo!P702),"null")</f>
        <v>null</v>
      </c>
      <c r="E701" t="str" cm="1">
        <f t="array" ref="E701">IFERROR(_xlfn.IFS(D701 = 1, IF(ScoutingInfo!O702&gt;0, ScoutingInfo!O702,AVERAGE(stage_timer)),D701=0,MAX(stage_timer),D701="x","x"),"")</f>
        <v/>
      </c>
    </row>
    <row r="702" spans="1:5" x14ac:dyDescent="0.4">
      <c r="A702">
        <f>ScoutingInfo!F703</f>
        <v>0</v>
      </c>
      <c r="B702" t="str">
        <f>IF(ISBLANK(ScoutingInfo!I703),"null", ScoutingInfo!I703*2)</f>
        <v>null</v>
      </c>
      <c r="C702" t="str">
        <f>IF(ISBLANK(ScoutingInfo!J703),"null",ScoutingInfo!J703* 5)</f>
        <v>null</v>
      </c>
      <c r="D702" t="str" cm="1">
        <f t="array" ref="D702">_xlfn.IFS(ScoutingInfo!P703="h",1,   ScoutingInfo!P703="o",1,   ScoutingInfo!P703="s",1,   ScoutingInfo!P703="a",0,   ScoutingInfo!P703="x","x",ScoutingInfo!P703="p","p",ISBLANK(ScoutingInfo!P703),"null")</f>
        <v>null</v>
      </c>
      <c r="E702" t="str" cm="1">
        <f t="array" ref="E702">IFERROR(_xlfn.IFS(D702 = 1, IF(ScoutingInfo!O703&gt;0, ScoutingInfo!O703,AVERAGE(stage_timer)),D702=0,MAX(stage_timer),D702="x","x"),"")</f>
        <v/>
      </c>
    </row>
    <row r="703" spans="1:5" x14ac:dyDescent="0.4">
      <c r="A703">
        <f>ScoutingInfo!F704</f>
        <v>0</v>
      </c>
      <c r="B703" t="str">
        <f>IF(ISBLANK(ScoutingInfo!I704),"null", ScoutingInfo!I704*2)</f>
        <v>null</v>
      </c>
      <c r="C703" t="str">
        <f>IF(ISBLANK(ScoutingInfo!J704),"null",ScoutingInfo!J704* 5)</f>
        <v>null</v>
      </c>
      <c r="D703" t="str" cm="1">
        <f t="array" ref="D703">_xlfn.IFS(ScoutingInfo!P704="h",1,   ScoutingInfo!P704="o",1,   ScoutingInfo!P704="s",1,   ScoutingInfo!P704="a",0,   ScoutingInfo!P704="x","x",ScoutingInfo!P704="p","p",ISBLANK(ScoutingInfo!P704),"null")</f>
        <v>null</v>
      </c>
      <c r="E703" t="str" cm="1">
        <f t="array" ref="E703">IFERROR(_xlfn.IFS(D703 = 1, IF(ScoutingInfo!O704&gt;0, ScoutingInfo!O704,AVERAGE(stage_timer)),D703=0,MAX(stage_timer),D703="x","x"),"")</f>
        <v/>
      </c>
    </row>
    <row r="704" spans="1:5" x14ac:dyDescent="0.4">
      <c r="A704">
        <f>ScoutingInfo!F705</f>
        <v>0</v>
      </c>
      <c r="B704" t="str">
        <f>IF(ISBLANK(ScoutingInfo!I705),"null", ScoutingInfo!I705*2)</f>
        <v>null</v>
      </c>
      <c r="C704" t="str">
        <f>IF(ISBLANK(ScoutingInfo!J705),"null",ScoutingInfo!J705* 5)</f>
        <v>null</v>
      </c>
      <c r="D704" t="str" cm="1">
        <f t="array" ref="D704">_xlfn.IFS(ScoutingInfo!P705="h",1,   ScoutingInfo!P705="o",1,   ScoutingInfo!P705="s",1,   ScoutingInfo!P705="a",0,   ScoutingInfo!P705="x","x",ScoutingInfo!P705="p","p",ISBLANK(ScoutingInfo!P705),"null")</f>
        <v>null</v>
      </c>
      <c r="E704" t="str" cm="1">
        <f t="array" ref="E704">IFERROR(_xlfn.IFS(D704 = 1, IF(ScoutingInfo!O705&gt;0, ScoutingInfo!O705,AVERAGE(stage_timer)),D704=0,MAX(stage_timer),D704="x","x"),"")</f>
        <v/>
      </c>
    </row>
    <row r="705" spans="1:5" x14ac:dyDescent="0.4">
      <c r="A705">
        <f>ScoutingInfo!F706</f>
        <v>0</v>
      </c>
      <c r="B705" t="str">
        <f>IF(ISBLANK(ScoutingInfo!I706),"null", ScoutingInfo!I706*2)</f>
        <v>null</v>
      </c>
      <c r="C705" t="str">
        <f>IF(ISBLANK(ScoutingInfo!J706),"null",ScoutingInfo!J706* 5)</f>
        <v>null</v>
      </c>
      <c r="D705" t="str" cm="1">
        <f t="array" ref="D705">_xlfn.IFS(ScoutingInfo!P706="h",1,   ScoutingInfo!P706="o",1,   ScoutingInfo!P706="s",1,   ScoutingInfo!P706="a",0,   ScoutingInfo!P706="x","x",ScoutingInfo!P706="p","p",ISBLANK(ScoutingInfo!P706),"null")</f>
        <v>null</v>
      </c>
      <c r="E705" t="str" cm="1">
        <f t="array" ref="E705">IFERROR(_xlfn.IFS(D705 = 1, IF(ScoutingInfo!O706&gt;0, ScoutingInfo!O706,AVERAGE(stage_timer)),D705=0,MAX(stage_timer),D705="x","x"),"")</f>
        <v/>
      </c>
    </row>
    <row r="706" spans="1:5" x14ac:dyDescent="0.4">
      <c r="A706">
        <f>ScoutingInfo!F707</f>
        <v>0</v>
      </c>
      <c r="B706" t="str">
        <f>IF(ISBLANK(ScoutingInfo!I707),"null", ScoutingInfo!I707*2)</f>
        <v>null</v>
      </c>
      <c r="C706" t="str">
        <f>IF(ISBLANK(ScoutingInfo!J707),"null",ScoutingInfo!J707* 5)</f>
        <v>null</v>
      </c>
      <c r="D706" t="str" cm="1">
        <f t="array" ref="D706">_xlfn.IFS(ScoutingInfo!P707="h",1,   ScoutingInfo!P707="o",1,   ScoutingInfo!P707="s",1,   ScoutingInfo!P707="a",0,   ScoutingInfo!P707="x","x",ScoutingInfo!P707="p","p",ISBLANK(ScoutingInfo!P707),"null")</f>
        <v>null</v>
      </c>
      <c r="E706" t="str" cm="1">
        <f t="array" ref="E706">IFERROR(_xlfn.IFS(D706 = 1, IF(ScoutingInfo!O707&gt;0, ScoutingInfo!O707,AVERAGE(stage_timer)),D706=0,MAX(stage_timer),D706="x","x"),"")</f>
        <v/>
      </c>
    </row>
    <row r="707" spans="1:5" x14ac:dyDescent="0.4">
      <c r="A707">
        <f>ScoutingInfo!F708</f>
        <v>0</v>
      </c>
      <c r="B707" t="str">
        <f>IF(ISBLANK(ScoutingInfo!I708),"null", ScoutingInfo!I708*2)</f>
        <v>null</v>
      </c>
      <c r="C707" t="str">
        <f>IF(ISBLANK(ScoutingInfo!J708),"null",ScoutingInfo!J708* 5)</f>
        <v>null</v>
      </c>
      <c r="D707" t="str" cm="1">
        <f t="array" ref="D707">_xlfn.IFS(ScoutingInfo!P708="h",1,   ScoutingInfo!P708="o",1,   ScoutingInfo!P708="s",1,   ScoutingInfo!P708="a",0,   ScoutingInfo!P708="x","x",ScoutingInfo!P708="p","p",ISBLANK(ScoutingInfo!P708),"null")</f>
        <v>null</v>
      </c>
      <c r="E707" t="str" cm="1">
        <f t="array" ref="E707">IFERROR(_xlfn.IFS(D707 = 1, IF(ScoutingInfo!O708&gt;0, ScoutingInfo!O708,AVERAGE(stage_timer)),D707=0,MAX(stage_timer),D707="x","x"),"")</f>
        <v/>
      </c>
    </row>
    <row r="708" spans="1:5" x14ac:dyDescent="0.4">
      <c r="A708">
        <f>ScoutingInfo!F709</f>
        <v>0</v>
      </c>
      <c r="B708" t="str">
        <f>IF(ISBLANK(ScoutingInfo!I709),"null", ScoutingInfo!I709*2)</f>
        <v>null</v>
      </c>
      <c r="C708" t="str">
        <f>IF(ISBLANK(ScoutingInfo!J709),"null",ScoutingInfo!J709* 5)</f>
        <v>null</v>
      </c>
      <c r="D708" t="str" cm="1">
        <f t="array" ref="D708">_xlfn.IFS(ScoutingInfo!P709="h",1,   ScoutingInfo!P709="o",1,   ScoutingInfo!P709="s",1,   ScoutingInfo!P709="a",0,   ScoutingInfo!P709="x","x",ScoutingInfo!P709="p","p",ISBLANK(ScoutingInfo!P709),"null")</f>
        <v>null</v>
      </c>
      <c r="E708" t="str" cm="1">
        <f t="array" ref="E708">IFERROR(_xlfn.IFS(D708 = 1, IF(ScoutingInfo!O709&gt;0, ScoutingInfo!O709,AVERAGE(stage_timer)),D708=0,MAX(stage_timer),D708="x","x"),"")</f>
        <v/>
      </c>
    </row>
    <row r="709" spans="1:5" x14ac:dyDescent="0.4">
      <c r="A709">
        <f>ScoutingInfo!F710</f>
        <v>0</v>
      </c>
      <c r="B709" t="str">
        <f>IF(ISBLANK(ScoutingInfo!I710),"null", ScoutingInfo!I710*2)</f>
        <v>null</v>
      </c>
      <c r="C709" t="str">
        <f>IF(ISBLANK(ScoutingInfo!J710),"null",ScoutingInfo!J710* 5)</f>
        <v>null</v>
      </c>
      <c r="D709" t="str" cm="1">
        <f t="array" ref="D709">_xlfn.IFS(ScoutingInfo!P710="h",1,   ScoutingInfo!P710="o",1,   ScoutingInfo!P710="s",1,   ScoutingInfo!P710="a",0,   ScoutingInfo!P710="x","x",ScoutingInfo!P710="p","p",ISBLANK(ScoutingInfo!P710),"null")</f>
        <v>null</v>
      </c>
      <c r="E709" t="str" cm="1">
        <f t="array" ref="E709">IFERROR(_xlfn.IFS(D709 = 1, IF(ScoutingInfo!O710&gt;0, ScoutingInfo!O710,AVERAGE(stage_timer)),D709=0,MAX(stage_timer),D709="x","x"),"")</f>
        <v/>
      </c>
    </row>
    <row r="710" spans="1:5" x14ac:dyDescent="0.4">
      <c r="A710">
        <f>ScoutingInfo!F711</f>
        <v>0</v>
      </c>
      <c r="B710" t="str">
        <f>IF(ISBLANK(ScoutingInfo!I711),"null", ScoutingInfo!I711*2)</f>
        <v>null</v>
      </c>
      <c r="C710" t="str">
        <f>IF(ISBLANK(ScoutingInfo!J711),"null",ScoutingInfo!J711* 5)</f>
        <v>null</v>
      </c>
      <c r="D710" t="str" cm="1">
        <f t="array" ref="D710">_xlfn.IFS(ScoutingInfo!P711="h",1,   ScoutingInfo!P711="o",1,   ScoutingInfo!P711="s",1,   ScoutingInfo!P711="a",0,   ScoutingInfo!P711="x","x",ScoutingInfo!P711="p","p",ISBLANK(ScoutingInfo!P711),"null")</f>
        <v>null</v>
      </c>
      <c r="E710" t="str" cm="1">
        <f t="array" ref="E710">IFERROR(_xlfn.IFS(D710 = 1, IF(ScoutingInfo!O711&gt;0, ScoutingInfo!O711,AVERAGE(stage_timer)),D710=0,MAX(stage_timer),D710="x","x"),"")</f>
        <v/>
      </c>
    </row>
    <row r="711" spans="1:5" x14ac:dyDescent="0.4">
      <c r="A711">
        <f>ScoutingInfo!F712</f>
        <v>0</v>
      </c>
      <c r="B711" t="str">
        <f>IF(ISBLANK(ScoutingInfo!I712),"null", ScoutingInfo!I712*2)</f>
        <v>null</v>
      </c>
      <c r="C711" t="str">
        <f>IF(ISBLANK(ScoutingInfo!J712),"null",ScoutingInfo!J712* 5)</f>
        <v>null</v>
      </c>
      <c r="D711" t="str" cm="1">
        <f t="array" ref="D711">_xlfn.IFS(ScoutingInfo!P712="h",1,   ScoutingInfo!P712="o",1,   ScoutingInfo!P712="s",1,   ScoutingInfo!P712="a",0,   ScoutingInfo!P712="x","x",ScoutingInfo!P712="p","p",ISBLANK(ScoutingInfo!P712),"null")</f>
        <v>null</v>
      </c>
      <c r="E711" t="str" cm="1">
        <f t="array" ref="E711">IFERROR(_xlfn.IFS(D711 = 1, IF(ScoutingInfo!O712&gt;0, ScoutingInfo!O712,AVERAGE(stage_timer)),D711=0,MAX(stage_timer),D711="x","x"),"")</f>
        <v/>
      </c>
    </row>
    <row r="712" spans="1:5" x14ac:dyDescent="0.4">
      <c r="A712">
        <f>ScoutingInfo!F713</f>
        <v>0</v>
      </c>
      <c r="B712" t="str">
        <f>IF(ISBLANK(ScoutingInfo!I713),"null", ScoutingInfo!I713*2)</f>
        <v>null</v>
      </c>
      <c r="C712" t="str">
        <f>IF(ISBLANK(ScoutingInfo!J713),"null",ScoutingInfo!J713* 5)</f>
        <v>null</v>
      </c>
      <c r="D712" t="str" cm="1">
        <f t="array" ref="D712">_xlfn.IFS(ScoutingInfo!P713="h",1,   ScoutingInfo!P713="o",1,   ScoutingInfo!P713="s",1,   ScoutingInfo!P713="a",0,   ScoutingInfo!P713="x","x",ScoutingInfo!P713="p","p",ISBLANK(ScoutingInfo!P713),"null")</f>
        <v>null</v>
      </c>
      <c r="E712" t="str" cm="1">
        <f t="array" ref="E712">IFERROR(_xlfn.IFS(D712 = 1, IF(ScoutingInfo!O713&gt;0, ScoutingInfo!O713,AVERAGE(stage_timer)),D712=0,MAX(stage_timer),D712="x","x"),"")</f>
        <v/>
      </c>
    </row>
    <row r="713" spans="1:5" x14ac:dyDescent="0.4">
      <c r="A713">
        <f>ScoutingInfo!F714</f>
        <v>0</v>
      </c>
      <c r="B713" t="str">
        <f>IF(ISBLANK(ScoutingInfo!I714),"null", ScoutingInfo!I714*2)</f>
        <v>null</v>
      </c>
      <c r="C713" t="str">
        <f>IF(ISBLANK(ScoutingInfo!J714),"null",ScoutingInfo!J714* 5)</f>
        <v>null</v>
      </c>
      <c r="D713" t="str" cm="1">
        <f t="array" ref="D713">_xlfn.IFS(ScoutingInfo!P714="h",1,   ScoutingInfo!P714="o",1,   ScoutingInfo!P714="s",1,   ScoutingInfo!P714="a",0,   ScoutingInfo!P714="x","x",ScoutingInfo!P714="p","p",ISBLANK(ScoutingInfo!P714),"null")</f>
        <v>null</v>
      </c>
      <c r="E713" t="str" cm="1">
        <f t="array" ref="E713">IFERROR(_xlfn.IFS(D713 = 1, IF(ScoutingInfo!O714&gt;0, ScoutingInfo!O714,AVERAGE(stage_timer)),D713=0,MAX(stage_timer),D713="x","x"),"")</f>
        <v/>
      </c>
    </row>
    <row r="714" spans="1:5" x14ac:dyDescent="0.4">
      <c r="A714">
        <f>ScoutingInfo!F715</f>
        <v>0</v>
      </c>
      <c r="B714" t="str">
        <f>IF(ISBLANK(ScoutingInfo!I715),"null", ScoutingInfo!I715*2)</f>
        <v>null</v>
      </c>
      <c r="C714" t="str">
        <f>IF(ISBLANK(ScoutingInfo!J715),"null",ScoutingInfo!J715* 5)</f>
        <v>null</v>
      </c>
      <c r="D714" t="str" cm="1">
        <f t="array" ref="D714">_xlfn.IFS(ScoutingInfo!P715="h",1,   ScoutingInfo!P715="o",1,   ScoutingInfo!P715="s",1,   ScoutingInfo!P715="a",0,   ScoutingInfo!P715="x","x",ScoutingInfo!P715="p","p",ISBLANK(ScoutingInfo!P715),"null")</f>
        <v>null</v>
      </c>
      <c r="E714" t="str" cm="1">
        <f t="array" ref="E714">IFERROR(_xlfn.IFS(D714 = 1, IF(ScoutingInfo!O715&gt;0, ScoutingInfo!O715,AVERAGE(stage_timer)),D714=0,MAX(stage_timer),D714="x","x"),"")</f>
        <v/>
      </c>
    </row>
    <row r="715" spans="1:5" x14ac:dyDescent="0.4">
      <c r="A715">
        <f>ScoutingInfo!F716</f>
        <v>0</v>
      </c>
      <c r="B715" t="str">
        <f>IF(ISBLANK(ScoutingInfo!I716),"null", ScoutingInfo!I716*2)</f>
        <v>null</v>
      </c>
      <c r="C715" t="str">
        <f>IF(ISBLANK(ScoutingInfo!J716),"null",ScoutingInfo!J716* 5)</f>
        <v>null</v>
      </c>
      <c r="D715" t="str" cm="1">
        <f t="array" ref="D715">_xlfn.IFS(ScoutingInfo!P716="h",1,   ScoutingInfo!P716="o",1,   ScoutingInfo!P716="s",1,   ScoutingInfo!P716="a",0,   ScoutingInfo!P716="x","x",ScoutingInfo!P716="p","p",ISBLANK(ScoutingInfo!P716),"null")</f>
        <v>null</v>
      </c>
      <c r="E715" t="str" cm="1">
        <f t="array" ref="E715">IFERROR(_xlfn.IFS(D715 = 1, IF(ScoutingInfo!O716&gt;0, ScoutingInfo!O716,AVERAGE(stage_timer)),D715=0,MAX(stage_timer),D715="x","x"),"")</f>
        <v/>
      </c>
    </row>
    <row r="716" spans="1:5" x14ac:dyDescent="0.4">
      <c r="A716">
        <f>ScoutingInfo!F717</f>
        <v>0</v>
      </c>
      <c r="B716" t="str">
        <f>IF(ISBLANK(ScoutingInfo!I717),"null", ScoutingInfo!I717*2)</f>
        <v>null</v>
      </c>
      <c r="C716" t="str">
        <f>IF(ISBLANK(ScoutingInfo!J717),"null",ScoutingInfo!J717* 5)</f>
        <v>null</v>
      </c>
      <c r="D716" t="str" cm="1">
        <f t="array" ref="D716">_xlfn.IFS(ScoutingInfo!P717="h",1,   ScoutingInfo!P717="o",1,   ScoutingInfo!P717="s",1,   ScoutingInfo!P717="a",0,   ScoutingInfo!P717="x","x",ScoutingInfo!P717="p","p",ISBLANK(ScoutingInfo!P717),"null")</f>
        <v>null</v>
      </c>
      <c r="E716" t="str" cm="1">
        <f t="array" ref="E716">IFERROR(_xlfn.IFS(D716 = 1, IF(ScoutingInfo!O717&gt;0, ScoutingInfo!O717,AVERAGE(stage_timer)),D716=0,MAX(stage_timer),D716="x","x"),"")</f>
        <v/>
      </c>
    </row>
    <row r="717" spans="1:5" x14ac:dyDescent="0.4">
      <c r="A717">
        <f>ScoutingInfo!F718</f>
        <v>0</v>
      </c>
      <c r="B717" t="str">
        <f>IF(ISBLANK(ScoutingInfo!I718),"null", ScoutingInfo!I718*2)</f>
        <v>null</v>
      </c>
      <c r="C717" t="str">
        <f>IF(ISBLANK(ScoutingInfo!J718),"null",ScoutingInfo!J718* 5)</f>
        <v>null</v>
      </c>
      <c r="D717" t="str" cm="1">
        <f t="array" ref="D717">_xlfn.IFS(ScoutingInfo!P718="h",1,   ScoutingInfo!P718="o",1,   ScoutingInfo!P718="s",1,   ScoutingInfo!P718="a",0,   ScoutingInfo!P718="x","x",ScoutingInfo!P718="p","p",ISBLANK(ScoutingInfo!P718),"null")</f>
        <v>null</v>
      </c>
      <c r="E717" t="str" cm="1">
        <f t="array" ref="E717">IFERROR(_xlfn.IFS(D717 = 1, IF(ScoutingInfo!O718&gt;0, ScoutingInfo!O718,AVERAGE(stage_timer)),D717=0,MAX(stage_timer),D717="x","x"),"")</f>
        <v/>
      </c>
    </row>
    <row r="718" spans="1:5" x14ac:dyDescent="0.4">
      <c r="A718">
        <f>ScoutingInfo!F719</f>
        <v>0</v>
      </c>
      <c r="B718" t="str">
        <f>IF(ISBLANK(ScoutingInfo!I719),"null", ScoutingInfo!I719*2)</f>
        <v>null</v>
      </c>
      <c r="C718" t="str">
        <f>IF(ISBLANK(ScoutingInfo!J719),"null",ScoutingInfo!J719* 5)</f>
        <v>null</v>
      </c>
      <c r="D718" t="str" cm="1">
        <f t="array" ref="D718">_xlfn.IFS(ScoutingInfo!P719="h",1,   ScoutingInfo!P719="o",1,   ScoutingInfo!P719="s",1,   ScoutingInfo!P719="a",0,   ScoutingInfo!P719="x","x",ScoutingInfo!P719="p","p",ISBLANK(ScoutingInfo!P719),"null")</f>
        <v>null</v>
      </c>
      <c r="E718" t="str" cm="1">
        <f t="array" ref="E718">IFERROR(_xlfn.IFS(D718 = 1, IF(ScoutingInfo!O719&gt;0, ScoutingInfo!O719,AVERAGE(stage_timer)),D718=0,MAX(stage_timer),D718="x","x"),"")</f>
        <v/>
      </c>
    </row>
    <row r="719" spans="1:5" x14ac:dyDescent="0.4">
      <c r="A719">
        <f>ScoutingInfo!F720</f>
        <v>0</v>
      </c>
      <c r="B719" t="str">
        <f>IF(ISBLANK(ScoutingInfo!I720),"null", ScoutingInfo!I720*2)</f>
        <v>null</v>
      </c>
      <c r="C719" t="str">
        <f>IF(ISBLANK(ScoutingInfo!J720),"null",ScoutingInfo!J720* 5)</f>
        <v>null</v>
      </c>
      <c r="D719" t="str" cm="1">
        <f t="array" ref="D719">_xlfn.IFS(ScoutingInfo!P720="h",1,   ScoutingInfo!P720="o",1,   ScoutingInfo!P720="s",1,   ScoutingInfo!P720="a",0,   ScoutingInfo!P720="x","x",ScoutingInfo!P720="p","p",ISBLANK(ScoutingInfo!P720),"null")</f>
        <v>null</v>
      </c>
      <c r="E719" t="str" cm="1">
        <f t="array" ref="E719">IFERROR(_xlfn.IFS(D719 = 1, IF(ScoutingInfo!O720&gt;0, ScoutingInfo!O720,AVERAGE(stage_timer)),D719=0,MAX(stage_timer),D719="x","x"),"")</f>
        <v/>
      </c>
    </row>
    <row r="720" spans="1:5" x14ac:dyDescent="0.4">
      <c r="A720">
        <f>ScoutingInfo!F721</f>
        <v>0</v>
      </c>
      <c r="B720" t="str">
        <f>IF(ISBLANK(ScoutingInfo!I721),"null", ScoutingInfo!I721*2)</f>
        <v>null</v>
      </c>
      <c r="C720" t="str">
        <f>IF(ISBLANK(ScoutingInfo!J721),"null",ScoutingInfo!J721* 5)</f>
        <v>null</v>
      </c>
      <c r="D720" t="str" cm="1">
        <f t="array" ref="D720">_xlfn.IFS(ScoutingInfo!P721="h",1,   ScoutingInfo!P721="o",1,   ScoutingInfo!P721="s",1,   ScoutingInfo!P721="a",0,   ScoutingInfo!P721="x","x",ScoutingInfo!P721="p","p",ISBLANK(ScoutingInfo!P721),"null")</f>
        <v>null</v>
      </c>
      <c r="E720" t="str" cm="1">
        <f t="array" ref="E720">IFERROR(_xlfn.IFS(D720 = 1, IF(ScoutingInfo!O721&gt;0, ScoutingInfo!O721,AVERAGE(stage_timer)),D720=0,MAX(stage_timer),D720="x","x"),"")</f>
        <v/>
      </c>
    </row>
    <row r="721" spans="1:5" x14ac:dyDescent="0.4">
      <c r="A721">
        <f>ScoutingInfo!F722</f>
        <v>0</v>
      </c>
      <c r="B721" t="str">
        <f>IF(ISBLANK(ScoutingInfo!I722),"null", ScoutingInfo!I722*2)</f>
        <v>null</v>
      </c>
      <c r="C721" t="str">
        <f>IF(ISBLANK(ScoutingInfo!J722),"null",ScoutingInfo!J722* 5)</f>
        <v>null</v>
      </c>
      <c r="D721" t="str" cm="1">
        <f t="array" ref="D721">_xlfn.IFS(ScoutingInfo!P722="h",1,   ScoutingInfo!P722="o",1,   ScoutingInfo!P722="s",1,   ScoutingInfo!P722="a",0,   ScoutingInfo!P722="x","x",ScoutingInfo!P722="p","p",ISBLANK(ScoutingInfo!P722),"null")</f>
        <v>null</v>
      </c>
      <c r="E721" t="str" cm="1">
        <f t="array" ref="E721">IFERROR(_xlfn.IFS(D721 = 1, IF(ScoutingInfo!O722&gt;0, ScoutingInfo!O722,AVERAGE(stage_timer)),D721=0,MAX(stage_timer),D721="x","x"),"")</f>
        <v/>
      </c>
    </row>
    <row r="722" spans="1:5" x14ac:dyDescent="0.4">
      <c r="A722">
        <f>ScoutingInfo!F723</f>
        <v>0</v>
      </c>
      <c r="B722" t="str">
        <f>IF(ISBLANK(ScoutingInfo!I723),"null", ScoutingInfo!I723*2)</f>
        <v>null</v>
      </c>
      <c r="C722" t="str">
        <f>IF(ISBLANK(ScoutingInfo!J723),"null",ScoutingInfo!J723* 5)</f>
        <v>null</v>
      </c>
      <c r="D722" t="str" cm="1">
        <f t="array" ref="D722">_xlfn.IFS(ScoutingInfo!P723="h",1,   ScoutingInfo!P723="o",1,   ScoutingInfo!P723="s",1,   ScoutingInfo!P723="a",0,   ScoutingInfo!P723="x","x",ScoutingInfo!P723="p","p",ISBLANK(ScoutingInfo!P723),"null")</f>
        <v>null</v>
      </c>
      <c r="E722" t="str" cm="1">
        <f t="array" ref="E722">IFERROR(_xlfn.IFS(D722 = 1, IF(ScoutingInfo!O723&gt;0, ScoutingInfo!O723,AVERAGE(stage_timer)),D722=0,MAX(stage_timer),D722="x","x"),"")</f>
        <v/>
      </c>
    </row>
    <row r="723" spans="1:5" x14ac:dyDescent="0.4">
      <c r="A723">
        <f>ScoutingInfo!F724</f>
        <v>0</v>
      </c>
      <c r="B723" t="str">
        <f>IF(ISBLANK(ScoutingInfo!I724),"null", ScoutingInfo!I724*2)</f>
        <v>null</v>
      </c>
      <c r="C723" t="str">
        <f>IF(ISBLANK(ScoutingInfo!J724),"null",ScoutingInfo!J724* 5)</f>
        <v>null</v>
      </c>
      <c r="D723" t="str" cm="1">
        <f t="array" ref="D723">_xlfn.IFS(ScoutingInfo!P724="h",1,   ScoutingInfo!P724="o",1,   ScoutingInfo!P724="s",1,   ScoutingInfo!P724="a",0,   ScoutingInfo!P724="x","x",ScoutingInfo!P724="p","p",ISBLANK(ScoutingInfo!P724),"null")</f>
        <v>null</v>
      </c>
      <c r="E723" t="str" cm="1">
        <f t="array" ref="E723">IFERROR(_xlfn.IFS(D723 = 1, IF(ScoutingInfo!O724&gt;0, ScoutingInfo!O724,AVERAGE(stage_timer)),D723=0,MAX(stage_timer),D723="x","x"),"")</f>
        <v/>
      </c>
    </row>
    <row r="724" spans="1:5" x14ac:dyDescent="0.4">
      <c r="A724">
        <f>ScoutingInfo!F725</f>
        <v>0</v>
      </c>
      <c r="B724" t="str">
        <f>IF(ISBLANK(ScoutingInfo!I725),"null", ScoutingInfo!I725*2)</f>
        <v>null</v>
      </c>
      <c r="C724" t="str">
        <f>IF(ISBLANK(ScoutingInfo!J725),"null",ScoutingInfo!J725* 5)</f>
        <v>null</v>
      </c>
      <c r="D724" t="str" cm="1">
        <f t="array" ref="D724">_xlfn.IFS(ScoutingInfo!P725="h",1,   ScoutingInfo!P725="o",1,   ScoutingInfo!P725="s",1,   ScoutingInfo!P725="a",0,   ScoutingInfo!P725="x","x",ScoutingInfo!P725="p","p",ISBLANK(ScoutingInfo!P725),"null")</f>
        <v>null</v>
      </c>
      <c r="E724" t="str" cm="1">
        <f t="array" ref="E724">IFERROR(_xlfn.IFS(D724 = 1, IF(ScoutingInfo!O725&gt;0, ScoutingInfo!O725,AVERAGE(stage_timer)),D724=0,MAX(stage_timer),D724="x","x"),"")</f>
        <v/>
      </c>
    </row>
    <row r="725" spans="1:5" x14ac:dyDescent="0.4">
      <c r="A725">
        <f>ScoutingInfo!F726</f>
        <v>0</v>
      </c>
      <c r="B725" t="str">
        <f>IF(ISBLANK(ScoutingInfo!I726),"null", ScoutingInfo!I726*2)</f>
        <v>null</v>
      </c>
      <c r="C725" t="str">
        <f>IF(ISBLANK(ScoutingInfo!J726),"null",ScoutingInfo!J726* 5)</f>
        <v>null</v>
      </c>
      <c r="D725" t="str" cm="1">
        <f t="array" ref="D725">_xlfn.IFS(ScoutingInfo!P726="h",1,   ScoutingInfo!P726="o",1,   ScoutingInfo!P726="s",1,   ScoutingInfo!P726="a",0,   ScoutingInfo!P726="x","x",ScoutingInfo!P726="p","p",ISBLANK(ScoutingInfo!P726),"null")</f>
        <v>null</v>
      </c>
      <c r="E725" t="str" cm="1">
        <f t="array" ref="E725">IFERROR(_xlfn.IFS(D725 = 1, IF(ScoutingInfo!O726&gt;0, ScoutingInfo!O726,AVERAGE(stage_timer)),D725=0,MAX(stage_timer),D725="x","x"),"")</f>
        <v/>
      </c>
    </row>
    <row r="726" spans="1:5" x14ac:dyDescent="0.4">
      <c r="A726">
        <f>ScoutingInfo!F727</f>
        <v>0</v>
      </c>
      <c r="B726" t="str">
        <f>IF(ISBLANK(ScoutingInfo!I727),"null", ScoutingInfo!I727*2)</f>
        <v>null</v>
      </c>
      <c r="C726" t="str">
        <f>IF(ISBLANK(ScoutingInfo!J727),"null",ScoutingInfo!J727* 5)</f>
        <v>null</v>
      </c>
      <c r="D726" t="str" cm="1">
        <f t="array" ref="D726">_xlfn.IFS(ScoutingInfo!P727="h",1,   ScoutingInfo!P727="o",1,   ScoutingInfo!P727="s",1,   ScoutingInfo!P727="a",0,   ScoutingInfo!P727="x","x",ScoutingInfo!P727="p","p",ISBLANK(ScoutingInfo!P727),"null")</f>
        <v>null</v>
      </c>
      <c r="E726" t="str" cm="1">
        <f t="array" ref="E726">IFERROR(_xlfn.IFS(D726 = 1, IF(ScoutingInfo!O727&gt;0, ScoutingInfo!O727,AVERAGE(stage_timer)),D726=0,MAX(stage_timer),D726="x","x"),"")</f>
        <v/>
      </c>
    </row>
    <row r="727" spans="1:5" x14ac:dyDescent="0.4">
      <c r="A727">
        <f>ScoutingInfo!F728</f>
        <v>0</v>
      </c>
      <c r="B727" t="str">
        <f>IF(ISBLANK(ScoutingInfo!I728),"null", ScoutingInfo!I728*2)</f>
        <v>null</v>
      </c>
      <c r="C727" t="str">
        <f>IF(ISBLANK(ScoutingInfo!J728),"null",ScoutingInfo!J728* 5)</f>
        <v>null</v>
      </c>
      <c r="D727" t="str" cm="1">
        <f t="array" ref="D727">_xlfn.IFS(ScoutingInfo!P728="h",1,   ScoutingInfo!P728="o",1,   ScoutingInfo!P728="s",1,   ScoutingInfo!P728="a",0,   ScoutingInfo!P728="x","x",ScoutingInfo!P728="p","p",ISBLANK(ScoutingInfo!P728),"null")</f>
        <v>null</v>
      </c>
      <c r="E727" t="str" cm="1">
        <f t="array" ref="E727">IFERROR(_xlfn.IFS(D727 = 1, IF(ScoutingInfo!O728&gt;0, ScoutingInfo!O728,AVERAGE(stage_timer)),D727=0,MAX(stage_timer),D727="x","x"),"")</f>
        <v/>
      </c>
    </row>
    <row r="728" spans="1:5" x14ac:dyDescent="0.4">
      <c r="A728">
        <f>ScoutingInfo!F729</f>
        <v>0</v>
      </c>
      <c r="B728" t="str">
        <f>IF(ISBLANK(ScoutingInfo!I729),"null", ScoutingInfo!I729*2)</f>
        <v>null</v>
      </c>
      <c r="C728" t="str">
        <f>IF(ISBLANK(ScoutingInfo!J729),"null",ScoutingInfo!J729* 5)</f>
        <v>null</v>
      </c>
      <c r="D728" t="str" cm="1">
        <f t="array" ref="D728">_xlfn.IFS(ScoutingInfo!P729="h",1,   ScoutingInfo!P729="o",1,   ScoutingInfo!P729="s",1,   ScoutingInfo!P729="a",0,   ScoutingInfo!P729="x","x",ScoutingInfo!P729="p","p",ISBLANK(ScoutingInfo!P729),"null")</f>
        <v>null</v>
      </c>
      <c r="E728" t="str" cm="1">
        <f t="array" ref="E728">IFERROR(_xlfn.IFS(D728 = 1, IF(ScoutingInfo!O729&gt;0, ScoutingInfo!O729,AVERAGE(stage_timer)),D728=0,MAX(stage_timer),D728="x","x"),"")</f>
        <v/>
      </c>
    </row>
    <row r="729" spans="1:5" x14ac:dyDescent="0.4">
      <c r="A729">
        <f>ScoutingInfo!F730</f>
        <v>0</v>
      </c>
      <c r="B729" t="str">
        <f>IF(ISBLANK(ScoutingInfo!I730),"null", ScoutingInfo!I730*2)</f>
        <v>null</v>
      </c>
      <c r="C729" t="str">
        <f>IF(ISBLANK(ScoutingInfo!J730),"null",ScoutingInfo!J730* 5)</f>
        <v>null</v>
      </c>
      <c r="D729" t="str" cm="1">
        <f t="array" ref="D729">_xlfn.IFS(ScoutingInfo!P730="h",1,   ScoutingInfo!P730="o",1,   ScoutingInfo!P730="s",1,   ScoutingInfo!P730="a",0,   ScoutingInfo!P730="x","x",ScoutingInfo!P730="p","p",ISBLANK(ScoutingInfo!P730),"null")</f>
        <v>null</v>
      </c>
      <c r="E729" t="str" cm="1">
        <f t="array" ref="E729">IFERROR(_xlfn.IFS(D729 = 1, IF(ScoutingInfo!O730&gt;0, ScoutingInfo!O730,AVERAGE(stage_timer)),D729=0,MAX(stage_timer),D729="x","x"),"")</f>
        <v/>
      </c>
    </row>
    <row r="730" spans="1:5" x14ac:dyDescent="0.4">
      <c r="A730">
        <f>ScoutingInfo!F731</f>
        <v>0</v>
      </c>
      <c r="B730" t="str">
        <f>IF(ISBLANK(ScoutingInfo!I731),"null", ScoutingInfo!I731*2)</f>
        <v>null</v>
      </c>
      <c r="C730" t="str">
        <f>IF(ISBLANK(ScoutingInfo!J731),"null",ScoutingInfo!J731* 5)</f>
        <v>null</v>
      </c>
      <c r="D730" t="str" cm="1">
        <f t="array" ref="D730">_xlfn.IFS(ScoutingInfo!P731="h",1,   ScoutingInfo!P731="o",1,   ScoutingInfo!P731="s",1,   ScoutingInfo!P731="a",0,   ScoutingInfo!P731="x","x",ScoutingInfo!P731="p","p",ISBLANK(ScoutingInfo!P731),"null")</f>
        <v>null</v>
      </c>
      <c r="E730" t="str" cm="1">
        <f t="array" ref="E730">IFERROR(_xlfn.IFS(D730 = 1, IF(ScoutingInfo!O731&gt;0, ScoutingInfo!O731,AVERAGE(stage_timer)),D730=0,MAX(stage_timer),D730="x","x"),"")</f>
        <v/>
      </c>
    </row>
    <row r="731" spans="1:5" x14ac:dyDescent="0.4">
      <c r="A731">
        <f>ScoutingInfo!F732</f>
        <v>0</v>
      </c>
      <c r="B731" t="str">
        <f>IF(ISBLANK(ScoutingInfo!I732),"null", ScoutingInfo!I732*2)</f>
        <v>null</v>
      </c>
      <c r="C731" t="str">
        <f>IF(ISBLANK(ScoutingInfo!J732),"null",ScoutingInfo!J732* 5)</f>
        <v>null</v>
      </c>
      <c r="D731" t="str" cm="1">
        <f t="array" ref="D731">_xlfn.IFS(ScoutingInfo!P732="h",1,   ScoutingInfo!P732="o",1,   ScoutingInfo!P732="s",1,   ScoutingInfo!P732="a",0,   ScoutingInfo!P732="x","x",ScoutingInfo!P732="p","p",ISBLANK(ScoutingInfo!P732),"null")</f>
        <v>null</v>
      </c>
      <c r="E731" t="str" cm="1">
        <f t="array" ref="E731">IFERROR(_xlfn.IFS(D731 = 1, IF(ScoutingInfo!O732&gt;0, ScoutingInfo!O732,AVERAGE(stage_timer)),D731=0,MAX(stage_timer),D731="x","x"),"")</f>
        <v/>
      </c>
    </row>
    <row r="732" spans="1:5" x14ac:dyDescent="0.4">
      <c r="A732">
        <f>ScoutingInfo!F733</f>
        <v>0</v>
      </c>
      <c r="B732" t="str">
        <f>IF(ISBLANK(ScoutingInfo!I733),"null", ScoutingInfo!I733*2)</f>
        <v>null</v>
      </c>
      <c r="C732" t="str">
        <f>IF(ISBLANK(ScoutingInfo!J733),"null",ScoutingInfo!J733* 5)</f>
        <v>null</v>
      </c>
      <c r="D732" t="str" cm="1">
        <f t="array" ref="D732">_xlfn.IFS(ScoutingInfo!P733="h",1,   ScoutingInfo!P733="o",1,   ScoutingInfo!P733="s",1,   ScoutingInfo!P733="a",0,   ScoutingInfo!P733="x","x",ScoutingInfo!P733="p","p",ISBLANK(ScoutingInfo!P733),"null")</f>
        <v>null</v>
      </c>
      <c r="E732" t="str" cm="1">
        <f t="array" ref="E732">IFERROR(_xlfn.IFS(D732 = 1, IF(ScoutingInfo!O733&gt;0, ScoutingInfo!O733,AVERAGE(stage_timer)),D732=0,MAX(stage_timer),D732="x","x"),"")</f>
        <v/>
      </c>
    </row>
    <row r="733" spans="1:5" x14ac:dyDescent="0.4">
      <c r="A733">
        <f>ScoutingInfo!F734</f>
        <v>0</v>
      </c>
      <c r="B733" t="str">
        <f>IF(ISBLANK(ScoutingInfo!I734),"null", ScoutingInfo!I734*2)</f>
        <v>null</v>
      </c>
      <c r="C733" t="str">
        <f>IF(ISBLANK(ScoutingInfo!J734),"null",ScoutingInfo!J734* 5)</f>
        <v>null</v>
      </c>
      <c r="D733" t="str" cm="1">
        <f t="array" ref="D733">_xlfn.IFS(ScoutingInfo!P734="h",1,   ScoutingInfo!P734="o",1,   ScoutingInfo!P734="s",1,   ScoutingInfo!P734="a",0,   ScoutingInfo!P734="x","x",ScoutingInfo!P734="p","p",ISBLANK(ScoutingInfo!P734),"null")</f>
        <v>null</v>
      </c>
      <c r="E733" t="str" cm="1">
        <f t="array" ref="E733">IFERROR(_xlfn.IFS(D733 = 1, IF(ScoutingInfo!O734&gt;0, ScoutingInfo!O734,AVERAGE(stage_timer)),D733=0,MAX(stage_timer),D733="x","x"),"")</f>
        <v/>
      </c>
    </row>
    <row r="734" spans="1:5" x14ac:dyDescent="0.4">
      <c r="A734">
        <f>ScoutingInfo!F735</f>
        <v>0</v>
      </c>
      <c r="B734" t="str">
        <f>IF(ISBLANK(ScoutingInfo!I735),"null", ScoutingInfo!I735*2)</f>
        <v>null</v>
      </c>
      <c r="C734" t="str">
        <f>IF(ISBLANK(ScoutingInfo!J735),"null",ScoutingInfo!J735* 5)</f>
        <v>null</v>
      </c>
      <c r="D734" t="str" cm="1">
        <f t="array" ref="D734">_xlfn.IFS(ScoutingInfo!P735="h",1,   ScoutingInfo!P735="o",1,   ScoutingInfo!P735="s",1,   ScoutingInfo!P735="a",0,   ScoutingInfo!P735="x","x",ScoutingInfo!P735="p","p",ISBLANK(ScoutingInfo!P735),"null")</f>
        <v>null</v>
      </c>
      <c r="E734" t="str" cm="1">
        <f t="array" ref="E734">IFERROR(_xlfn.IFS(D734 = 1, IF(ScoutingInfo!O735&gt;0, ScoutingInfo!O735,AVERAGE(stage_timer)),D734=0,MAX(stage_timer),D734="x","x"),"")</f>
        <v/>
      </c>
    </row>
    <row r="735" spans="1:5" x14ac:dyDescent="0.4">
      <c r="A735">
        <f>ScoutingInfo!F736</f>
        <v>0</v>
      </c>
      <c r="B735" t="str">
        <f>IF(ISBLANK(ScoutingInfo!I736),"null", ScoutingInfo!I736*2)</f>
        <v>null</v>
      </c>
      <c r="C735" t="str">
        <f>IF(ISBLANK(ScoutingInfo!J736),"null",ScoutingInfo!J736* 5)</f>
        <v>null</v>
      </c>
      <c r="D735" t="str" cm="1">
        <f t="array" ref="D735">_xlfn.IFS(ScoutingInfo!P736="h",1,   ScoutingInfo!P736="o",1,   ScoutingInfo!P736="s",1,   ScoutingInfo!P736="a",0,   ScoutingInfo!P736="x","x",ScoutingInfo!P736="p","p",ISBLANK(ScoutingInfo!P736),"null")</f>
        <v>null</v>
      </c>
      <c r="E735" t="str" cm="1">
        <f t="array" ref="E735">IFERROR(_xlfn.IFS(D735 = 1, IF(ScoutingInfo!O736&gt;0, ScoutingInfo!O736,AVERAGE(stage_timer)),D735=0,MAX(stage_timer),D735="x","x"),"")</f>
        <v/>
      </c>
    </row>
    <row r="736" spans="1:5" x14ac:dyDescent="0.4">
      <c r="A736">
        <f>ScoutingInfo!F737</f>
        <v>0</v>
      </c>
      <c r="B736" t="str">
        <f>IF(ISBLANK(ScoutingInfo!I737),"null", ScoutingInfo!I737*2)</f>
        <v>null</v>
      </c>
      <c r="C736" t="str">
        <f>IF(ISBLANK(ScoutingInfo!J737),"null",ScoutingInfo!J737* 5)</f>
        <v>null</v>
      </c>
      <c r="D736" t="str" cm="1">
        <f t="array" ref="D736">_xlfn.IFS(ScoutingInfo!P737="h",1,   ScoutingInfo!P737="o",1,   ScoutingInfo!P737="s",1,   ScoutingInfo!P737="a",0,   ScoutingInfo!P737="x","x",ScoutingInfo!P737="p","p",ISBLANK(ScoutingInfo!P737),"null")</f>
        <v>null</v>
      </c>
      <c r="E736" t="str" cm="1">
        <f t="array" ref="E736">IFERROR(_xlfn.IFS(D736 = 1, IF(ScoutingInfo!O737&gt;0, ScoutingInfo!O737,AVERAGE(stage_timer)),D736=0,MAX(stage_timer),D736="x","x"),"")</f>
        <v/>
      </c>
    </row>
    <row r="737" spans="1:5" x14ac:dyDescent="0.4">
      <c r="A737">
        <f>ScoutingInfo!F738</f>
        <v>0</v>
      </c>
      <c r="B737" t="str">
        <f>IF(ISBLANK(ScoutingInfo!I738),"null", ScoutingInfo!I738*2)</f>
        <v>null</v>
      </c>
      <c r="C737" t="str">
        <f>IF(ISBLANK(ScoutingInfo!J738),"null",ScoutingInfo!J738* 5)</f>
        <v>null</v>
      </c>
      <c r="D737" t="str" cm="1">
        <f t="array" ref="D737">_xlfn.IFS(ScoutingInfo!P738="h",1,   ScoutingInfo!P738="o",1,   ScoutingInfo!P738="s",1,   ScoutingInfo!P738="a",0,   ScoutingInfo!P738="x","x",ScoutingInfo!P738="p","p",ISBLANK(ScoutingInfo!P738),"null")</f>
        <v>null</v>
      </c>
      <c r="E737" t="str" cm="1">
        <f t="array" ref="E737">IFERROR(_xlfn.IFS(D737 = 1, IF(ScoutingInfo!O738&gt;0, ScoutingInfo!O738,AVERAGE(stage_timer)),D737=0,MAX(stage_timer),D737="x","x"),"")</f>
        <v/>
      </c>
    </row>
    <row r="738" spans="1:5" x14ac:dyDescent="0.4">
      <c r="A738">
        <f>ScoutingInfo!F739</f>
        <v>0</v>
      </c>
      <c r="B738" t="str">
        <f>IF(ISBLANK(ScoutingInfo!I739),"null", ScoutingInfo!I739*2)</f>
        <v>null</v>
      </c>
      <c r="C738" t="str">
        <f>IF(ISBLANK(ScoutingInfo!J739),"null",ScoutingInfo!J739* 5)</f>
        <v>null</v>
      </c>
      <c r="D738" t="str" cm="1">
        <f t="array" ref="D738">_xlfn.IFS(ScoutingInfo!P739="h",1,   ScoutingInfo!P739="o",1,   ScoutingInfo!P739="s",1,   ScoutingInfo!P739="a",0,   ScoutingInfo!P739="x","x",ScoutingInfo!P739="p","p",ISBLANK(ScoutingInfo!P739),"null")</f>
        <v>null</v>
      </c>
      <c r="E738" t="str" cm="1">
        <f t="array" ref="E738">IFERROR(_xlfn.IFS(D738 = 1, IF(ScoutingInfo!O739&gt;0, ScoutingInfo!O739,AVERAGE(stage_timer)),D738=0,MAX(stage_timer),D738="x","x"),"")</f>
        <v/>
      </c>
    </row>
    <row r="739" spans="1:5" x14ac:dyDescent="0.4">
      <c r="A739">
        <f>ScoutingInfo!F740</f>
        <v>0</v>
      </c>
      <c r="B739" t="str">
        <f>IF(ISBLANK(ScoutingInfo!I740),"null", ScoutingInfo!I740*2)</f>
        <v>null</v>
      </c>
      <c r="C739" t="str">
        <f>IF(ISBLANK(ScoutingInfo!J740),"null",ScoutingInfo!J740* 5)</f>
        <v>null</v>
      </c>
      <c r="D739" t="str" cm="1">
        <f t="array" ref="D739">_xlfn.IFS(ScoutingInfo!P740="h",1,   ScoutingInfo!P740="o",1,   ScoutingInfo!P740="s",1,   ScoutingInfo!P740="a",0,   ScoutingInfo!P740="x","x",ScoutingInfo!P740="p","p",ISBLANK(ScoutingInfo!P740),"null")</f>
        <v>null</v>
      </c>
      <c r="E739" t="str" cm="1">
        <f t="array" ref="E739">IFERROR(_xlfn.IFS(D739 = 1, IF(ScoutingInfo!O740&gt;0, ScoutingInfo!O740,AVERAGE(stage_timer)),D739=0,MAX(stage_timer),D739="x","x"),"")</f>
        <v/>
      </c>
    </row>
    <row r="740" spans="1:5" x14ac:dyDescent="0.4">
      <c r="A740">
        <f>ScoutingInfo!F741</f>
        <v>0</v>
      </c>
      <c r="B740" t="str">
        <f>IF(ISBLANK(ScoutingInfo!I741),"null", ScoutingInfo!I741*2)</f>
        <v>null</v>
      </c>
      <c r="C740" t="str">
        <f>IF(ISBLANK(ScoutingInfo!J741),"null",ScoutingInfo!J741* 5)</f>
        <v>null</v>
      </c>
      <c r="D740" t="str" cm="1">
        <f t="array" ref="D740">_xlfn.IFS(ScoutingInfo!P741="h",1,   ScoutingInfo!P741="o",1,   ScoutingInfo!P741="s",1,   ScoutingInfo!P741="a",0,   ScoutingInfo!P741="x","x",ScoutingInfo!P741="p","p",ISBLANK(ScoutingInfo!P741),"null")</f>
        <v>null</v>
      </c>
      <c r="E740" t="str" cm="1">
        <f t="array" ref="E740">IFERROR(_xlfn.IFS(D740 = 1, IF(ScoutingInfo!O741&gt;0, ScoutingInfo!O741,AVERAGE(stage_timer)),D740=0,MAX(stage_timer),D740="x","x"),"")</f>
        <v/>
      </c>
    </row>
    <row r="741" spans="1:5" x14ac:dyDescent="0.4">
      <c r="A741">
        <f>ScoutingInfo!F742</f>
        <v>0</v>
      </c>
      <c r="B741" t="str">
        <f>IF(ISBLANK(ScoutingInfo!I742),"null", ScoutingInfo!I742*2)</f>
        <v>null</v>
      </c>
      <c r="C741" t="str">
        <f>IF(ISBLANK(ScoutingInfo!J742),"null",ScoutingInfo!J742* 5)</f>
        <v>null</v>
      </c>
      <c r="D741" t="str" cm="1">
        <f t="array" ref="D741">_xlfn.IFS(ScoutingInfo!P742="h",1,   ScoutingInfo!P742="o",1,   ScoutingInfo!P742="s",1,   ScoutingInfo!P742="a",0,   ScoutingInfo!P742="x","x",ScoutingInfo!P742="p","p",ISBLANK(ScoutingInfo!P742),"null")</f>
        <v>null</v>
      </c>
      <c r="E741" t="str" cm="1">
        <f t="array" ref="E741">IFERROR(_xlfn.IFS(D741 = 1, IF(ScoutingInfo!O742&gt;0, ScoutingInfo!O742,AVERAGE(stage_timer)),D741=0,MAX(stage_timer),D741="x","x"),"")</f>
        <v/>
      </c>
    </row>
    <row r="742" spans="1:5" x14ac:dyDescent="0.4">
      <c r="A742">
        <f>ScoutingInfo!F743</f>
        <v>0</v>
      </c>
      <c r="B742" t="str">
        <f>IF(ISBLANK(ScoutingInfo!I743),"null", ScoutingInfo!I743*2)</f>
        <v>null</v>
      </c>
      <c r="C742" t="str">
        <f>IF(ISBLANK(ScoutingInfo!J743),"null",ScoutingInfo!J743* 5)</f>
        <v>null</v>
      </c>
      <c r="D742" t="str" cm="1">
        <f t="array" ref="D742">_xlfn.IFS(ScoutingInfo!P743="h",1,   ScoutingInfo!P743="o",1,   ScoutingInfo!P743="s",1,   ScoutingInfo!P743="a",0,   ScoutingInfo!P743="x","x",ScoutingInfo!P743="p","p",ISBLANK(ScoutingInfo!P743),"null")</f>
        <v>null</v>
      </c>
      <c r="E742" t="str" cm="1">
        <f t="array" ref="E742">IFERROR(_xlfn.IFS(D742 = 1, IF(ScoutingInfo!O743&gt;0, ScoutingInfo!O743,AVERAGE(stage_timer)),D742=0,MAX(stage_timer),D742="x","x"),"")</f>
        <v/>
      </c>
    </row>
    <row r="743" spans="1:5" x14ac:dyDescent="0.4">
      <c r="A743">
        <f>ScoutingInfo!F744</f>
        <v>0</v>
      </c>
      <c r="B743" t="str">
        <f>IF(ISBLANK(ScoutingInfo!I744),"null", ScoutingInfo!I744*2)</f>
        <v>null</v>
      </c>
      <c r="C743" t="str">
        <f>IF(ISBLANK(ScoutingInfo!J744),"null",ScoutingInfo!J744* 5)</f>
        <v>null</v>
      </c>
      <c r="D743" t="str" cm="1">
        <f t="array" ref="D743">_xlfn.IFS(ScoutingInfo!P744="h",1,   ScoutingInfo!P744="o",1,   ScoutingInfo!P744="s",1,   ScoutingInfo!P744="a",0,   ScoutingInfo!P744="x","x",ScoutingInfo!P744="p","p",ISBLANK(ScoutingInfo!P744),"null")</f>
        <v>null</v>
      </c>
      <c r="E743" t="str" cm="1">
        <f t="array" ref="E743">IFERROR(_xlfn.IFS(D743 = 1, IF(ScoutingInfo!O744&gt;0, ScoutingInfo!O744,AVERAGE(stage_timer)),D743=0,MAX(stage_timer),D743="x","x"),"")</f>
        <v/>
      </c>
    </row>
    <row r="744" spans="1:5" x14ac:dyDescent="0.4">
      <c r="A744">
        <f>ScoutingInfo!F745</f>
        <v>0</v>
      </c>
      <c r="B744" t="str">
        <f>IF(ISBLANK(ScoutingInfo!I745),"null", ScoutingInfo!I745*2)</f>
        <v>null</v>
      </c>
      <c r="C744" t="str">
        <f>IF(ISBLANK(ScoutingInfo!J745),"null",ScoutingInfo!J745* 5)</f>
        <v>null</v>
      </c>
      <c r="D744" t="str" cm="1">
        <f t="array" ref="D744">_xlfn.IFS(ScoutingInfo!P745="h",1,   ScoutingInfo!P745="o",1,   ScoutingInfo!P745="s",1,   ScoutingInfo!P745="a",0,   ScoutingInfo!P745="x","x",ScoutingInfo!P745="p","p",ISBLANK(ScoutingInfo!P745),"null")</f>
        <v>null</v>
      </c>
      <c r="E744" t="str" cm="1">
        <f t="array" ref="E744">IFERROR(_xlfn.IFS(D744 = 1, IF(ScoutingInfo!O745&gt;0, ScoutingInfo!O745,AVERAGE(stage_timer)),D744=0,MAX(stage_timer),D744="x","x"),"")</f>
        <v/>
      </c>
    </row>
    <row r="745" spans="1:5" x14ac:dyDescent="0.4">
      <c r="A745">
        <f>ScoutingInfo!F746</f>
        <v>0</v>
      </c>
      <c r="B745" t="str">
        <f>IF(ISBLANK(ScoutingInfo!I746),"null", ScoutingInfo!I746*2)</f>
        <v>null</v>
      </c>
      <c r="C745" t="str">
        <f>IF(ISBLANK(ScoutingInfo!J746),"null",ScoutingInfo!J746* 5)</f>
        <v>null</v>
      </c>
      <c r="D745" t="str" cm="1">
        <f t="array" ref="D745">_xlfn.IFS(ScoutingInfo!P746="h",1,   ScoutingInfo!P746="o",1,   ScoutingInfo!P746="s",1,   ScoutingInfo!P746="a",0,   ScoutingInfo!P746="x","x",ScoutingInfo!P746="p","p",ISBLANK(ScoutingInfo!P746),"null")</f>
        <v>null</v>
      </c>
      <c r="E745" t="str" cm="1">
        <f t="array" ref="E745">IFERROR(_xlfn.IFS(D745 = 1, IF(ScoutingInfo!O746&gt;0, ScoutingInfo!O746,AVERAGE(stage_timer)),D745=0,MAX(stage_timer),D745="x","x"),"")</f>
        <v/>
      </c>
    </row>
    <row r="746" spans="1:5" x14ac:dyDescent="0.4">
      <c r="A746">
        <f>ScoutingInfo!F747</f>
        <v>0</v>
      </c>
      <c r="B746" t="str">
        <f>IF(ISBLANK(ScoutingInfo!I747),"null", ScoutingInfo!I747*2)</f>
        <v>null</v>
      </c>
      <c r="C746" t="str">
        <f>IF(ISBLANK(ScoutingInfo!J747),"null",ScoutingInfo!J747* 5)</f>
        <v>null</v>
      </c>
      <c r="D746" t="str" cm="1">
        <f t="array" ref="D746">_xlfn.IFS(ScoutingInfo!P747="h",1,   ScoutingInfo!P747="o",1,   ScoutingInfo!P747="s",1,   ScoutingInfo!P747="a",0,   ScoutingInfo!P747="x","x",ScoutingInfo!P747="p","p",ISBLANK(ScoutingInfo!P747),"null")</f>
        <v>null</v>
      </c>
      <c r="E746" t="str" cm="1">
        <f t="array" ref="E746">IFERROR(_xlfn.IFS(D746 = 1, IF(ScoutingInfo!O747&gt;0, ScoutingInfo!O747,AVERAGE(stage_timer)),D746=0,MAX(stage_timer),D746="x","x"),"")</f>
        <v/>
      </c>
    </row>
    <row r="747" spans="1:5" x14ac:dyDescent="0.4">
      <c r="A747">
        <f>ScoutingInfo!F748</f>
        <v>0</v>
      </c>
      <c r="B747" t="str">
        <f>IF(ISBLANK(ScoutingInfo!I748),"null", ScoutingInfo!I748*2)</f>
        <v>null</v>
      </c>
      <c r="C747" t="str">
        <f>IF(ISBLANK(ScoutingInfo!J748),"null",ScoutingInfo!J748* 5)</f>
        <v>null</v>
      </c>
      <c r="D747" t="str" cm="1">
        <f t="array" ref="D747">_xlfn.IFS(ScoutingInfo!P748="h",1,   ScoutingInfo!P748="o",1,   ScoutingInfo!P748="s",1,   ScoutingInfo!P748="a",0,   ScoutingInfo!P748="x","x",ScoutingInfo!P748="p","p",ISBLANK(ScoutingInfo!P748),"null")</f>
        <v>null</v>
      </c>
      <c r="E747" t="str" cm="1">
        <f t="array" ref="E747">IFERROR(_xlfn.IFS(D747 = 1, IF(ScoutingInfo!O748&gt;0, ScoutingInfo!O748,AVERAGE(stage_timer)),D747=0,MAX(stage_timer),D747="x","x"),"")</f>
        <v/>
      </c>
    </row>
    <row r="748" spans="1:5" x14ac:dyDescent="0.4">
      <c r="A748">
        <f>ScoutingInfo!F749</f>
        <v>0</v>
      </c>
      <c r="B748" t="str">
        <f>IF(ISBLANK(ScoutingInfo!I749),"null", ScoutingInfo!I749*2)</f>
        <v>null</v>
      </c>
      <c r="C748" t="str">
        <f>IF(ISBLANK(ScoutingInfo!J749),"null",ScoutingInfo!J749* 5)</f>
        <v>null</v>
      </c>
      <c r="D748" t="str" cm="1">
        <f t="array" ref="D748">_xlfn.IFS(ScoutingInfo!P749="h",1,   ScoutingInfo!P749="o",1,   ScoutingInfo!P749="s",1,   ScoutingInfo!P749="a",0,   ScoutingInfo!P749="x","x",ScoutingInfo!P749="p","p",ISBLANK(ScoutingInfo!P749),"null")</f>
        <v>null</v>
      </c>
      <c r="E748" t="str" cm="1">
        <f t="array" ref="E748">IFERROR(_xlfn.IFS(D748 = 1, IF(ScoutingInfo!O749&gt;0, ScoutingInfo!O749,AVERAGE(stage_timer)),D748=0,MAX(stage_timer),D748="x","x"),"")</f>
        <v/>
      </c>
    </row>
    <row r="749" spans="1:5" x14ac:dyDescent="0.4">
      <c r="A749">
        <f>ScoutingInfo!F750</f>
        <v>0</v>
      </c>
      <c r="B749" t="str">
        <f>IF(ISBLANK(ScoutingInfo!I750),"null", ScoutingInfo!I750*2)</f>
        <v>null</v>
      </c>
      <c r="C749" t="str">
        <f>IF(ISBLANK(ScoutingInfo!J750),"null",ScoutingInfo!J750* 5)</f>
        <v>null</v>
      </c>
      <c r="D749" t="str" cm="1">
        <f t="array" ref="D749">_xlfn.IFS(ScoutingInfo!P750="h",1,   ScoutingInfo!P750="o",1,   ScoutingInfo!P750="s",1,   ScoutingInfo!P750="a",0,   ScoutingInfo!P750="x","x",ScoutingInfo!P750="p","p",ISBLANK(ScoutingInfo!P750),"null")</f>
        <v>null</v>
      </c>
      <c r="E749" t="str" cm="1">
        <f t="array" ref="E749">IFERROR(_xlfn.IFS(D749 = 1, IF(ScoutingInfo!O750&gt;0, ScoutingInfo!O750,AVERAGE(stage_timer)),D749=0,MAX(stage_timer),D749="x","x"),"")</f>
        <v/>
      </c>
    </row>
    <row r="750" spans="1:5" x14ac:dyDescent="0.4">
      <c r="A750">
        <f>ScoutingInfo!F751</f>
        <v>0</v>
      </c>
      <c r="B750" t="str">
        <f>IF(ISBLANK(ScoutingInfo!I751),"null", ScoutingInfo!I751*2)</f>
        <v>null</v>
      </c>
      <c r="C750" t="str">
        <f>IF(ISBLANK(ScoutingInfo!J751),"null",ScoutingInfo!J751* 5)</f>
        <v>null</v>
      </c>
      <c r="D750" t="str" cm="1">
        <f t="array" ref="D750">_xlfn.IFS(ScoutingInfo!P751="h",1,   ScoutingInfo!P751="o",1,   ScoutingInfo!P751="s",1,   ScoutingInfo!P751="a",0,   ScoutingInfo!P751="x","x",ScoutingInfo!P751="p","p",ISBLANK(ScoutingInfo!P751),"null")</f>
        <v>null</v>
      </c>
      <c r="E750" t="str" cm="1">
        <f t="array" ref="E750">IFERROR(_xlfn.IFS(D750 = 1, IF(ScoutingInfo!O751&gt;0, ScoutingInfo!O751,AVERAGE(stage_timer)),D750=0,MAX(stage_timer),D750="x","x"),"")</f>
        <v/>
      </c>
    </row>
    <row r="751" spans="1:5" x14ac:dyDescent="0.4">
      <c r="A751">
        <f>ScoutingInfo!F752</f>
        <v>0</v>
      </c>
      <c r="B751" t="str">
        <f>IF(ISBLANK(ScoutingInfo!I752),"null", ScoutingInfo!I752*2)</f>
        <v>null</v>
      </c>
      <c r="C751" t="str">
        <f>IF(ISBLANK(ScoutingInfo!J752),"null",ScoutingInfo!J752* 5)</f>
        <v>null</v>
      </c>
      <c r="D751" t="str" cm="1">
        <f t="array" ref="D751">_xlfn.IFS(ScoutingInfo!P752="h",1,   ScoutingInfo!P752="o",1,   ScoutingInfo!P752="s",1,   ScoutingInfo!P752="a",0,   ScoutingInfo!P752="x","x",ScoutingInfo!P752="p","p",ISBLANK(ScoutingInfo!P752),"null")</f>
        <v>null</v>
      </c>
      <c r="E751" t="str" cm="1">
        <f t="array" ref="E751">IFERROR(_xlfn.IFS(D751 = 1, IF(ScoutingInfo!O752&gt;0, ScoutingInfo!O752,AVERAGE(stage_timer)),D751=0,MAX(stage_timer),D751="x","x"),"")</f>
        <v/>
      </c>
    </row>
    <row r="752" spans="1:5" x14ac:dyDescent="0.4">
      <c r="A752">
        <f>ScoutingInfo!F753</f>
        <v>0</v>
      </c>
      <c r="B752" t="str">
        <f>IF(ISBLANK(ScoutingInfo!I753),"null", ScoutingInfo!I753*2)</f>
        <v>null</v>
      </c>
      <c r="C752" t="str">
        <f>IF(ISBLANK(ScoutingInfo!J753),"null",ScoutingInfo!J753* 5)</f>
        <v>null</v>
      </c>
      <c r="D752" t="str" cm="1">
        <f t="array" ref="D752">_xlfn.IFS(ScoutingInfo!P753="h",1,   ScoutingInfo!P753="o",1,   ScoutingInfo!P753="s",1,   ScoutingInfo!P753="a",0,   ScoutingInfo!P753="x","x",ScoutingInfo!P753="p","p",ISBLANK(ScoutingInfo!P753),"null")</f>
        <v>null</v>
      </c>
      <c r="E752" t="str" cm="1">
        <f t="array" ref="E752">IFERROR(_xlfn.IFS(D752 = 1, IF(ScoutingInfo!O753&gt;0, ScoutingInfo!O753,AVERAGE(stage_timer)),D752=0,MAX(stage_timer),D752="x","x"),"")</f>
        <v/>
      </c>
    </row>
    <row r="753" spans="1:5" x14ac:dyDescent="0.4">
      <c r="A753">
        <f>ScoutingInfo!F754</f>
        <v>0</v>
      </c>
      <c r="B753" t="str">
        <f>IF(ISBLANK(ScoutingInfo!I754),"null", ScoutingInfo!I754*2)</f>
        <v>null</v>
      </c>
      <c r="C753" t="str">
        <f>IF(ISBLANK(ScoutingInfo!J754),"null",ScoutingInfo!J754* 5)</f>
        <v>null</v>
      </c>
      <c r="D753" t="str" cm="1">
        <f t="array" ref="D753">_xlfn.IFS(ScoutingInfo!P754="h",1,   ScoutingInfo!P754="o",1,   ScoutingInfo!P754="s",1,   ScoutingInfo!P754="a",0,   ScoutingInfo!P754="x","x",ScoutingInfo!P754="p","p",ISBLANK(ScoutingInfo!P754),"null")</f>
        <v>null</v>
      </c>
      <c r="E753" t="str" cm="1">
        <f t="array" ref="E753">IFERROR(_xlfn.IFS(D753 = 1, IF(ScoutingInfo!O754&gt;0, ScoutingInfo!O754,AVERAGE(stage_timer)),D753=0,MAX(stage_timer),D753="x","x"),"")</f>
        <v/>
      </c>
    </row>
    <row r="754" spans="1:5" x14ac:dyDescent="0.4">
      <c r="A754">
        <f>ScoutingInfo!F755</f>
        <v>0</v>
      </c>
      <c r="B754" t="str">
        <f>IF(ISBLANK(ScoutingInfo!I755),"null", ScoutingInfo!I755*2)</f>
        <v>null</v>
      </c>
      <c r="C754" t="str">
        <f>IF(ISBLANK(ScoutingInfo!J755),"null",ScoutingInfo!J755* 5)</f>
        <v>null</v>
      </c>
      <c r="D754" t="str" cm="1">
        <f t="array" ref="D754">_xlfn.IFS(ScoutingInfo!P755="h",1,   ScoutingInfo!P755="o",1,   ScoutingInfo!P755="s",1,   ScoutingInfo!P755="a",0,   ScoutingInfo!P755="x","x",ScoutingInfo!P755="p","p",ISBLANK(ScoutingInfo!P755),"null")</f>
        <v>null</v>
      </c>
      <c r="E754" t="str" cm="1">
        <f t="array" ref="E754">IFERROR(_xlfn.IFS(D754 = 1, IF(ScoutingInfo!O755&gt;0, ScoutingInfo!O755,AVERAGE(stage_timer)),D754=0,MAX(stage_timer),D754="x","x"),"")</f>
        <v/>
      </c>
    </row>
    <row r="755" spans="1:5" x14ac:dyDescent="0.4">
      <c r="A755">
        <f>ScoutingInfo!F756</f>
        <v>0</v>
      </c>
      <c r="B755" t="str">
        <f>IF(ISBLANK(ScoutingInfo!I756),"null", ScoutingInfo!I756*2)</f>
        <v>null</v>
      </c>
      <c r="C755" t="str">
        <f>IF(ISBLANK(ScoutingInfo!J756),"null",ScoutingInfo!J756* 5)</f>
        <v>null</v>
      </c>
      <c r="D755" t="str" cm="1">
        <f t="array" ref="D755">_xlfn.IFS(ScoutingInfo!P756="h",1,   ScoutingInfo!P756="o",1,   ScoutingInfo!P756="s",1,   ScoutingInfo!P756="a",0,   ScoutingInfo!P756="x","x",ScoutingInfo!P756="p","p",ISBLANK(ScoutingInfo!P756),"null")</f>
        <v>null</v>
      </c>
      <c r="E755" t="str" cm="1">
        <f t="array" ref="E755">IFERROR(_xlfn.IFS(D755 = 1, IF(ScoutingInfo!O756&gt;0, ScoutingInfo!O756,AVERAGE(stage_timer)),D755=0,MAX(stage_timer),D755="x","x"),"")</f>
        <v/>
      </c>
    </row>
    <row r="756" spans="1:5" x14ac:dyDescent="0.4">
      <c r="A756">
        <f>ScoutingInfo!F757</f>
        <v>0</v>
      </c>
      <c r="B756" t="str">
        <f>IF(ISBLANK(ScoutingInfo!I757),"null", ScoutingInfo!I757*2)</f>
        <v>null</v>
      </c>
      <c r="C756" t="str">
        <f>IF(ISBLANK(ScoutingInfo!J757),"null",ScoutingInfo!J757* 5)</f>
        <v>null</v>
      </c>
      <c r="D756" t="str" cm="1">
        <f t="array" ref="D756">_xlfn.IFS(ScoutingInfo!P757="h",1,   ScoutingInfo!P757="o",1,   ScoutingInfo!P757="s",1,   ScoutingInfo!P757="a",0,   ScoutingInfo!P757="x","x",ScoutingInfo!P757="p","p",ISBLANK(ScoutingInfo!P757),"null")</f>
        <v>null</v>
      </c>
      <c r="E756" t="str" cm="1">
        <f t="array" ref="E756">IFERROR(_xlfn.IFS(D756 = 1, IF(ScoutingInfo!O757&gt;0, ScoutingInfo!O757,AVERAGE(stage_timer)),D756=0,MAX(stage_timer),D756="x","x"),"")</f>
        <v/>
      </c>
    </row>
    <row r="757" spans="1:5" x14ac:dyDescent="0.4">
      <c r="A757">
        <f>ScoutingInfo!F758</f>
        <v>0</v>
      </c>
      <c r="B757" t="str">
        <f>IF(ISBLANK(ScoutingInfo!I758),"null", ScoutingInfo!I758*2)</f>
        <v>null</v>
      </c>
      <c r="C757" t="str">
        <f>IF(ISBLANK(ScoutingInfo!J758),"null",ScoutingInfo!J758* 5)</f>
        <v>null</v>
      </c>
      <c r="D757" t="str" cm="1">
        <f t="array" ref="D757">_xlfn.IFS(ScoutingInfo!P758="h",1,   ScoutingInfo!P758="o",1,   ScoutingInfo!P758="s",1,   ScoutingInfo!P758="a",0,   ScoutingInfo!P758="x","x",ScoutingInfo!P758="p","p",ISBLANK(ScoutingInfo!P758),"null")</f>
        <v>null</v>
      </c>
      <c r="E757" t="str" cm="1">
        <f t="array" ref="E757">IFERROR(_xlfn.IFS(D757 = 1, IF(ScoutingInfo!O758&gt;0, ScoutingInfo!O758,AVERAGE(stage_timer)),D757=0,MAX(stage_timer),D757="x","x"),"")</f>
        <v/>
      </c>
    </row>
    <row r="758" spans="1:5" x14ac:dyDescent="0.4">
      <c r="A758">
        <f>ScoutingInfo!F759</f>
        <v>0</v>
      </c>
      <c r="B758" t="str">
        <f>IF(ISBLANK(ScoutingInfo!I759),"null", ScoutingInfo!I759*2)</f>
        <v>null</v>
      </c>
      <c r="C758" t="str">
        <f>IF(ISBLANK(ScoutingInfo!J759),"null",ScoutingInfo!J759* 5)</f>
        <v>null</v>
      </c>
      <c r="D758" t="str" cm="1">
        <f t="array" ref="D758">_xlfn.IFS(ScoutingInfo!P759="h",1,   ScoutingInfo!P759="o",1,   ScoutingInfo!P759="s",1,   ScoutingInfo!P759="a",0,   ScoutingInfo!P759="x","x",ScoutingInfo!P759="p","p",ISBLANK(ScoutingInfo!P759),"null")</f>
        <v>null</v>
      </c>
      <c r="E758" t="str" cm="1">
        <f t="array" ref="E758">IFERROR(_xlfn.IFS(D758 = 1, IF(ScoutingInfo!O759&gt;0, ScoutingInfo!O759,AVERAGE(stage_timer)),D758=0,MAX(stage_timer),D758="x","x"),"")</f>
        <v/>
      </c>
    </row>
    <row r="759" spans="1:5" x14ac:dyDescent="0.4">
      <c r="A759">
        <f>ScoutingInfo!F760</f>
        <v>0</v>
      </c>
      <c r="B759" t="str">
        <f>IF(ISBLANK(ScoutingInfo!I760),"null", ScoutingInfo!I760*2)</f>
        <v>null</v>
      </c>
      <c r="C759" t="str">
        <f>IF(ISBLANK(ScoutingInfo!J760),"null",ScoutingInfo!J760* 5)</f>
        <v>null</v>
      </c>
      <c r="D759" t="str" cm="1">
        <f t="array" ref="D759">_xlfn.IFS(ScoutingInfo!P760="h",1,   ScoutingInfo!P760="o",1,   ScoutingInfo!P760="s",1,   ScoutingInfo!P760="a",0,   ScoutingInfo!P760="x","x",ScoutingInfo!P760="p","p",ISBLANK(ScoutingInfo!P760),"null")</f>
        <v>null</v>
      </c>
      <c r="E759" t="str" cm="1">
        <f t="array" ref="E759">IFERROR(_xlfn.IFS(D759 = 1, IF(ScoutingInfo!O760&gt;0, ScoutingInfo!O760,AVERAGE(stage_timer)),D759=0,MAX(stage_timer),D759="x","x"),"")</f>
        <v/>
      </c>
    </row>
    <row r="760" spans="1:5" x14ac:dyDescent="0.4">
      <c r="A760">
        <f>ScoutingInfo!F761</f>
        <v>0</v>
      </c>
      <c r="B760" t="str">
        <f>IF(ISBLANK(ScoutingInfo!I761),"null", ScoutingInfo!I761*2)</f>
        <v>null</v>
      </c>
      <c r="C760" t="str">
        <f>IF(ISBLANK(ScoutingInfo!J761),"null",ScoutingInfo!J761* 5)</f>
        <v>null</v>
      </c>
      <c r="D760" t="str" cm="1">
        <f t="array" ref="D760">_xlfn.IFS(ScoutingInfo!P761="h",1,   ScoutingInfo!P761="o",1,   ScoutingInfo!P761="s",1,   ScoutingInfo!P761="a",0,   ScoutingInfo!P761="x","x",ScoutingInfo!P761="p","p",ISBLANK(ScoutingInfo!P761),"null")</f>
        <v>null</v>
      </c>
      <c r="E760" t="str" cm="1">
        <f t="array" ref="E760">IFERROR(_xlfn.IFS(D760 = 1, IF(ScoutingInfo!O761&gt;0, ScoutingInfo!O761,AVERAGE(stage_timer)),D760=0,MAX(stage_timer),D760="x","x"),"")</f>
        <v/>
      </c>
    </row>
    <row r="761" spans="1:5" x14ac:dyDescent="0.4">
      <c r="A761">
        <f>ScoutingInfo!F762</f>
        <v>0</v>
      </c>
      <c r="B761" t="str">
        <f>IF(ISBLANK(ScoutingInfo!I762),"null", ScoutingInfo!I762*2)</f>
        <v>null</v>
      </c>
      <c r="C761" t="str">
        <f>IF(ISBLANK(ScoutingInfo!J762),"null",ScoutingInfo!J762* 5)</f>
        <v>null</v>
      </c>
      <c r="D761" t="str" cm="1">
        <f t="array" ref="D761">_xlfn.IFS(ScoutingInfo!P762="h",1,   ScoutingInfo!P762="o",1,   ScoutingInfo!P762="s",1,   ScoutingInfo!P762="a",0,   ScoutingInfo!P762="x","x",ScoutingInfo!P762="p","p",ISBLANK(ScoutingInfo!P762),"null")</f>
        <v>null</v>
      </c>
      <c r="E761" t="str" cm="1">
        <f t="array" ref="E761">IFERROR(_xlfn.IFS(D761 = 1, IF(ScoutingInfo!O762&gt;0, ScoutingInfo!O762,AVERAGE(stage_timer)),D761=0,MAX(stage_timer),D761="x","x"),"")</f>
        <v/>
      </c>
    </row>
    <row r="762" spans="1:5" x14ac:dyDescent="0.4">
      <c r="A762">
        <f>ScoutingInfo!F763</f>
        <v>0</v>
      </c>
      <c r="B762" t="str">
        <f>IF(ISBLANK(ScoutingInfo!I763),"null", ScoutingInfo!I763*2)</f>
        <v>null</v>
      </c>
      <c r="C762" t="str">
        <f>IF(ISBLANK(ScoutingInfo!J763),"null",ScoutingInfo!J763* 5)</f>
        <v>null</v>
      </c>
      <c r="D762" t="str" cm="1">
        <f t="array" ref="D762">_xlfn.IFS(ScoutingInfo!P763="h",1,   ScoutingInfo!P763="o",1,   ScoutingInfo!P763="s",1,   ScoutingInfo!P763="a",0,   ScoutingInfo!P763="x","x",ScoutingInfo!P763="p","p",ISBLANK(ScoutingInfo!P763),"null")</f>
        <v>null</v>
      </c>
      <c r="E762" t="str" cm="1">
        <f t="array" ref="E762">IFERROR(_xlfn.IFS(D762 = 1, IF(ScoutingInfo!O763&gt;0, ScoutingInfo!O763,AVERAGE(stage_timer)),D762=0,MAX(stage_timer),D762="x","x"),"")</f>
        <v/>
      </c>
    </row>
    <row r="763" spans="1:5" x14ac:dyDescent="0.4">
      <c r="A763">
        <f>ScoutingInfo!F764</f>
        <v>0</v>
      </c>
      <c r="B763" t="str">
        <f>IF(ISBLANK(ScoutingInfo!I764),"null", ScoutingInfo!I764*2)</f>
        <v>null</v>
      </c>
      <c r="C763" t="str">
        <f>IF(ISBLANK(ScoutingInfo!J764),"null",ScoutingInfo!J764* 5)</f>
        <v>null</v>
      </c>
      <c r="D763" t="str" cm="1">
        <f t="array" ref="D763">_xlfn.IFS(ScoutingInfo!P764="h",1,   ScoutingInfo!P764="o",1,   ScoutingInfo!P764="s",1,   ScoutingInfo!P764="a",0,   ScoutingInfo!P764="x","x",ScoutingInfo!P764="p","p",ISBLANK(ScoutingInfo!P764),"null")</f>
        <v>null</v>
      </c>
      <c r="E763" t="str" cm="1">
        <f t="array" ref="E763">IFERROR(_xlfn.IFS(D763 = 1, IF(ScoutingInfo!O764&gt;0, ScoutingInfo!O764,AVERAGE(stage_timer)),D763=0,MAX(stage_timer),D763="x","x"),"")</f>
        <v/>
      </c>
    </row>
    <row r="764" spans="1:5" x14ac:dyDescent="0.4">
      <c r="A764">
        <f>ScoutingInfo!F765</f>
        <v>0</v>
      </c>
      <c r="B764" t="str">
        <f>IF(ISBLANK(ScoutingInfo!I765),"null", ScoutingInfo!I765*2)</f>
        <v>null</v>
      </c>
      <c r="C764" t="str">
        <f>IF(ISBLANK(ScoutingInfo!J765),"null",ScoutingInfo!J765* 5)</f>
        <v>null</v>
      </c>
      <c r="D764" t="str" cm="1">
        <f t="array" ref="D764">_xlfn.IFS(ScoutingInfo!P765="h",1,   ScoutingInfo!P765="o",1,   ScoutingInfo!P765="s",1,   ScoutingInfo!P765="a",0,   ScoutingInfo!P765="x","x",ScoutingInfo!P765="p","p",ISBLANK(ScoutingInfo!P765),"null")</f>
        <v>null</v>
      </c>
      <c r="E764" t="str" cm="1">
        <f t="array" ref="E764">IFERROR(_xlfn.IFS(D764 = 1, IF(ScoutingInfo!O765&gt;0, ScoutingInfo!O765,AVERAGE(stage_timer)),D764=0,MAX(stage_timer),D764="x","x"),"")</f>
        <v/>
      </c>
    </row>
    <row r="765" spans="1:5" x14ac:dyDescent="0.4">
      <c r="A765">
        <f>ScoutingInfo!F766</f>
        <v>0</v>
      </c>
      <c r="B765" t="str">
        <f>IF(ISBLANK(ScoutingInfo!I766),"null", ScoutingInfo!I766*2)</f>
        <v>null</v>
      </c>
      <c r="C765" t="str">
        <f>IF(ISBLANK(ScoutingInfo!J766),"null",ScoutingInfo!J766* 5)</f>
        <v>null</v>
      </c>
      <c r="D765" t="str" cm="1">
        <f t="array" ref="D765">_xlfn.IFS(ScoutingInfo!P766="h",1,   ScoutingInfo!P766="o",1,   ScoutingInfo!P766="s",1,   ScoutingInfo!P766="a",0,   ScoutingInfo!P766="x","x",ScoutingInfo!P766="p","p",ISBLANK(ScoutingInfo!P766),"null")</f>
        <v>null</v>
      </c>
      <c r="E765" t="str" cm="1">
        <f t="array" ref="E765">IFERROR(_xlfn.IFS(D765 = 1, IF(ScoutingInfo!O766&gt;0, ScoutingInfo!O766,AVERAGE(stage_timer)),D765=0,MAX(stage_timer),D765="x","x"),"")</f>
        <v/>
      </c>
    </row>
    <row r="766" spans="1:5" x14ac:dyDescent="0.4">
      <c r="A766">
        <f>ScoutingInfo!F767</f>
        <v>0</v>
      </c>
      <c r="B766" t="str">
        <f>IF(ISBLANK(ScoutingInfo!I767),"null", ScoutingInfo!I767*2)</f>
        <v>null</v>
      </c>
      <c r="C766" t="str">
        <f>IF(ISBLANK(ScoutingInfo!J767),"null",ScoutingInfo!J767* 5)</f>
        <v>null</v>
      </c>
      <c r="D766" t="str" cm="1">
        <f t="array" ref="D766">_xlfn.IFS(ScoutingInfo!P767="h",1,   ScoutingInfo!P767="o",1,   ScoutingInfo!P767="s",1,   ScoutingInfo!P767="a",0,   ScoutingInfo!P767="x","x",ScoutingInfo!P767="p","p",ISBLANK(ScoutingInfo!P767),"null")</f>
        <v>null</v>
      </c>
      <c r="E766" t="str" cm="1">
        <f t="array" ref="E766">IFERROR(_xlfn.IFS(D766 = 1, IF(ScoutingInfo!O767&gt;0, ScoutingInfo!O767,AVERAGE(stage_timer)),D766=0,MAX(stage_timer),D766="x","x"),"")</f>
        <v/>
      </c>
    </row>
    <row r="767" spans="1:5" x14ac:dyDescent="0.4">
      <c r="A767">
        <f>ScoutingInfo!F768</f>
        <v>0</v>
      </c>
      <c r="B767" t="str">
        <f>IF(ISBLANK(ScoutingInfo!I768),"null", ScoutingInfo!I768*2)</f>
        <v>null</v>
      </c>
      <c r="C767" t="str">
        <f>IF(ISBLANK(ScoutingInfo!J768),"null",ScoutingInfo!J768* 5)</f>
        <v>null</v>
      </c>
      <c r="D767" t="str" cm="1">
        <f t="array" ref="D767">_xlfn.IFS(ScoutingInfo!P768="h",1,   ScoutingInfo!P768="o",1,   ScoutingInfo!P768="s",1,   ScoutingInfo!P768="a",0,   ScoutingInfo!P768="x","x",ScoutingInfo!P768="p","p",ISBLANK(ScoutingInfo!P768),"null")</f>
        <v>null</v>
      </c>
      <c r="E767" t="str" cm="1">
        <f t="array" ref="E767">IFERROR(_xlfn.IFS(D767 = 1, IF(ScoutingInfo!O768&gt;0, ScoutingInfo!O768,AVERAGE(stage_timer)),D767=0,MAX(stage_timer),D767="x","x"),"")</f>
        <v/>
      </c>
    </row>
    <row r="768" spans="1:5" x14ac:dyDescent="0.4">
      <c r="A768">
        <f>ScoutingInfo!F769</f>
        <v>0</v>
      </c>
      <c r="B768" t="str">
        <f>IF(ISBLANK(ScoutingInfo!I769),"null", ScoutingInfo!I769*2)</f>
        <v>null</v>
      </c>
      <c r="C768" t="str">
        <f>IF(ISBLANK(ScoutingInfo!J769),"null",ScoutingInfo!J769* 5)</f>
        <v>null</v>
      </c>
      <c r="D768" t="str" cm="1">
        <f t="array" ref="D768">_xlfn.IFS(ScoutingInfo!P769="h",1,   ScoutingInfo!P769="o",1,   ScoutingInfo!P769="s",1,   ScoutingInfo!P769="a",0,   ScoutingInfo!P769="x","x",ScoutingInfo!P769="p","p",ISBLANK(ScoutingInfo!P769),"null")</f>
        <v>null</v>
      </c>
      <c r="E768" t="str" cm="1">
        <f t="array" ref="E768">IFERROR(_xlfn.IFS(D768 = 1, IF(ScoutingInfo!O769&gt;0, ScoutingInfo!O769,AVERAGE(stage_timer)),D768=0,MAX(stage_timer),D768="x","x"),"")</f>
        <v/>
      </c>
    </row>
    <row r="769" spans="1:5" x14ac:dyDescent="0.4">
      <c r="A769">
        <f>ScoutingInfo!F770</f>
        <v>0</v>
      </c>
      <c r="B769" t="str">
        <f>IF(ISBLANK(ScoutingInfo!I770),"null", ScoutingInfo!I770*2)</f>
        <v>null</v>
      </c>
      <c r="C769" t="str">
        <f>IF(ISBLANK(ScoutingInfo!J770),"null",ScoutingInfo!J770* 5)</f>
        <v>null</v>
      </c>
      <c r="D769" t="str" cm="1">
        <f t="array" ref="D769">_xlfn.IFS(ScoutingInfo!P770="h",1,   ScoutingInfo!P770="o",1,   ScoutingInfo!P770="s",1,   ScoutingInfo!P770="a",0,   ScoutingInfo!P770="x","x",ScoutingInfo!P770="p","p",ISBLANK(ScoutingInfo!P770),"null")</f>
        <v>null</v>
      </c>
      <c r="E769" t="str" cm="1">
        <f t="array" ref="E769">IFERROR(_xlfn.IFS(D769 = 1, IF(ScoutingInfo!O770&gt;0, ScoutingInfo!O770,AVERAGE(stage_timer)),D769=0,MAX(stage_timer),D769="x","x"),"")</f>
        <v/>
      </c>
    </row>
    <row r="770" spans="1:5" x14ac:dyDescent="0.4">
      <c r="A770">
        <f>ScoutingInfo!F771</f>
        <v>0</v>
      </c>
      <c r="B770" t="str">
        <f>IF(ISBLANK(ScoutingInfo!I771),"null", ScoutingInfo!I771*2)</f>
        <v>null</v>
      </c>
      <c r="C770" t="str">
        <f>IF(ISBLANK(ScoutingInfo!J771),"null",ScoutingInfo!J771* 5)</f>
        <v>null</v>
      </c>
      <c r="D770" t="str" cm="1">
        <f t="array" ref="D770">_xlfn.IFS(ScoutingInfo!P771="h",1,   ScoutingInfo!P771="o",1,   ScoutingInfo!P771="s",1,   ScoutingInfo!P771="a",0,   ScoutingInfo!P771="x","x",ScoutingInfo!P771="p","p",ISBLANK(ScoutingInfo!P771),"null")</f>
        <v>null</v>
      </c>
      <c r="E770" t="str" cm="1">
        <f t="array" ref="E770">IFERROR(_xlfn.IFS(D770 = 1, IF(ScoutingInfo!O771&gt;0, ScoutingInfo!O771,AVERAGE(stage_timer)),D770=0,MAX(stage_timer),D770="x","x"),"")</f>
        <v/>
      </c>
    </row>
    <row r="771" spans="1:5" x14ac:dyDescent="0.4">
      <c r="A771">
        <f>ScoutingInfo!F772</f>
        <v>0</v>
      </c>
      <c r="B771" t="str">
        <f>IF(ISBLANK(ScoutingInfo!I772),"null", ScoutingInfo!I772*2)</f>
        <v>null</v>
      </c>
      <c r="C771" t="str">
        <f>IF(ISBLANK(ScoutingInfo!J772),"null",ScoutingInfo!J772* 5)</f>
        <v>null</v>
      </c>
      <c r="D771" t="str" cm="1">
        <f t="array" ref="D771">_xlfn.IFS(ScoutingInfo!P772="h",1,   ScoutingInfo!P772="o",1,   ScoutingInfo!P772="s",1,   ScoutingInfo!P772="a",0,   ScoutingInfo!P772="x","x",ScoutingInfo!P772="p","p",ISBLANK(ScoutingInfo!P772),"null")</f>
        <v>null</v>
      </c>
      <c r="E771" t="str" cm="1">
        <f t="array" ref="E771">IFERROR(_xlfn.IFS(D771 = 1, IF(ScoutingInfo!O772&gt;0, ScoutingInfo!O772,AVERAGE(stage_timer)),D771=0,MAX(stage_timer),D771="x","x"),"")</f>
        <v/>
      </c>
    </row>
    <row r="772" spans="1:5" x14ac:dyDescent="0.4">
      <c r="A772">
        <f>ScoutingInfo!F773</f>
        <v>0</v>
      </c>
      <c r="B772" t="str">
        <f>IF(ISBLANK(ScoutingInfo!I773),"null", ScoutingInfo!I773*2)</f>
        <v>null</v>
      </c>
      <c r="C772" t="str">
        <f>IF(ISBLANK(ScoutingInfo!J773),"null",ScoutingInfo!J773* 5)</f>
        <v>null</v>
      </c>
      <c r="D772" t="str" cm="1">
        <f t="array" ref="D772">_xlfn.IFS(ScoutingInfo!P773="h",1,   ScoutingInfo!P773="o",1,   ScoutingInfo!P773="s",1,   ScoutingInfo!P773="a",0,   ScoutingInfo!P773="x","x",ScoutingInfo!P773="p","p",ISBLANK(ScoutingInfo!P773),"null")</f>
        <v>null</v>
      </c>
      <c r="E772" t="str" cm="1">
        <f t="array" ref="E772">IFERROR(_xlfn.IFS(D772 = 1, IF(ScoutingInfo!O773&gt;0, ScoutingInfo!O773,AVERAGE(stage_timer)),D772=0,MAX(stage_timer),D772="x","x"),"")</f>
        <v/>
      </c>
    </row>
    <row r="773" spans="1:5" x14ac:dyDescent="0.4">
      <c r="A773">
        <f>ScoutingInfo!F774</f>
        <v>0</v>
      </c>
      <c r="B773" t="str">
        <f>IF(ISBLANK(ScoutingInfo!I774),"null", ScoutingInfo!I774*2)</f>
        <v>null</v>
      </c>
      <c r="C773" t="str">
        <f>IF(ISBLANK(ScoutingInfo!J774),"null",ScoutingInfo!J774* 5)</f>
        <v>null</v>
      </c>
      <c r="D773" t="str" cm="1">
        <f t="array" ref="D773">_xlfn.IFS(ScoutingInfo!P774="h",1,   ScoutingInfo!P774="o",1,   ScoutingInfo!P774="s",1,   ScoutingInfo!P774="a",0,   ScoutingInfo!P774="x","x",ScoutingInfo!P774="p","p",ISBLANK(ScoutingInfo!P774),"null")</f>
        <v>null</v>
      </c>
      <c r="E773" t="str" cm="1">
        <f t="array" ref="E773">IFERROR(_xlfn.IFS(D773 = 1, IF(ScoutingInfo!O774&gt;0, ScoutingInfo!O774,AVERAGE(stage_timer)),D773=0,MAX(stage_timer),D773="x","x"),"")</f>
        <v/>
      </c>
    </row>
    <row r="774" spans="1:5" x14ac:dyDescent="0.4">
      <c r="A774">
        <f>ScoutingInfo!F775</f>
        <v>0</v>
      </c>
      <c r="B774" t="str">
        <f>IF(ISBLANK(ScoutingInfo!I775),"null", ScoutingInfo!I775*2)</f>
        <v>null</v>
      </c>
      <c r="C774" t="str">
        <f>IF(ISBLANK(ScoutingInfo!J775),"null",ScoutingInfo!J775* 5)</f>
        <v>null</v>
      </c>
      <c r="D774" t="str" cm="1">
        <f t="array" ref="D774">_xlfn.IFS(ScoutingInfo!P775="h",1,   ScoutingInfo!P775="o",1,   ScoutingInfo!P775="s",1,   ScoutingInfo!P775="a",0,   ScoutingInfo!P775="x","x",ScoutingInfo!P775="p","p",ISBLANK(ScoutingInfo!P775),"null")</f>
        <v>null</v>
      </c>
      <c r="E774" t="str" cm="1">
        <f t="array" ref="E774">IFERROR(_xlfn.IFS(D774 = 1, IF(ScoutingInfo!O775&gt;0, ScoutingInfo!O775,AVERAGE(stage_timer)),D774=0,MAX(stage_timer),D774="x","x"),"")</f>
        <v/>
      </c>
    </row>
    <row r="775" spans="1:5" x14ac:dyDescent="0.4">
      <c r="A775">
        <f>ScoutingInfo!F776</f>
        <v>0</v>
      </c>
      <c r="B775" t="str">
        <f>IF(ISBLANK(ScoutingInfo!I776),"null", ScoutingInfo!I776*2)</f>
        <v>null</v>
      </c>
      <c r="C775" t="str">
        <f>IF(ISBLANK(ScoutingInfo!J776),"null",ScoutingInfo!J776* 5)</f>
        <v>null</v>
      </c>
      <c r="D775" t="str" cm="1">
        <f t="array" ref="D775">_xlfn.IFS(ScoutingInfo!P776="h",1,   ScoutingInfo!P776="o",1,   ScoutingInfo!P776="s",1,   ScoutingInfo!P776="a",0,   ScoutingInfo!P776="x","x",ScoutingInfo!P776="p","p",ISBLANK(ScoutingInfo!P776),"null")</f>
        <v>null</v>
      </c>
      <c r="E775" t="str" cm="1">
        <f t="array" ref="E775">IFERROR(_xlfn.IFS(D775 = 1, IF(ScoutingInfo!O776&gt;0, ScoutingInfo!O776,AVERAGE(stage_timer)),D775=0,MAX(stage_timer),D775="x","x"),"")</f>
        <v/>
      </c>
    </row>
    <row r="776" spans="1:5" x14ac:dyDescent="0.4">
      <c r="A776">
        <f>ScoutingInfo!F777</f>
        <v>0</v>
      </c>
      <c r="B776" t="str">
        <f>IF(ISBLANK(ScoutingInfo!I777),"null", ScoutingInfo!I777*2)</f>
        <v>null</v>
      </c>
      <c r="C776" t="str">
        <f>IF(ISBLANK(ScoutingInfo!J777),"null",ScoutingInfo!J777* 5)</f>
        <v>null</v>
      </c>
      <c r="D776" t="str" cm="1">
        <f t="array" ref="D776">_xlfn.IFS(ScoutingInfo!P777="h",1,   ScoutingInfo!P777="o",1,   ScoutingInfo!P777="s",1,   ScoutingInfo!P777="a",0,   ScoutingInfo!P777="x","x",ScoutingInfo!P777="p","p",ISBLANK(ScoutingInfo!P777),"null")</f>
        <v>null</v>
      </c>
      <c r="E776" t="str" cm="1">
        <f t="array" ref="E776">IFERROR(_xlfn.IFS(D776 = 1, IF(ScoutingInfo!O777&gt;0, ScoutingInfo!O777,AVERAGE(stage_timer)),D776=0,MAX(stage_timer),D776="x","x"),"")</f>
        <v/>
      </c>
    </row>
    <row r="777" spans="1:5" x14ac:dyDescent="0.4">
      <c r="A777">
        <f>ScoutingInfo!F778</f>
        <v>0</v>
      </c>
      <c r="B777" t="str">
        <f>IF(ISBLANK(ScoutingInfo!I778),"null", ScoutingInfo!I778*2)</f>
        <v>null</v>
      </c>
      <c r="C777" t="str">
        <f>IF(ISBLANK(ScoutingInfo!J778),"null",ScoutingInfo!J778* 5)</f>
        <v>null</v>
      </c>
      <c r="D777" t="str" cm="1">
        <f t="array" ref="D777">_xlfn.IFS(ScoutingInfo!P778="h",1,   ScoutingInfo!P778="o",1,   ScoutingInfo!P778="s",1,   ScoutingInfo!P778="a",0,   ScoutingInfo!P778="x","x",ScoutingInfo!P778="p","p",ISBLANK(ScoutingInfo!P778),"null")</f>
        <v>null</v>
      </c>
      <c r="E777" t="str" cm="1">
        <f t="array" ref="E777">IFERROR(_xlfn.IFS(D777 = 1, IF(ScoutingInfo!O778&gt;0, ScoutingInfo!O778,AVERAGE(stage_timer)),D777=0,MAX(stage_timer),D777="x","x"),"")</f>
        <v/>
      </c>
    </row>
    <row r="778" spans="1:5" x14ac:dyDescent="0.4">
      <c r="A778">
        <f>ScoutingInfo!F779</f>
        <v>0</v>
      </c>
      <c r="B778" t="str">
        <f>IF(ISBLANK(ScoutingInfo!I779),"null", ScoutingInfo!I779*2)</f>
        <v>null</v>
      </c>
      <c r="C778" t="str">
        <f>IF(ISBLANK(ScoutingInfo!J779),"null",ScoutingInfo!J779* 5)</f>
        <v>null</v>
      </c>
      <c r="D778" t="str" cm="1">
        <f t="array" ref="D778">_xlfn.IFS(ScoutingInfo!P779="h",1,   ScoutingInfo!P779="o",1,   ScoutingInfo!P779="s",1,   ScoutingInfo!P779="a",0,   ScoutingInfo!P779="x","x",ScoutingInfo!P779="p","p",ISBLANK(ScoutingInfo!P779),"null")</f>
        <v>null</v>
      </c>
      <c r="E778" t="str" cm="1">
        <f t="array" ref="E778">IFERROR(_xlfn.IFS(D778 = 1, IF(ScoutingInfo!O779&gt;0, ScoutingInfo!O779,AVERAGE(stage_timer)),D778=0,MAX(stage_timer),D778="x","x"),"")</f>
        <v/>
      </c>
    </row>
    <row r="779" spans="1:5" x14ac:dyDescent="0.4">
      <c r="A779">
        <f>ScoutingInfo!F780</f>
        <v>0</v>
      </c>
      <c r="B779" t="str">
        <f>IF(ISBLANK(ScoutingInfo!I780),"null", ScoutingInfo!I780*2)</f>
        <v>null</v>
      </c>
      <c r="C779" t="str">
        <f>IF(ISBLANK(ScoutingInfo!J780),"null",ScoutingInfo!J780* 5)</f>
        <v>null</v>
      </c>
      <c r="D779" t="str" cm="1">
        <f t="array" ref="D779">_xlfn.IFS(ScoutingInfo!P780="h",1,   ScoutingInfo!P780="o",1,   ScoutingInfo!P780="s",1,   ScoutingInfo!P780="a",0,   ScoutingInfo!P780="x","x",ScoutingInfo!P780="p","p",ISBLANK(ScoutingInfo!P780),"null")</f>
        <v>null</v>
      </c>
      <c r="E779" t="str" cm="1">
        <f t="array" ref="E779">IFERROR(_xlfn.IFS(D779 = 1, IF(ScoutingInfo!O780&gt;0, ScoutingInfo!O780,AVERAGE(stage_timer)),D779=0,MAX(stage_timer),D779="x","x"),"")</f>
        <v/>
      </c>
    </row>
    <row r="780" spans="1:5" x14ac:dyDescent="0.4">
      <c r="A780">
        <f>ScoutingInfo!F781</f>
        <v>0</v>
      </c>
      <c r="B780" t="str">
        <f>IF(ISBLANK(ScoutingInfo!I781),"null", ScoutingInfo!I781*2)</f>
        <v>null</v>
      </c>
      <c r="C780" t="str">
        <f>IF(ISBLANK(ScoutingInfo!J781),"null",ScoutingInfo!J781* 5)</f>
        <v>null</v>
      </c>
      <c r="D780" t="str" cm="1">
        <f t="array" ref="D780">_xlfn.IFS(ScoutingInfo!P781="h",1,   ScoutingInfo!P781="o",1,   ScoutingInfo!P781="s",1,   ScoutingInfo!P781="a",0,   ScoutingInfo!P781="x","x",ScoutingInfo!P781="p","p",ISBLANK(ScoutingInfo!P781),"null")</f>
        <v>null</v>
      </c>
      <c r="E780" t="str" cm="1">
        <f t="array" ref="E780">IFERROR(_xlfn.IFS(D780 = 1, IF(ScoutingInfo!O781&gt;0, ScoutingInfo!O781,AVERAGE(stage_timer)),D780=0,MAX(stage_timer),D780="x","x"),"")</f>
        <v/>
      </c>
    </row>
    <row r="781" spans="1:5" x14ac:dyDescent="0.4">
      <c r="A781">
        <f>ScoutingInfo!F782</f>
        <v>0</v>
      </c>
      <c r="B781" t="str">
        <f>IF(ISBLANK(ScoutingInfo!I782),"null", ScoutingInfo!I782*2)</f>
        <v>null</v>
      </c>
      <c r="C781" t="str">
        <f>IF(ISBLANK(ScoutingInfo!J782),"null",ScoutingInfo!J782* 5)</f>
        <v>null</v>
      </c>
      <c r="D781" t="str" cm="1">
        <f t="array" ref="D781">_xlfn.IFS(ScoutingInfo!P782="h",1,   ScoutingInfo!P782="o",1,   ScoutingInfo!P782="s",1,   ScoutingInfo!P782="a",0,   ScoutingInfo!P782="x","x",ScoutingInfo!P782="p","p",ISBLANK(ScoutingInfo!P782),"null")</f>
        <v>null</v>
      </c>
      <c r="E781" t="str" cm="1">
        <f t="array" ref="E781">IFERROR(_xlfn.IFS(D781 = 1, IF(ScoutingInfo!O782&gt;0, ScoutingInfo!O782,AVERAGE(stage_timer)),D781=0,MAX(stage_timer),D781="x","x"),"")</f>
        <v/>
      </c>
    </row>
    <row r="782" spans="1:5" x14ac:dyDescent="0.4">
      <c r="A782">
        <f>ScoutingInfo!F783</f>
        <v>0</v>
      </c>
      <c r="B782" t="str">
        <f>IF(ISBLANK(ScoutingInfo!I783),"null", ScoutingInfo!I783*2)</f>
        <v>null</v>
      </c>
      <c r="C782" t="str">
        <f>IF(ISBLANK(ScoutingInfo!J783),"null",ScoutingInfo!J783* 5)</f>
        <v>null</v>
      </c>
      <c r="D782" t="str" cm="1">
        <f t="array" ref="D782">_xlfn.IFS(ScoutingInfo!P783="h",1,   ScoutingInfo!P783="o",1,   ScoutingInfo!P783="s",1,   ScoutingInfo!P783="a",0,   ScoutingInfo!P783="x","x",ScoutingInfo!P783="p","p",ISBLANK(ScoutingInfo!P783),"null")</f>
        <v>null</v>
      </c>
      <c r="E782" t="str" cm="1">
        <f t="array" ref="E782">IFERROR(_xlfn.IFS(D782 = 1, IF(ScoutingInfo!O783&gt;0, ScoutingInfo!O783,AVERAGE(stage_timer)),D782=0,MAX(stage_timer),D782="x","x"),"")</f>
        <v/>
      </c>
    </row>
    <row r="783" spans="1:5" x14ac:dyDescent="0.4">
      <c r="A783">
        <f>ScoutingInfo!F784</f>
        <v>0</v>
      </c>
      <c r="B783" t="str">
        <f>IF(ISBLANK(ScoutingInfo!I784),"null", ScoutingInfo!I784*2)</f>
        <v>null</v>
      </c>
      <c r="C783" t="str">
        <f>IF(ISBLANK(ScoutingInfo!J784),"null",ScoutingInfo!J784* 5)</f>
        <v>null</v>
      </c>
      <c r="D783" t="str" cm="1">
        <f t="array" ref="D783">_xlfn.IFS(ScoutingInfo!P784="h",1,   ScoutingInfo!P784="o",1,   ScoutingInfo!P784="s",1,   ScoutingInfo!P784="a",0,   ScoutingInfo!P784="x","x",ScoutingInfo!P784="p","p",ISBLANK(ScoutingInfo!P784),"null")</f>
        <v>null</v>
      </c>
      <c r="E783" t="str" cm="1">
        <f t="array" ref="E783">IFERROR(_xlfn.IFS(D783 = 1, IF(ScoutingInfo!O784&gt;0, ScoutingInfo!O784,AVERAGE(stage_timer)),D783=0,MAX(stage_timer),D783="x","x"),"")</f>
        <v/>
      </c>
    </row>
    <row r="784" spans="1:5" x14ac:dyDescent="0.4">
      <c r="A784">
        <f>ScoutingInfo!F785</f>
        <v>0</v>
      </c>
      <c r="B784" t="str">
        <f>IF(ISBLANK(ScoutingInfo!I785),"null", ScoutingInfo!I785*2)</f>
        <v>null</v>
      </c>
      <c r="C784" t="str">
        <f>IF(ISBLANK(ScoutingInfo!J785),"null",ScoutingInfo!J785* 5)</f>
        <v>null</v>
      </c>
      <c r="D784" t="str" cm="1">
        <f t="array" ref="D784">_xlfn.IFS(ScoutingInfo!P785="h",1,   ScoutingInfo!P785="o",1,   ScoutingInfo!P785="s",1,   ScoutingInfo!P785="a",0,   ScoutingInfo!P785="x","x",ScoutingInfo!P785="p","p",ISBLANK(ScoutingInfo!P785),"null")</f>
        <v>null</v>
      </c>
      <c r="E784" t="str" cm="1">
        <f t="array" ref="E784">IFERROR(_xlfn.IFS(D784 = 1, IF(ScoutingInfo!O785&gt;0, ScoutingInfo!O785,AVERAGE(stage_timer)),D784=0,MAX(stage_timer),D784="x","x"),"")</f>
        <v/>
      </c>
    </row>
    <row r="785" spans="1:5" x14ac:dyDescent="0.4">
      <c r="A785">
        <f>ScoutingInfo!F786</f>
        <v>0</v>
      </c>
      <c r="B785" t="str">
        <f>IF(ISBLANK(ScoutingInfo!I786),"null", ScoutingInfo!I786*2)</f>
        <v>null</v>
      </c>
      <c r="C785" t="str">
        <f>IF(ISBLANK(ScoutingInfo!J786),"null",ScoutingInfo!J786* 5)</f>
        <v>null</v>
      </c>
      <c r="D785" t="str" cm="1">
        <f t="array" ref="D785">_xlfn.IFS(ScoutingInfo!P786="h",1,   ScoutingInfo!P786="o",1,   ScoutingInfo!P786="s",1,   ScoutingInfo!P786="a",0,   ScoutingInfo!P786="x","x",ScoutingInfo!P786="p","p",ISBLANK(ScoutingInfo!P786),"null")</f>
        <v>null</v>
      </c>
      <c r="E785" t="str" cm="1">
        <f t="array" ref="E785">IFERROR(_xlfn.IFS(D785 = 1, IF(ScoutingInfo!O786&gt;0, ScoutingInfo!O786,AVERAGE(stage_timer)),D785=0,MAX(stage_timer),D785="x","x"),"")</f>
        <v/>
      </c>
    </row>
    <row r="786" spans="1:5" x14ac:dyDescent="0.4">
      <c r="A786">
        <f>ScoutingInfo!F787</f>
        <v>0</v>
      </c>
      <c r="B786" t="str">
        <f>IF(ISBLANK(ScoutingInfo!I787),"null", ScoutingInfo!I787*2)</f>
        <v>null</v>
      </c>
      <c r="C786" t="str">
        <f>IF(ISBLANK(ScoutingInfo!J787),"null",ScoutingInfo!J787* 5)</f>
        <v>null</v>
      </c>
      <c r="D786" t="str" cm="1">
        <f t="array" ref="D786">_xlfn.IFS(ScoutingInfo!P787="h",1,   ScoutingInfo!P787="o",1,   ScoutingInfo!P787="s",1,   ScoutingInfo!P787="a",0,   ScoutingInfo!P787="x","x",ScoutingInfo!P787="p","p",ISBLANK(ScoutingInfo!P787),"null")</f>
        <v>null</v>
      </c>
      <c r="E786" t="str" cm="1">
        <f t="array" ref="E786">IFERROR(_xlfn.IFS(D786 = 1, IF(ScoutingInfo!O787&gt;0, ScoutingInfo!O787,AVERAGE(stage_timer)),D786=0,MAX(stage_timer),D786="x","x"),"")</f>
        <v/>
      </c>
    </row>
    <row r="787" spans="1:5" x14ac:dyDescent="0.4">
      <c r="A787">
        <f>ScoutingInfo!F788</f>
        <v>0</v>
      </c>
      <c r="B787" t="str">
        <f>IF(ISBLANK(ScoutingInfo!I788),"null", ScoutingInfo!I788*2)</f>
        <v>null</v>
      </c>
      <c r="C787" t="str">
        <f>IF(ISBLANK(ScoutingInfo!J788),"null",ScoutingInfo!J788* 5)</f>
        <v>null</v>
      </c>
      <c r="D787" t="str" cm="1">
        <f t="array" ref="D787">_xlfn.IFS(ScoutingInfo!P788="h",1,   ScoutingInfo!P788="o",1,   ScoutingInfo!P788="s",1,   ScoutingInfo!P788="a",0,   ScoutingInfo!P788="x","x",ScoutingInfo!P788="p","p",ISBLANK(ScoutingInfo!P788),"null")</f>
        <v>null</v>
      </c>
      <c r="E787" t="str" cm="1">
        <f t="array" ref="E787">IFERROR(_xlfn.IFS(D787 = 1, IF(ScoutingInfo!O788&gt;0, ScoutingInfo!O788,AVERAGE(stage_timer)),D787=0,MAX(stage_timer),D787="x","x"),"")</f>
        <v/>
      </c>
    </row>
    <row r="788" spans="1:5" x14ac:dyDescent="0.4">
      <c r="A788">
        <f>ScoutingInfo!F789</f>
        <v>0</v>
      </c>
      <c r="B788" t="str">
        <f>IF(ISBLANK(ScoutingInfo!I789),"null", ScoutingInfo!I789*2)</f>
        <v>null</v>
      </c>
      <c r="C788" t="str">
        <f>IF(ISBLANK(ScoutingInfo!J789),"null",ScoutingInfo!J789* 5)</f>
        <v>null</v>
      </c>
      <c r="D788" t="str" cm="1">
        <f t="array" ref="D788">_xlfn.IFS(ScoutingInfo!P789="h",1,   ScoutingInfo!P789="o",1,   ScoutingInfo!P789="s",1,   ScoutingInfo!P789="a",0,   ScoutingInfo!P789="x","x",ScoutingInfo!P789="p","p",ISBLANK(ScoutingInfo!P789),"null")</f>
        <v>null</v>
      </c>
      <c r="E788" t="str" cm="1">
        <f t="array" ref="E788">IFERROR(_xlfn.IFS(D788 = 1, IF(ScoutingInfo!O789&gt;0, ScoutingInfo!O789,AVERAGE(stage_timer)),D788=0,MAX(stage_timer),D788="x","x"),"")</f>
        <v/>
      </c>
    </row>
    <row r="789" spans="1:5" x14ac:dyDescent="0.4">
      <c r="A789">
        <f>ScoutingInfo!F790</f>
        <v>0</v>
      </c>
      <c r="B789" t="str">
        <f>IF(ISBLANK(ScoutingInfo!I790),"null", ScoutingInfo!I790*2)</f>
        <v>null</v>
      </c>
      <c r="C789" t="str">
        <f>IF(ISBLANK(ScoutingInfo!J790),"null",ScoutingInfo!J790* 5)</f>
        <v>null</v>
      </c>
      <c r="D789" t="str" cm="1">
        <f t="array" ref="D789">_xlfn.IFS(ScoutingInfo!P790="h",1,   ScoutingInfo!P790="o",1,   ScoutingInfo!P790="s",1,   ScoutingInfo!P790="a",0,   ScoutingInfo!P790="x","x",ScoutingInfo!P790="p","p",ISBLANK(ScoutingInfo!P790),"null")</f>
        <v>null</v>
      </c>
      <c r="E789" t="str" cm="1">
        <f t="array" ref="E789">IFERROR(_xlfn.IFS(D789 = 1, IF(ScoutingInfo!O790&gt;0, ScoutingInfo!O790,AVERAGE(stage_timer)),D789=0,MAX(stage_timer),D789="x","x"),"")</f>
        <v/>
      </c>
    </row>
    <row r="790" spans="1:5" x14ac:dyDescent="0.4">
      <c r="A790">
        <f>ScoutingInfo!F791</f>
        <v>0</v>
      </c>
      <c r="B790" t="str">
        <f>IF(ISBLANK(ScoutingInfo!I791),"null", ScoutingInfo!I791*2)</f>
        <v>null</v>
      </c>
      <c r="C790" t="str">
        <f>IF(ISBLANK(ScoutingInfo!J791),"null",ScoutingInfo!J791* 5)</f>
        <v>null</v>
      </c>
      <c r="D790" t="str" cm="1">
        <f t="array" ref="D790">_xlfn.IFS(ScoutingInfo!P791="h",1,   ScoutingInfo!P791="o",1,   ScoutingInfo!P791="s",1,   ScoutingInfo!P791="a",0,   ScoutingInfo!P791="x","x",ScoutingInfo!P791="p","p",ISBLANK(ScoutingInfo!P791),"null")</f>
        <v>null</v>
      </c>
      <c r="E790" t="str" cm="1">
        <f t="array" ref="E790">IFERROR(_xlfn.IFS(D790 = 1, IF(ScoutingInfo!O791&gt;0, ScoutingInfo!O791,AVERAGE(stage_timer)),D790=0,MAX(stage_timer),D790="x","x"),"")</f>
        <v/>
      </c>
    </row>
    <row r="791" spans="1:5" x14ac:dyDescent="0.4">
      <c r="A791">
        <f>ScoutingInfo!F792</f>
        <v>0</v>
      </c>
      <c r="B791" t="str">
        <f>IF(ISBLANK(ScoutingInfo!I792),"null", ScoutingInfo!I792*2)</f>
        <v>null</v>
      </c>
      <c r="C791" t="str">
        <f>IF(ISBLANK(ScoutingInfo!J792),"null",ScoutingInfo!J792* 5)</f>
        <v>null</v>
      </c>
      <c r="D791" t="str" cm="1">
        <f t="array" ref="D791">_xlfn.IFS(ScoutingInfo!P792="h",1,   ScoutingInfo!P792="o",1,   ScoutingInfo!P792="s",1,   ScoutingInfo!P792="a",0,   ScoutingInfo!P792="x","x",ScoutingInfo!P792="p","p",ISBLANK(ScoutingInfo!P792),"null")</f>
        <v>null</v>
      </c>
      <c r="E791" t="str" cm="1">
        <f t="array" ref="E791">IFERROR(_xlfn.IFS(D791 = 1, IF(ScoutingInfo!O792&gt;0, ScoutingInfo!O792,AVERAGE(stage_timer)),D791=0,MAX(stage_timer),D791="x","x"),"")</f>
        <v/>
      </c>
    </row>
    <row r="792" spans="1:5" x14ac:dyDescent="0.4">
      <c r="A792">
        <f>ScoutingInfo!F793</f>
        <v>0</v>
      </c>
      <c r="B792" t="str">
        <f>IF(ISBLANK(ScoutingInfo!I793),"null", ScoutingInfo!I793*2)</f>
        <v>null</v>
      </c>
      <c r="C792" t="str">
        <f>IF(ISBLANK(ScoutingInfo!J793),"null",ScoutingInfo!J793* 5)</f>
        <v>null</v>
      </c>
      <c r="D792" t="str" cm="1">
        <f t="array" ref="D792">_xlfn.IFS(ScoutingInfo!P793="h",1,   ScoutingInfo!P793="o",1,   ScoutingInfo!P793="s",1,   ScoutingInfo!P793="a",0,   ScoutingInfo!P793="x","x",ScoutingInfo!P793="p","p",ISBLANK(ScoutingInfo!P793),"null")</f>
        <v>null</v>
      </c>
      <c r="E792" t="str" cm="1">
        <f t="array" ref="E792">IFERROR(_xlfn.IFS(D792 = 1, IF(ScoutingInfo!O793&gt;0, ScoutingInfo!O793,AVERAGE(stage_timer)),D792=0,MAX(stage_timer),D792="x","x"),"")</f>
        <v/>
      </c>
    </row>
    <row r="793" spans="1:5" x14ac:dyDescent="0.4">
      <c r="A793">
        <f>ScoutingInfo!F794</f>
        <v>0</v>
      </c>
      <c r="B793" t="str">
        <f>IF(ISBLANK(ScoutingInfo!I794),"null", ScoutingInfo!I794*2)</f>
        <v>null</v>
      </c>
      <c r="C793" t="str">
        <f>IF(ISBLANK(ScoutingInfo!J794),"null",ScoutingInfo!J794* 5)</f>
        <v>null</v>
      </c>
      <c r="D793" t="str" cm="1">
        <f t="array" ref="D793">_xlfn.IFS(ScoutingInfo!P794="h",1,   ScoutingInfo!P794="o",1,   ScoutingInfo!P794="s",1,   ScoutingInfo!P794="a",0,   ScoutingInfo!P794="x","x",ScoutingInfo!P794="p","p",ISBLANK(ScoutingInfo!P794),"null")</f>
        <v>null</v>
      </c>
      <c r="E793" t="str" cm="1">
        <f t="array" ref="E793">IFERROR(_xlfn.IFS(D793 = 1, IF(ScoutingInfo!O794&gt;0, ScoutingInfo!O794,AVERAGE(stage_timer)),D793=0,MAX(stage_timer),D793="x","x"),"")</f>
        <v/>
      </c>
    </row>
    <row r="794" spans="1:5" x14ac:dyDescent="0.4">
      <c r="A794">
        <f>ScoutingInfo!F795</f>
        <v>0</v>
      </c>
      <c r="B794" t="str">
        <f>IF(ISBLANK(ScoutingInfo!I795),"null", ScoutingInfo!I795*2)</f>
        <v>null</v>
      </c>
      <c r="C794" t="str">
        <f>IF(ISBLANK(ScoutingInfo!J795),"null",ScoutingInfo!J795* 5)</f>
        <v>null</v>
      </c>
      <c r="D794" t="str" cm="1">
        <f t="array" ref="D794">_xlfn.IFS(ScoutingInfo!P795="h",1,   ScoutingInfo!P795="o",1,   ScoutingInfo!P795="s",1,   ScoutingInfo!P795="a",0,   ScoutingInfo!P795="x","x",ScoutingInfo!P795="p","p",ISBLANK(ScoutingInfo!P795),"null")</f>
        <v>null</v>
      </c>
      <c r="E794" t="str" cm="1">
        <f t="array" ref="E794">IFERROR(_xlfn.IFS(D794 = 1, IF(ScoutingInfo!O795&gt;0, ScoutingInfo!O795,AVERAGE(stage_timer)),D794=0,MAX(stage_timer),D794="x","x"),"")</f>
        <v/>
      </c>
    </row>
    <row r="795" spans="1:5" x14ac:dyDescent="0.4">
      <c r="A795">
        <f>ScoutingInfo!F796</f>
        <v>0</v>
      </c>
      <c r="B795" t="str">
        <f>IF(ISBLANK(ScoutingInfo!I796),"null", ScoutingInfo!I796*2)</f>
        <v>null</v>
      </c>
      <c r="C795" t="str">
        <f>IF(ISBLANK(ScoutingInfo!J796),"null",ScoutingInfo!J796* 5)</f>
        <v>null</v>
      </c>
      <c r="D795" t="str" cm="1">
        <f t="array" ref="D795">_xlfn.IFS(ScoutingInfo!P796="h",1,   ScoutingInfo!P796="o",1,   ScoutingInfo!P796="s",1,   ScoutingInfo!P796="a",0,   ScoutingInfo!P796="x","x",ScoutingInfo!P796="p","p",ISBLANK(ScoutingInfo!P796),"null")</f>
        <v>null</v>
      </c>
      <c r="E795" t="str" cm="1">
        <f t="array" ref="E795">IFERROR(_xlfn.IFS(D795 = 1, IF(ScoutingInfo!O796&gt;0, ScoutingInfo!O796,AVERAGE(stage_timer)),D795=0,MAX(stage_timer),D795="x","x"),"")</f>
        <v/>
      </c>
    </row>
    <row r="796" spans="1:5" x14ac:dyDescent="0.4">
      <c r="A796">
        <f>ScoutingInfo!F797</f>
        <v>0</v>
      </c>
      <c r="B796" t="str">
        <f>IF(ISBLANK(ScoutingInfo!I797),"null", ScoutingInfo!I797*2)</f>
        <v>null</v>
      </c>
      <c r="C796" t="str">
        <f>IF(ISBLANK(ScoutingInfo!J797),"null",ScoutingInfo!J797* 5)</f>
        <v>null</v>
      </c>
      <c r="D796" t="str" cm="1">
        <f t="array" ref="D796">_xlfn.IFS(ScoutingInfo!P797="h",1,   ScoutingInfo!P797="o",1,   ScoutingInfo!P797="s",1,   ScoutingInfo!P797="a",0,   ScoutingInfo!P797="x","x",ScoutingInfo!P797="p","p",ISBLANK(ScoutingInfo!P797),"null")</f>
        <v>null</v>
      </c>
      <c r="E796" t="str" cm="1">
        <f t="array" ref="E796">IFERROR(_xlfn.IFS(D796 = 1, IF(ScoutingInfo!O797&gt;0, ScoutingInfo!O797,AVERAGE(stage_timer)),D796=0,MAX(stage_timer),D796="x","x"),"")</f>
        <v/>
      </c>
    </row>
    <row r="797" spans="1:5" x14ac:dyDescent="0.4">
      <c r="A797">
        <f>ScoutingInfo!F798</f>
        <v>0</v>
      </c>
      <c r="B797" t="str">
        <f>IF(ISBLANK(ScoutingInfo!I798),"null", ScoutingInfo!I798*2)</f>
        <v>null</v>
      </c>
      <c r="C797" t="str">
        <f>IF(ISBLANK(ScoutingInfo!J798),"null",ScoutingInfo!J798* 5)</f>
        <v>null</v>
      </c>
      <c r="D797" t="str" cm="1">
        <f t="array" ref="D797">_xlfn.IFS(ScoutingInfo!P798="h",1,   ScoutingInfo!P798="o",1,   ScoutingInfo!P798="s",1,   ScoutingInfo!P798="a",0,   ScoutingInfo!P798="x","x",ScoutingInfo!P798="p","p",ISBLANK(ScoutingInfo!P798),"null")</f>
        <v>null</v>
      </c>
      <c r="E797" t="str" cm="1">
        <f t="array" ref="E797">IFERROR(_xlfn.IFS(D797 = 1, IF(ScoutingInfo!O798&gt;0, ScoutingInfo!O798,AVERAGE(stage_timer)),D797=0,MAX(stage_timer),D797="x","x"),"")</f>
        <v/>
      </c>
    </row>
    <row r="798" spans="1:5" x14ac:dyDescent="0.4">
      <c r="A798">
        <f>ScoutingInfo!F799</f>
        <v>0</v>
      </c>
      <c r="B798" t="str">
        <f>IF(ISBLANK(ScoutingInfo!I799),"null", ScoutingInfo!I799*2)</f>
        <v>null</v>
      </c>
      <c r="C798" t="str">
        <f>IF(ISBLANK(ScoutingInfo!J799),"null",ScoutingInfo!J799* 5)</f>
        <v>null</v>
      </c>
      <c r="D798" t="str" cm="1">
        <f t="array" ref="D798">_xlfn.IFS(ScoutingInfo!P799="h",1,   ScoutingInfo!P799="o",1,   ScoutingInfo!P799="s",1,   ScoutingInfo!P799="a",0,   ScoutingInfo!P799="x","x",ScoutingInfo!P799="p","p",ISBLANK(ScoutingInfo!P799),"null")</f>
        <v>null</v>
      </c>
      <c r="E798" t="str" cm="1">
        <f t="array" ref="E798">IFERROR(_xlfn.IFS(D798 = 1, IF(ScoutingInfo!O799&gt;0, ScoutingInfo!O799,AVERAGE(stage_timer)),D798=0,MAX(stage_timer),D798="x","x"),"")</f>
        <v/>
      </c>
    </row>
    <row r="799" spans="1:5" x14ac:dyDescent="0.4">
      <c r="A799">
        <f>ScoutingInfo!F800</f>
        <v>0</v>
      </c>
      <c r="B799" t="str">
        <f>IF(ISBLANK(ScoutingInfo!I800),"null", ScoutingInfo!I800*2)</f>
        <v>null</v>
      </c>
      <c r="C799" t="str">
        <f>IF(ISBLANK(ScoutingInfo!J800),"null",ScoutingInfo!J800* 5)</f>
        <v>null</v>
      </c>
      <c r="D799" t="str" cm="1">
        <f t="array" ref="D799">_xlfn.IFS(ScoutingInfo!P800="h",1,   ScoutingInfo!P800="o",1,   ScoutingInfo!P800="s",1,   ScoutingInfo!P800="a",0,   ScoutingInfo!P800="x","x",ScoutingInfo!P800="p","p",ISBLANK(ScoutingInfo!P800),"null")</f>
        <v>null</v>
      </c>
      <c r="E799" t="str" cm="1">
        <f t="array" ref="E799">IFERROR(_xlfn.IFS(D799 = 1, IF(ScoutingInfo!O800&gt;0, ScoutingInfo!O800,AVERAGE(stage_timer)),D799=0,MAX(stage_timer),D799="x","x"),"")</f>
        <v/>
      </c>
    </row>
    <row r="800" spans="1:5" x14ac:dyDescent="0.4">
      <c r="A800">
        <f>ScoutingInfo!F801</f>
        <v>0</v>
      </c>
      <c r="B800" t="str">
        <f>IF(ISBLANK(ScoutingInfo!I801),"null", ScoutingInfo!I801*2)</f>
        <v>null</v>
      </c>
      <c r="C800" t="str">
        <f>IF(ISBLANK(ScoutingInfo!J801),"null",ScoutingInfo!J801* 5)</f>
        <v>null</v>
      </c>
      <c r="D800" t="str" cm="1">
        <f t="array" ref="D800">_xlfn.IFS(ScoutingInfo!P801="h",1,   ScoutingInfo!P801="o",1,   ScoutingInfo!P801="s",1,   ScoutingInfo!P801="a",0,   ScoutingInfo!P801="x","x",ScoutingInfo!P801="p","p",ISBLANK(ScoutingInfo!P801),"null")</f>
        <v>null</v>
      </c>
      <c r="E800" t="str" cm="1">
        <f t="array" ref="E800">IFERROR(_xlfn.IFS(D800 = 1, IF(ScoutingInfo!O801&gt;0, ScoutingInfo!O801,AVERAGE(stage_timer)),D800=0,MAX(stage_timer),D800="x","x"),"")</f>
        <v/>
      </c>
    </row>
    <row r="801" spans="1:5" x14ac:dyDescent="0.4">
      <c r="A801">
        <f>ScoutingInfo!F802</f>
        <v>0</v>
      </c>
      <c r="B801" t="str">
        <f>IF(ISBLANK(ScoutingInfo!I802),"null", ScoutingInfo!I802*2)</f>
        <v>null</v>
      </c>
      <c r="C801" t="str">
        <f>IF(ISBLANK(ScoutingInfo!J802),"null",ScoutingInfo!J802* 5)</f>
        <v>null</v>
      </c>
      <c r="D801" t="str" cm="1">
        <f t="array" ref="D801">_xlfn.IFS(ScoutingInfo!P802="h",1,   ScoutingInfo!P802="o",1,   ScoutingInfo!P802="s",1,   ScoutingInfo!P802="a",0,   ScoutingInfo!P802="x","x",ScoutingInfo!P802="p","p",ISBLANK(ScoutingInfo!P802),"null")</f>
        <v>null</v>
      </c>
      <c r="E801" t="str" cm="1">
        <f t="array" ref="E801">IFERROR(_xlfn.IFS(D801 = 1, IF(ScoutingInfo!O802&gt;0, ScoutingInfo!O802,AVERAGE(stage_timer)),D801=0,MAX(stage_timer),D801="x","x"),"")</f>
        <v/>
      </c>
    </row>
    <row r="802" spans="1:5" x14ac:dyDescent="0.4">
      <c r="A802">
        <f>ScoutingInfo!F803</f>
        <v>0</v>
      </c>
      <c r="B802" t="str">
        <f>IF(ISBLANK(ScoutingInfo!I803),"null", ScoutingInfo!I803*2)</f>
        <v>null</v>
      </c>
      <c r="C802" t="str">
        <f>IF(ISBLANK(ScoutingInfo!J803),"null",ScoutingInfo!J803* 5)</f>
        <v>null</v>
      </c>
      <c r="D802" t="str" cm="1">
        <f t="array" ref="D802">_xlfn.IFS(ScoutingInfo!P803="h",1,   ScoutingInfo!P803="o",1,   ScoutingInfo!P803="s",1,   ScoutingInfo!P803="a",0,   ScoutingInfo!P803="x","x",ScoutingInfo!P803="p","p",ISBLANK(ScoutingInfo!P803),"null")</f>
        <v>null</v>
      </c>
      <c r="E802" t="str" cm="1">
        <f t="array" ref="E802">IFERROR(_xlfn.IFS(D802 = 1, IF(ScoutingInfo!O803&gt;0, ScoutingInfo!O803,AVERAGE(stage_timer)),D802=0,MAX(stage_timer),D802="x","x"),"")</f>
        <v/>
      </c>
    </row>
    <row r="803" spans="1:5" x14ac:dyDescent="0.4">
      <c r="A803">
        <f>ScoutingInfo!F804</f>
        <v>0</v>
      </c>
      <c r="B803" t="str">
        <f>IF(ISBLANK(ScoutingInfo!I804),"null", ScoutingInfo!I804*2)</f>
        <v>null</v>
      </c>
      <c r="C803" t="str">
        <f>IF(ISBLANK(ScoutingInfo!J804),"null",ScoutingInfo!J804* 5)</f>
        <v>null</v>
      </c>
      <c r="D803" t="str" cm="1">
        <f t="array" ref="D803">_xlfn.IFS(ScoutingInfo!P804="h",1,   ScoutingInfo!P804="o",1,   ScoutingInfo!P804="s",1,   ScoutingInfo!P804="a",0,   ScoutingInfo!P804="x","x",ScoutingInfo!P804="p","p",ISBLANK(ScoutingInfo!P804),"null")</f>
        <v>null</v>
      </c>
      <c r="E803" t="str" cm="1">
        <f t="array" ref="E803">IFERROR(_xlfn.IFS(D803 = 1, IF(ScoutingInfo!O804&gt;0, ScoutingInfo!O804,AVERAGE(stage_timer)),D803=0,MAX(stage_timer),D803="x","x"),"")</f>
        <v/>
      </c>
    </row>
    <row r="804" spans="1:5" x14ac:dyDescent="0.4">
      <c r="A804">
        <f>ScoutingInfo!F805</f>
        <v>0</v>
      </c>
      <c r="B804" t="str">
        <f>IF(ISBLANK(ScoutingInfo!I805),"null", ScoutingInfo!I805*2)</f>
        <v>null</v>
      </c>
      <c r="C804" t="str">
        <f>IF(ISBLANK(ScoutingInfo!J805),"null",ScoutingInfo!J805* 5)</f>
        <v>null</v>
      </c>
      <c r="D804" t="str" cm="1">
        <f t="array" ref="D804">_xlfn.IFS(ScoutingInfo!P805="h",1,   ScoutingInfo!P805="o",1,   ScoutingInfo!P805="s",1,   ScoutingInfo!P805="a",0,   ScoutingInfo!P805="x","x",ScoutingInfo!P805="p","p",ISBLANK(ScoutingInfo!P805),"null")</f>
        <v>null</v>
      </c>
      <c r="E804" t="str" cm="1">
        <f t="array" ref="E804">IFERROR(_xlfn.IFS(D804 = 1, IF(ScoutingInfo!O805&gt;0, ScoutingInfo!O805,AVERAGE(stage_timer)),D804=0,MAX(stage_timer),D804="x","x"),"")</f>
        <v/>
      </c>
    </row>
    <row r="805" spans="1:5" x14ac:dyDescent="0.4">
      <c r="A805">
        <f>ScoutingInfo!F806</f>
        <v>0</v>
      </c>
      <c r="B805" t="str">
        <f>IF(ISBLANK(ScoutingInfo!I806),"null", ScoutingInfo!I806*2)</f>
        <v>null</v>
      </c>
      <c r="C805" t="str">
        <f>IF(ISBLANK(ScoutingInfo!J806),"null",ScoutingInfo!J806* 5)</f>
        <v>null</v>
      </c>
      <c r="D805" t="str" cm="1">
        <f t="array" ref="D805">_xlfn.IFS(ScoutingInfo!P806="h",1,   ScoutingInfo!P806="o",1,   ScoutingInfo!P806="s",1,   ScoutingInfo!P806="a",0,   ScoutingInfo!P806="x","x",ScoutingInfo!P806="p","p",ISBLANK(ScoutingInfo!P806),"null")</f>
        <v>null</v>
      </c>
      <c r="E805" t="str" cm="1">
        <f t="array" ref="E805">IFERROR(_xlfn.IFS(D805 = 1, IF(ScoutingInfo!O806&gt;0, ScoutingInfo!O806,AVERAGE(stage_timer)),D805=0,MAX(stage_timer),D805="x","x"),"")</f>
        <v/>
      </c>
    </row>
    <row r="806" spans="1:5" x14ac:dyDescent="0.4">
      <c r="A806">
        <f>ScoutingInfo!F807</f>
        <v>0</v>
      </c>
      <c r="B806" t="str">
        <f>IF(ISBLANK(ScoutingInfo!I807),"null", ScoutingInfo!I807*2)</f>
        <v>null</v>
      </c>
      <c r="C806" t="str">
        <f>IF(ISBLANK(ScoutingInfo!J807),"null",ScoutingInfo!J807* 5)</f>
        <v>null</v>
      </c>
      <c r="D806" t="str" cm="1">
        <f t="array" ref="D806">_xlfn.IFS(ScoutingInfo!P807="h",1,   ScoutingInfo!P807="o",1,   ScoutingInfo!P807="s",1,   ScoutingInfo!P807="a",0,   ScoutingInfo!P807="x","x",ScoutingInfo!P807="p","p",ISBLANK(ScoutingInfo!P807),"null")</f>
        <v>null</v>
      </c>
      <c r="E806" t="str" cm="1">
        <f t="array" ref="E806">IFERROR(_xlfn.IFS(D806 = 1, IF(ScoutingInfo!O807&gt;0, ScoutingInfo!O807,AVERAGE(stage_timer)),D806=0,MAX(stage_timer),D806="x","x"),"")</f>
        <v/>
      </c>
    </row>
    <row r="807" spans="1:5" x14ac:dyDescent="0.4">
      <c r="A807">
        <f>ScoutingInfo!F808</f>
        <v>0</v>
      </c>
      <c r="B807" t="str">
        <f>IF(ISBLANK(ScoutingInfo!I808),"null", ScoutingInfo!I808*2)</f>
        <v>null</v>
      </c>
      <c r="C807" t="str">
        <f>IF(ISBLANK(ScoutingInfo!J808),"null",ScoutingInfo!J808* 5)</f>
        <v>null</v>
      </c>
      <c r="D807" t="str" cm="1">
        <f t="array" ref="D807">_xlfn.IFS(ScoutingInfo!P808="h",1,   ScoutingInfo!P808="o",1,   ScoutingInfo!P808="s",1,   ScoutingInfo!P808="a",0,   ScoutingInfo!P808="x","x",ScoutingInfo!P808="p","p",ISBLANK(ScoutingInfo!P808),"null")</f>
        <v>null</v>
      </c>
      <c r="E807" t="str" cm="1">
        <f t="array" ref="E807">IFERROR(_xlfn.IFS(D807 = 1, IF(ScoutingInfo!O808&gt;0, ScoutingInfo!O808,AVERAGE(stage_timer)),D807=0,MAX(stage_timer),D807="x","x"),"")</f>
        <v/>
      </c>
    </row>
    <row r="808" spans="1:5" x14ac:dyDescent="0.4">
      <c r="A808">
        <f>ScoutingInfo!F809</f>
        <v>0</v>
      </c>
      <c r="B808" t="str">
        <f>IF(ISBLANK(ScoutingInfo!I809),"null", ScoutingInfo!I809*2)</f>
        <v>null</v>
      </c>
      <c r="C808" t="str">
        <f>IF(ISBLANK(ScoutingInfo!J809),"null",ScoutingInfo!J809* 5)</f>
        <v>null</v>
      </c>
      <c r="D808" t="str" cm="1">
        <f t="array" ref="D808">_xlfn.IFS(ScoutingInfo!P809="h",1,   ScoutingInfo!P809="o",1,   ScoutingInfo!P809="s",1,   ScoutingInfo!P809="a",0,   ScoutingInfo!P809="x","x",ScoutingInfo!P809="p","p",ISBLANK(ScoutingInfo!P809),"null")</f>
        <v>null</v>
      </c>
      <c r="E808" t="str" cm="1">
        <f t="array" ref="E808">IFERROR(_xlfn.IFS(D808 = 1, IF(ScoutingInfo!O809&gt;0, ScoutingInfo!O809,AVERAGE(stage_timer)),D808=0,MAX(stage_timer),D808="x","x"),"")</f>
        <v/>
      </c>
    </row>
    <row r="809" spans="1:5" x14ac:dyDescent="0.4">
      <c r="A809">
        <f>ScoutingInfo!F810</f>
        <v>0</v>
      </c>
      <c r="B809" t="str">
        <f>IF(ISBLANK(ScoutingInfo!I810),"null", ScoutingInfo!I810*2)</f>
        <v>null</v>
      </c>
      <c r="C809" t="str">
        <f>IF(ISBLANK(ScoutingInfo!J810),"null",ScoutingInfo!J810* 5)</f>
        <v>null</v>
      </c>
      <c r="D809" t="str" cm="1">
        <f t="array" ref="D809">_xlfn.IFS(ScoutingInfo!P810="h",1,   ScoutingInfo!P810="o",1,   ScoutingInfo!P810="s",1,   ScoutingInfo!P810="a",0,   ScoutingInfo!P810="x","x",ScoutingInfo!P810="p","p",ISBLANK(ScoutingInfo!P810),"null")</f>
        <v>null</v>
      </c>
      <c r="E809" t="str" cm="1">
        <f t="array" ref="E809">IFERROR(_xlfn.IFS(D809 = 1, IF(ScoutingInfo!O810&gt;0, ScoutingInfo!O810,AVERAGE(stage_timer)),D809=0,MAX(stage_timer),D809="x","x"),"")</f>
        <v/>
      </c>
    </row>
    <row r="810" spans="1:5" x14ac:dyDescent="0.4">
      <c r="A810">
        <f>ScoutingInfo!F811</f>
        <v>0</v>
      </c>
      <c r="B810" t="str">
        <f>IF(ISBLANK(ScoutingInfo!I811),"null", ScoutingInfo!I811*2)</f>
        <v>null</v>
      </c>
      <c r="C810" t="str">
        <f>IF(ISBLANK(ScoutingInfo!J811),"null",ScoutingInfo!J811* 5)</f>
        <v>null</v>
      </c>
      <c r="D810" t="str" cm="1">
        <f t="array" ref="D810">_xlfn.IFS(ScoutingInfo!P811="h",1,   ScoutingInfo!P811="o",1,   ScoutingInfo!P811="s",1,   ScoutingInfo!P811="a",0,   ScoutingInfo!P811="x","x",ScoutingInfo!P811="p","p",ISBLANK(ScoutingInfo!P811),"null")</f>
        <v>null</v>
      </c>
      <c r="E810" t="str" cm="1">
        <f t="array" ref="E810">IFERROR(_xlfn.IFS(D810 = 1, IF(ScoutingInfo!O811&gt;0, ScoutingInfo!O811,AVERAGE(stage_timer)),D810=0,MAX(stage_timer),D810="x","x"),"")</f>
        <v/>
      </c>
    </row>
    <row r="811" spans="1:5" x14ac:dyDescent="0.4">
      <c r="A811">
        <f>ScoutingInfo!F812</f>
        <v>0</v>
      </c>
      <c r="B811" t="str">
        <f>IF(ISBLANK(ScoutingInfo!I812),"null", ScoutingInfo!I812*2)</f>
        <v>null</v>
      </c>
      <c r="C811" t="str">
        <f>IF(ISBLANK(ScoutingInfo!J812),"null",ScoutingInfo!J812* 5)</f>
        <v>null</v>
      </c>
      <c r="D811" t="str" cm="1">
        <f t="array" ref="D811">_xlfn.IFS(ScoutingInfo!P812="h",1,   ScoutingInfo!P812="o",1,   ScoutingInfo!P812="s",1,   ScoutingInfo!P812="a",0,   ScoutingInfo!P812="x","x",ScoutingInfo!P812="p","p",ISBLANK(ScoutingInfo!P812),"null")</f>
        <v>null</v>
      </c>
      <c r="E811" t="str" cm="1">
        <f t="array" ref="E811">IFERROR(_xlfn.IFS(D811 = 1, IF(ScoutingInfo!O812&gt;0, ScoutingInfo!O812,AVERAGE(stage_timer)),D811=0,MAX(stage_timer),D811="x","x"),"")</f>
        <v/>
      </c>
    </row>
    <row r="812" spans="1:5" x14ac:dyDescent="0.4">
      <c r="A812">
        <f>ScoutingInfo!F813</f>
        <v>0</v>
      </c>
      <c r="B812" t="str">
        <f>IF(ISBLANK(ScoutingInfo!I813),"null", ScoutingInfo!I813*2)</f>
        <v>null</v>
      </c>
      <c r="C812" t="str">
        <f>IF(ISBLANK(ScoutingInfo!J813),"null",ScoutingInfo!J813* 5)</f>
        <v>null</v>
      </c>
      <c r="D812" t="str" cm="1">
        <f t="array" ref="D812">_xlfn.IFS(ScoutingInfo!P813="h",1,   ScoutingInfo!P813="o",1,   ScoutingInfo!P813="s",1,   ScoutingInfo!P813="a",0,   ScoutingInfo!P813="x","x",ScoutingInfo!P813="p","p",ISBLANK(ScoutingInfo!P813),"null")</f>
        <v>null</v>
      </c>
      <c r="E812" t="str" cm="1">
        <f t="array" ref="E812">IFERROR(_xlfn.IFS(D812 = 1, IF(ScoutingInfo!O813&gt;0, ScoutingInfo!O813,AVERAGE(stage_timer)),D812=0,MAX(stage_timer),D812="x","x"),"")</f>
        <v/>
      </c>
    </row>
    <row r="813" spans="1:5" x14ac:dyDescent="0.4">
      <c r="A813">
        <f>ScoutingInfo!F814</f>
        <v>0</v>
      </c>
      <c r="B813" t="str">
        <f>IF(ISBLANK(ScoutingInfo!I814),"null", ScoutingInfo!I814*2)</f>
        <v>null</v>
      </c>
      <c r="C813" t="str">
        <f>IF(ISBLANK(ScoutingInfo!J814),"null",ScoutingInfo!J814* 5)</f>
        <v>null</v>
      </c>
      <c r="D813" t="str" cm="1">
        <f t="array" ref="D813">_xlfn.IFS(ScoutingInfo!P814="h",1,   ScoutingInfo!P814="o",1,   ScoutingInfo!P814="s",1,   ScoutingInfo!P814="a",0,   ScoutingInfo!P814="x","x",ScoutingInfo!P814="p","p",ISBLANK(ScoutingInfo!P814),"null")</f>
        <v>null</v>
      </c>
      <c r="E813" t="str" cm="1">
        <f t="array" ref="E813">IFERROR(_xlfn.IFS(D813 = 1, IF(ScoutingInfo!O814&gt;0, ScoutingInfo!O814,AVERAGE(stage_timer)),D813=0,MAX(stage_timer),D813="x","x"),"")</f>
        <v/>
      </c>
    </row>
    <row r="814" spans="1:5" x14ac:dyDescent="0.4">
      <c r="A814">
        <f>ScoutingInfo!F815</f>
        <v>0</v>
      </c>
      <c r="B814" t="str">
        <f>IF(ISBLANK(ScoutingInfo!I815),"null", ScoutingInfo!I815*2)</f>
        <v>null</v>
      </c>
      <c r="C814" t="str">
        <f>IF(ISBLANK(ScoutingInfo!J815),"null",ScoutingInfo!J815* 5)</f>
        <v>null</v>
      </c>
      <c r="D814" t="str" cm="1">
        <f t="array" ref="D814">_xlfn.IFS(ScoutingInfo!P815="h",1,   ScoutingInfo!P815="o",1,   ScoutingInfo!P815="s",1,   ScoutingInfo!P815="a",0,   ScoutingInfo!P815="x","x",ScoutingInfo!P815="p","p",ISBLANK(ScoutingInfo!P815),"null")</f>
        <v>null</v>
      </c>
      <c r="E814" t="str" cm="1">
        <f t="array" ref="E814">IFERROR(_xlfn.IFS(D814 = 1, IF(ScoutingInfo!O815&gt;0, ScoutingInfo!O815,AVERAGE(stage_timer)),D814=0,MAX(stage_timer),D814="x","x"),"")</f>
        <v/>
      </c>
    </row>
    <row r="815" spans="1:5" x14ac:dyDescent="0.4">
      <c r="A815">
        <f>ScoutingInfo!F816</f>
        <v>0</v>
      </c>
      <c r="B815" t="str">
        <f>IF(ISBLANK(ScoutingInfo!I816),"null", ScoutingInfo!I816*2)</f>
        <v>null</v>
      </c>
      <c r="C815" t="str">
        <f>IF(ISBLANK(ScoutingInfo!J816),"null",ScoutingInfo!J816* 5)</f>
        <v>null</v>
      </c>
      <c r="D815" t="str" cm="1">
        <f t="array" ref="D815">_xlfn.IFS(ScoutingInfo!P816="h",1,   ScoutingInfo!P816="o",1,   ScoutingInfo!P816="s",1,   ScoutingInfo!P816="a",0,   ScoutingInfo!P816="x","x",ScoutingInfo!P816="p","p",ISBLANK(ScoutingInfo!P816),"null")</f>
        <v>null</v>
      </c>
      <c r="E815" t="str" cm="1">
        <f t="array" ref="E815">IFERROR(_xlfn.IFS(D815 = 1, IF(ScoutingInfo!O816&gt;0, ScoutingInfo!O816,AVERAGE(stage_timer)),D815=0,MAX(stage_timer),D815="x","x"),"")</f>
        <v/>
      </c>
    </row>
    <row r="816" spans="1:5" x14ac:dyDescent="0.4">
      <c r="A816">
        <f>ScoutingInfo!F817</f>
        <v>0</v>
      </c>
      <c r="B816" t="str">
        <f>IF(ISBLANK(ScoutingInfo!I817),"null", ScoutingInfo!I817*2)</f>
        <v>null</v>
      </c>
      <c r="C816" t="str">
        <f>IF(ISBLANK(ScoutingInfo!J817),"null",ScoutingInfo!J817* 5)</f>
        <v>null</v>
      </c>
      <c r="D816" t="str" cm="1">
        <f t="array" ref="D816">_xlfn.IFS(ScoutingInfo!P817="h",1,   ScoutingInfo!P817="o",1,   ScoutingInfo!P817="s",1,   ScoutingInfo!P817="a",0,   ScoutingInfo!P817="x","x",ScoutingInfo!P817="p","p",ISBLANK(ScoutingInfo!P817),"null")</f>
        <v>null</v>
      </c>
      <c r="E816" t="str" cm="1">
        <f t="array" ref="E816">IFERROR(_xlfn.IFS(D816 = 1, IF(ScoutingInfo!O817&gt;0, ScoutingInfo!O817,AVERAGE(stage_timer)),D816=0,MAX(stage_timer),D816="x","x"),"")</f>
        <v/>
      </c>
    </row>
    <row r="817" spans="1:5" x14ac:dyDescent="0.4">
      <c r="A817">
        <f>ScoutingInfo!F818</f>
        <v>0</v>
      </c>
      <c r="B817" t="str">
        <f>IF(ISBLANK(ScoutingInfo!I818),"null", ScoutingInfo!I818*2)</f>
        <v>null</v>
      </c>
      <c r="C817" t="str">
        <f>IF(ISBLANK(ScoutingInfo!J818),"null",ScoutingInfo!J818* 5)</f>
        <v>null</v>
      </c>
      <c r="D817" t="str" cm="1">
        <f t="array" ref="D817">_xlfn.IFS(ScoutingInfo!P818="h",1,   ScoutingInfo!P818="o",1,   ScoutingInfo!P818="s",1,   ScoutingInfo!P818="a",0,   ScoutingInfo!P818="x","x",ScoutingInfo!P818="p","p",ISBLANK(ScoutingInfo!P818),"null")</f>
        <v>null</v>
      </c>
      <c r="E817" t="str" cm="1">
        <f t="array" ref="E817">IFERROR(_xlfn.IFS(D817 = 1, IF(ScoutingInfo!O818&gt;0, ScoutingInfo!O818,AVERAGE(stage_timer)),D817=0,MAX(stage_timer),D817="x","x"),"")</f>
        <v/>
      </c>
    </row>
    <row r="818" spans="1:5" x14ac:dyDescent="0.4">
      <c r="A818">
        <f>ScoutingInfo!F819</f>
        <v>0</v>
      </c>
      <c r="B818" t="str">
        <f>IF(ISBLANK(ScoutingInfo!I819),"null", ScoutingInfo!I819*2)</f>
        <v>null</v>
      </c>
      <c r="C818" t="str">
        <f>IF(ISBLANK(ScoutingInfo!J819),"null",ScoutingInfo!J819* 5)</f>
        <v>null</v>
      </c>
      <c r="D818" t="str" cm="1">
        <f t="array" ref="D818">_xlfn.IFS(ScoutingInfo!P819="h",1,   ScoutingInfo!P819="o",1,   ScoutingInfo!P819="s",1,   ScoutingInfo!P819="a",0,   ScoutingInfo!P819="x","x",ScoutingInfo!P819="p","p",ISBLANK(ScoutingInfo!P819),"null")</f>
        <v>null</v>
      </c>
      <c r="E818" t="str" cm="1">
        <f t="array" ref="E818">IFERROR(_xlfn.IFS(D818 = 1, IF(ScoutingInfo!O819&gt;0, ScoutingInfo!O819,AVERAGE(stage_timer)),D818=0,MAX(stage_timer),D818="x","x"),"")</f>
        <v/>
      </c>
    </row>
    <row r="819" spans="1:5" x14ac:dyDescent="0.4">
      <c r="A819">
        <f>ScoutingInfo!F820</f>
        <v>0</v>
      </c>
      <c r="B819" t="str">
        <f>IF(ISBLANK(ScoutingInfo!I820),"null", ScoutingInfo!I820*2)</f>
        <v>null</v>
      </c>
      <c r="C819" t="str">
        <f>IF(ISBLANK(ScoutingInfo!J820),"null",ScoutingInfo!J820* 5)</f>
        <v>null</v>
      </c>
      <c r="D819" t="str" cm="1">
        <f t="array" ref="D819">_xlfn.IFS(ScoutingInfo!P820="h",1,   ScoutingInfo!P820="o",1,   ScoutingInfo!P820="s",1,   ScoutingInfo!P820="a",0,   ScoutingInfo!P820="x","x",ScoutingInfo!P820="p","p",ISBLANK(ScoutingInfo!P820),"null")</f>
        <v>null</v>
      </c>
      <c r="E819" t="str" cm="1">
        <f t="array" ref="E819">IFERROR(_xlfn.IFS(D819 = 1, IF(ScoutingInfo!O820&gt;0, ScoutingInfo!O820,AVERAGE(stage_timer)),D819=0,MAX(stage_timer),D819="x","x"),"")</f>
        <v/>
      </c>
    </row>
    <row r="820" spans="1:5" x14ac:dyDescent="0.4">
      <c r="A820">
        <f>ScoutingInfo!F821</f>
        <v>0</v>
      </c>
      <c r="B820" t="str">
        <f>IF(ISBLANK(ScoutingInfo!I821),"null", ScoutingInfo!I821*2)</f>
        <v>null</v>
      </c>
      <c r="C820" t="str">
        <f>IF(ISBLANK(ScoutingInfo!J821),"null",ScoutingInfo!J821* 5)</f>
        <v>null</v>
      </c>
      <c r="D820" t="str" cm="1">
        <f t="array" ref="D820">_xlfn.IFS(ScoutingInfo!P821="h",1,   ScoutingInfo!P821="o",1,   ScoutingInfo!P821="s",1,   ScoutingInfo!P821="a",0,   ScoutingInfo!P821="x","x",ScoutingInfo!P821="p","p",ISBLANK(ScoutingInfo!P821),"null")</f>
        <v>null</v>
      </c>
      <c r="E820" t="str" cm="1">
        <f t="array" ref="E820">IFERROR(_xlfn.IFS(D820 = 1, IF(ScoutingInfo!O821&gt;0, ScoutingInfo!O821,AVERAGE(stage_timer)),D820=0,MAX(stage_timer),D820="x","x"),"")</f>
        <v/>
      </c>
    </row>
    <row r="821" spans="1:5" x14ac:dyDescent="0.4">
      <c r="A821">
        <f>ScoutingInfo!F822</f>
        <v>0</v>
      </c>
      <c r="B821" t="str">
        <f>IF(ISBLANK(ScoutingInfo!I822),"null", ScoutingInfo!I822*2)</f>
        <v>null</v>
      </c>
      <c r="C821" t="str">
        <f>IF(ISBLANK(ScoutingInfo!J822),"null",ScoutingInfo!J822* 5)</f>
        <v>null</v>
      </c>
      <c r="D821" t="str" cm="1">
        <f t="array" ref="D821">_xlfn.IFS(ScoutingInfo!P822="h",1,   ScoutingInfo!P822="o",1,   ScoutingInfo!P822="s",1,   ScoutingInfo!P822="a",0,   ScoutingInfo!P822="x","x",ScoutingInfo!P822="p","p",ISBLANK(ScoutingInfo!P822),"null")</f>
        <v>null</v>
      </c>
      <c r="E821" t="str" cm="1">
        <f t="array" ref="E821">IFERROR(_xlfn.IFS(D821 = 1, IF(ScoutingInfo!O822&gt;0, ScoutingInfo!O822,AVERAGE(stage_timer)),D821=0,MAX(stage_timer),D821="x","x"),"")</f>
        <v/>
      </c>
    </row>
    <row r="822" spans="1:5" x14ac:dyDescent="0.4">
      <c r="A822">
        <f>ScoutingInfo!F823</f>
        <v>0</v>
      </c>
      <c r="B822" t="str">
        <f>IF(ISBLANK(ScoutingInfo!I823),"null", ScoutingInfo!I823*2)</f>
        <v>null</v>
      </c>
      <c r="C822" t="str">
        <f>IF(ISBLANK(ScoutingInfo!J823),"null",ScoutingInfo!J823* 5)</f>
        <v>null</v>
      </c>
      <c r="D822" t="str" cm="1">
        <f t="array" ref="D822">_xlfn.IFS(ScoutingInfo!P823="h",1,   ScoutingInfo!P823="o",1,   ScoutingInfo!P823="s",1,   ScoutingInfo!P823="a",0,   ScoutingInfo!P823="x","x",ScoutingInfo!P823="p","p",ISBLANK(ScoutingInfo!P823),"null")</f>
        <v>null</v>
      </c>
      <c r="E822" t="str" cm="1">
        <f t="array" ref="E822">IFERROR(_xlfn.IFS(D822 = 1, IF(ScoutingInfo!O823&gt;0, ScoutingInfo!O823,AVERAGE(stage_timer)),D822=0,MAX(stage_timer),D822="x","x"),"")</f>
        <v/>
      </c>
    </row>
    <row r="823" spans="1:5" x14ac:dyDescent="0.4">
      <c r="A823">
        <f>ScoutingInfo!F824</f>
        <v>0</v>
      </c>
      <c r="B823" t="str">
        <f>IF(ISBLANK(ScoutingInfo!I824),"null", ScoutingInfo!I824*2)</f>
        <v>null</v>
      </c>
      <c r="C823" t="str">
        <f>IF(ISBLANK(ScoutingInfo!J824),"null",ScoutingInfo!J824* 5)</f>
        <v>null</v>
      </c>
      <c r="D823" t="str" cm="1">
        <f t="array" ref="D823">_xlfn.IFS(ScoutingInfo!P824="h",1,   ScoutingInfo!P824="o",1,   ScoutingInfo!P824="s",1,   ScoutingInfo!P824="a",0,   ScoutingInfo!P824="x","x",ScoutingInfo!P824="p","p",ISBLANK(ScoutingInfo!P824),"null")</f>
        <v>null</v>
      </c>
      <c r="E823" t="str" cm="1">
        <f t="array" ref="E823">IFERROR(_xlfn.IFS(D823 = 1, IF(ScoutingInfo!O824&gt;0, ScoutingInfo!O824,AVERAGE(stage_timer)),D823=0,MAX(stage_timer),D823="x","x"),"")</f>
        <v/>
      </c>
    </row>
    <row r="824" spans="1:5" x14ac:dyDescent="0.4">
      <c r="A824">
        <f>ScoutingInfo!F825</f>
        <v>0</v>
      </c>
      <c r="B824" t="str">
        <f>IF(ISBLANK(ScoutingInfo!I825),"null", ScoutingInfo!I825*2)</f>
        <v>null</v>
      </c>
      <c r="C824" t="str">
        <f>IF(ISBLANK(ScoutingInfo!J825),"null",ScoutingInfo!J825* 5)</f>
        <v>null</v>
      </c>
      <c r="D824" t="str" cm="1">
        <f t="array" ref="D824">_xlfn.IFS(ScoutingInfo!P825="h",1,   ScoutingInfo!P825="o",1,   ScoutingInfo!P825="s",1,   ScoutingInfo!P825="a",0,   ScoutingInfo!P825="x","x",ScoutingInfo!P825="p","p",ISBLANK(ScoutingInfo!P825),"null")</f>
        <v>null</v>
      </c>
      <c r="E824" t="str" cm="1">
        <f t="array" ref="E824">IFERROR(_xlfn.IFS(D824 = 1, IF(ScoutingInfo!O825&gt;0, ScoutingInfo!O825,AVERAGE(stage_timer)),D824=0,MAX(stage_timer),D824="x","x"),"")</f>
        <v/>
      </c>
    </row>
    <row r="825" spans="1:5" x14ac:dyDescent="0.4">
      <c r="A825">
        <f>ScoutingInfo!F826</f>
        <v>0</v>
      </c>
      <c r="B825" t="str">
        <f>IF(ISBLANK(ScoutingInfo!I826),"null", ScoutingInfo!I826*2)</f>
        <v>null</v>
      </c>
      <c r="C825" t="str">
        <f>IF(ISBLANK(ScoutingInfo!J826),"null",ScoutingInfo!J826* 5)</f>
        <v>null</v>
      </c>
      <c r="D825" t="str" cm="1">
        <f t="array" ref="D825">_xlfn.IFS(ScoutingInfo!P826="h",1,   ScoutingInfo!P826="o",1,   ScoutingInfo!P826="s",1,   ScoutingInfo!P826="a",0,   ScoutingInfo!P826="x","x",ScoutingInfo!P826="p","p",ISBLANK(ScoutingInfo!P826),"null")</f>
        <v>null</v>
      </c>
      <c r="E825" t="str" cm="1">
        <f t="array" ref="E825">IFERROR(_xlfn.IFS(D825 = 1, IF(ScoutingInfo!O826&gt;0, ScoutingInfo!O826,AVERAGE(stage_timer)),D825=0,MAX(stage_timer),D825="x","x"),"")</f>
        <v/>
      </c>
    </row>
    <row r="826" spans="1:5" x14ac:dyDescent="0.4">
      <c r="A826">
        <f>ScoutingInfo!F827</f>
        <v>0</v>
      </c>
      <c r="B826" t="str">
        <f>IF(ISBLANK(ScoutingInfo!I827),"null", ScoutingInfo!I827*2)</f>
        <v>null</v>
      </c>
      <c r="C826" t="str">
        <f>IF(ISBLANK(ScoutingInfo!J827),"null",ScoutingInfo!J827* 5)</f>
        <v>null</v>
      </c>
      <c r="D826" t="str" cm="1">
        <f t="array" ref="D826">_xlfn.IFS(ScoutingInfo!P827="h",1,   ScoutingInfo!P827="o",1,   ScoutingInfo!P827="s",1,   ScoutingInfo!P827="a",0,   ScoutingInfo!P827="x","x",ScoutingInfo!P827="p","p",ISBLANK(ScoutingInfo!P827),"null")</f>
        <v>null</v>
      </c>
      <c r="E826" t="str" cm="1">
        <f t="array" ref="E826">IFERROR(_xlfn.IFS(D826 = 1, IF(ScoutingInfo!O827&gt;0, ScoutingInfo!O827,AVERAGE(stage_timer)),D826=0,MAX(stage_timer),D826="x","x"),"")</f>
        <v/>
      </c>
    </row>
    <row r="827" spans="1:5" x14ac:dyDescent="0.4">
      <c r="A827">
        <f>ScoutingInfo!F828</f>
        <v>0</v>
      </c>
      <c r="B827" t="str">
        <f>IF(ISBLANK(ScoutingInfo!I828),"null", ScoutingInfo!I828*2)</f>
        <v>null</v>
      </c>
      <c r="C827" t="str">
        <f>IF(ISBLANK(ScoutingInfo!J828),"null",ScoutingInfo!J828* 5)</f>
        <v>null</v>
      </c>
      <c r="D827" t="str" cm="1">
        <f t="array" ref="D827">_xlfn.IFS(ScoutingInfo!P828="h",1,   ScoutingInfo!P828="o",1,   ScoutingInfo!P828="s",1,   ScoutingInfo!P828="a",0,   ScoutingInfo!P828="x","x",ScoutingInfo!P828="p","p",ISBLANK(ScoutingInfo!P828),"null")</f>
        <v>null</v>
      </c>
      <c r="E827" t="str" cm="1">
        <f t="array" ref="E827">IFERROR(_xlfn.IFS(D827 = 1, IF(ScoutingInfo!O828&gt;0, ScoutingInfo!O828,AVERAGE(stage_timer)),D827=0,MAX(stage_timer),D827="x","x"),"")</f>
        <v/>
      </c>
    </row>
    <row r="828" spans="1:5" x14ac:dyDescent="0.4">
      <c r="A828">
        <f>ScoutingInfo!F829</f>
        <v>0</v>
      </c>
      <c r="B828" t="str">
        <f>IF(ISBLANK(ScoutingInfo!I829),"null", ScoutingInfo!I829*2)</f>
        <v>null</v>
      </c>
      <c r="C828" t="str">
        <f>IF(ISBLANK(ScoutingInfo!J829),"null",ScoutingInfo!J829* 5)</f>
        <v>null</v>
      </c>
      <c r="D828" t="str" cm="1">
        <f t="array" ref="D828">_xlfn.IFS(ScoutingInfo!P829="h",1,   ScoutingInfo!P829="o",1,   ScoutingInfo!P829="s",1,   ScoutingInfo!P829="a",0,   ScoutingInfo!P829="x","x",ScoutingInfo!P829="p","p",ISBLANK(ScoutingInfo!P829),"null")</f>
        <v>null</v>
      </c>
      <c r="E828" t="str" cm="1">
        <f t="array" ref="E828">IFERROR(_xlfn.IFS(D828 = 1, IF(ScoutingInfo!O829&gt;0, ScoutingInfo!O829,AVERAGE(stage_timer)),D828=0,MAX(stage_timer),D828="x","x"),"")</f>
        <v/>
      </c>
    </row>
    <row r="829" spans="1:5" x14ac:dyDescent="0.4">
      <c r="A829">
        <f>ScoutingInfo!F830</f>
        <v>0</v>
      </c>
      <c r="B829" t="str">
        <f>IF(ISBLANK(ScoutingInfo!I830),"null", ScoutingInfo!I830*2)</f>
        <v>null</v>
      </c>
      <c r="C829" t="str">
        <f>IF(ISBLANK(ScoutingInfo!J830),"null",ScoutingInfo!J830* 5)</f>
        <v>null</v>
      </c>
      <c r="D829" t="str" cm="1">
        <f t="array" ref="D829">_xlfn.IFS(ScoutingInfo!P830="h",1,   ScoutingInfo!P830="o",1,   ScoutingInfo!P830="s",1,   ScoutingInfo!P830="a",0,   ScoutingInfo!P830="x","x",ScoutingInfo!P830="p","p",ISBLANK(ScoutingInfo!P830),"null")</f>
        <v>null</v>
      </c>
      <c r="E829" t="str" cm="1">
        <f t="array" ref="E829">IFERROR(_xlfn.IFS(D829 = 1, IF(ScoutingInfo!O830&gt;0, ScoutingInfo!O830,AVERAGE(stage_timer)),D829=0,MAX(stage_timer),D829="x","x"),"")</f>
        <v/>
      </c>
    </row>
    <row r="830" spans="1:5" x14ac:dyDescent="0.4">
      <c r="A830">
        <f>ScoutingInfo!F831</f>
        <v>0</v>
      </c>
      <c r="B830" t="str">
        <f>IF(ISBLANK(ScoutingInfo!I831),"null", ScoutingInfo!I831*2)</f>
        <v>null</v>
      </c>
      <c r="C830" t="str">
        <f>IF(ISBLANK(ScoutingInfo!J831),"null",ScoutingInfo!J831* 5)</f>
        <v>null</v>
      </c>
      <c r="D830" t="str" cm="1">
        <f t="array" ref="D830">_xlfn.IFS(ScoutingInfo!P831="h",1,   ScoutingInfo!P831="o",1,   ScoutingInfo!P831="s",1,   ScoutingInfo!P831="a",0,   ScoutingInfo!P831="x","x",ScoutingInfo!P831="p","p",ISBLANK(ScoutingInfo!P831),"null")</f>
        <v>null</v>
      </c>
      <c r="E830" t="str" cm="1">
        <f t="array" ref="E830">IFERROR(_xlfn.IFS(D830 = 1, IF(ScoutingInfo!O831&gt;0, ScoutingInfo!O831,AVERAGE(stage_timer)),D830=0,MAX(stage_timer),D830="x","x"),"")</f>
        <v/>
      </c>
    </row>
    <row r="831" spans="1:5" x14ac:dyDescent="0.4">
      <c r="A831">
        <f>ScoutingInfo!F832</f>
        <v>0</v>
      </c>
      <c r="B831" t="str">
        <f>IF(ISBLANK(ScoutingInfo!I832),"null", ScoutingInfo!I832*2)</f>
        <v>null</v>
      </c>
      <c r="C831" t="str">
        <f>IF(ISBLANK(ScoutingInfo!J832),"null",ScoutingInfo!J832* 5)</f>
        <v>null</v>
      </c>
      <c r="D831" t="str" cm="1">
        <f t="array" ref="D831">_xlfn.IFS(ScoutingInfo!P832="h",1,   ScoutingInfo!P832="o",1,   ScoutingInfo!P832="s",1,   ScoutingInfo!P832="a",0,   ScoutingInfo!P832="x","x",ScoutingInfo!P832="p","p",ISBLANK(ScoutingInfo!P832),"null")</f>
        <v>null</v>
      </c>
      <c r="E831" t="str" cm="1">
        <f t="array" ref="E831">IFERROR(_xlfn.IFS(D831 = 1, IF(ScoutingInfo!O832&gt;0, ScoutingInfo!O832,AVERAGE(stage_timer)),D831=0,MAX(stage_timer),D831="x","x"),"")</f>
        <v/>
      </c>
    </row>
    <row r="832" spans="1:5" x14ac:dyDescent="0.4">
      <c r="A832">
        <f>ScoutingInfo!F833</f>
        <v>0</v>
      </c>
      <c r="B832" t="str">
        <f>IF(ISBLANK(ScoutingInfo!I833),"null", ScoutingInfo!I833*2)</f>
        <v>null</v>
      </c>
      <c r="C832" t="str">
        <f>IF(ISBLANK(ScoutingInfo!J833),"null",ScoutingInfo!J833* 5)</f>
        <v>null</v>
      </c>
      <c r="D832" t="str" cm="1">
        <f t="array" ref="D832">_xlfn.IFS(ScoutingInfo!P833="h",1,   ScoutingInfo!P833="o",1,   ScoutingInfo!P833="s",1,   ScoutingInfo!P833="a",0,   ScoutingInfo!P833="x","x",ScoutingInfo!P833="p","p",ISBLANK(ScoutingInfo!P833),"null")</f>
        <v>null</v>
      </c>
      <c r="E832" t="str" cm="1">
        <f t="array" ref="E832">IFERROR(_xlfn.IFS(D832 = 1, IF(ScoutingInfo!O833&gt;0, ScoutingInfo!O833,AVERAGE(stage_timer)),D832=0,MAX(stage_timer),D832="x","x"),"")</f>
        <v/>
      </c>
    </row>
    <row r="833" spans="1:5" x14ac:dyDescent="0.4">
      <c r="A833">
        <f>ScoutingInfo!F834</f>
        <v>0</v>
      </c>
      <c r="B833" t="str">
        <f>IF(ISBLANK(ScoutingInfo!I834),"null", ScoutingInfo!I834*2)</f>
        <v>null</v>
      </c>
      <c r="C833" t="str">
        <f>IF(ISBLANK(ScoutingInfo!J834),"null",ScoutingInfo!J834* 5)</f>
        <v>null</v>
      </c>
      <c r="D833" t="str" cm="1">
        <f t="array" ref="D833">_xlfn.IFS(ScoutingInfo!P834="h",1,   ScoutingInfo!P834="o",1,   ScoutingInfo!P834="s",1,   ScoutingInfo!P834="a",0,   ScoutingInfo!P834="x","x",ScoutingInfo!P834="p","p",ISBLANK(ScoutingInfo!P834),"null")</f>
        <v>null</v>
      </c>
      <c r="E833" t="str" cm="1">
        <f t="array" ref="E833">IFERROR(_xlfn.IFS(D833 = 1, IF(ScoutingInfo!O834&gt;0, ScoutingInfo!O834,AVERAGE(stage_timer)),D833=0,MAX(stage_timer),D833="x","x"),"")</f>
        <v/>
      </c>
    </row>
    <row r="834" spans="1:5" x14ac:dyDescent="0.4">
      <c r="A834">
        <f>ScoutingInfo!F835</f>
        <v>0</v>
      </c>
      <c r="B834" t="str">
        <f>IF(ISBLANK(ScoutingInfo!I835),"null", ScoutingInfo!I835*2)</f>
        <v>null</v>
      </c>
      <c r="C834" t="str">
        <f>IF(ISBLANK(ScoutingInfo!J835),"null",ScoutingInfo!J835* 5)</f>
        <v>null</v>
      </c>
      <c r="D834" t="str" cm="1">
        <f t="array" ref="D834">_xlfn.IFS(ScoutingInfo!P835="h",1,   ScoutingInfo!P835="o",1,   ScoutingInfo!P835="s",1,   ScoutingInfo!P835="a",0,   ScoutingInfo!P835="x","x",ScoutingInfo!P835="p","p",ISBLANK(ScoutingInfo!P835),"null")</f>
        <v>null</v>
      </c>
      <c r="E834" t="str" cm="1">
        <f t="array" ref="E834">IFERROR(_xlfn.IFS(D834 = 1, IF(ScoutingInfo!O835&gt;0, ScoutingInfo!O835,AVERAGE(stage_timer)),D834=0,MAX(stage_timer),D834="x","x"),"")</f>
        <v/>
      </c>
    </row>
    <row r="835" spans="1:5" x14ac:dyDescent="0.4">
      <c r="A835">
        <f>ScoutingInfo!F836</f>
        <v>0</v>
      </c>
      <c r="B835" t="str">
        <f>IF(ISBLANK(ScoutingInfo!I836),"null", ScoutingInfo!I836*2)</f>
        <v>null</v>
      </c>
      <c r="C835" t="str">
        <f>IF(ISBLANK(ScoutingInfo!J836),"null",ScoutingInfo!J836* 5)</f>
        <v>null</v>
      </c>
      <c r="D835" t="str" cm="1">
        <f t="array" ref="D835">_xlfn.IFS(ScoutingInfo!P836="h",1,   ScoutingInfo!P836="o",1,   ScoutingInfo!P836="s",1,   ScoutingInfo!P836="a",0,   ScoutingInfo!P836="x","x",ScoutingInfo!P836="p","p",ISBLANK(ScoutingInfo!P836),"null")</f>
        <v>null</v>
      </c>
      <c r="E835" t="str" cm="1">
        <f t="array" ref="E835">IFERROR(_xlfn.IFS(D835 = 1, IF(ScoutingInfo!O836&gt;0, ScoutingInfo!O836,AVERAGE(stage_timer)),D835=0,MAX(stage_timer),D835="x","x"),"")</f>
        <v/>
      </c>
    </row>
    <row r="836" spans="1:5" x14ac:dyDescent="0.4">
      <c r="A836">
        <f>ScoutingInfo!F837</f>
        <v>0</v>
      </c>
      <c r="B836" t="str">
        <f>IF(ISBLANK(ScoutingInfo!I837),"null", ScoutingInfo!I837*2)</f>
        <v>null</v>
      </c>
      <c r="C836" t="str">
        <f>IF(ISBLANK(ScoutingInfo!J837),"null",ScoutingInfo!J837* 5)</f>
        <v>null</v>
      </c>
      <c r="D836" t="str" cm="1">
        <f t="array" ref="D836">_xlfn.IFS(ScoutingInfo!P837="h",1,   ScoutingInfo!P837="o",1,   ScoutingInfo!P837="s",1,   ScoutingInfo!P837="a",0,   ScoutingInfo!P837="x","x",ScoutingInfo!P837="p","p",ISBLANK(ScoutingInfo!P837),"null")</f>
        <v>null</v>
      </c>
      <c r="E836" t="str" cm="1">
        <f t="array" ref="E836">IFERROR(_xlfn.IFS(D836 = 1, IF(ScoutingInfo!O837&gt;0, ScoutingInfo!O837,AVERAGE(stage_timer)),D836=0,MAX(stage_timer),D836="x","x"),"")</f>
        <v/>
      </c>
    </row>
    <row r="837" spans="1:5" x14ac:dyDescent="0.4">
      <c r="A837">
        <f>ScoutingInfo!F838</f>
        <v>0</v>
      </c>
      <c r="B837" t="str">
        <f>IF(ISBLANK(ScoutingInfo!I838),"null", ScoutingInfo!I838*2)</f>
        <v>null</v>
      </c>
      <c r="C837" t="str">
        <f>IF(ISBLANK(ScoutingInfo!J838),"null",ScoutingInfo!J838* 5)</f>
        <v>null</v>
      </c>
      <c r="D837" t="str" cm="1">
        <f t="array" ref="D837">_xlfn.IFS(ScoutingInfo!P838="h",1,   ScoutingInfo!P838="o",1,   ScoutingInfo!P838="s",1,   ScoutingInfo!P838="a",0,   ScoutingInfo!P838="x","x",ScoutingInfo!P838="p","p",ISBLANK(ScoutingInfo!P838),"null")</f>
        <v>null</v>
      </c>
      <c r="E837" t="str" cm="1">
        <f t="array" ref="E837">IFERROR(_xlfn.IFS(D837 = 1, IF(ScoutingInfo!O838&gt;0, ScoutingInfo!O838,AVERAGE(stage_timer)),D837=0,MAX(stage_timer),D837="x","x"),"")</f>
        <v/>
      </c>
    </row>
    <row r="838" spans="1:5" x14ac:dyDescent="0.4">
      <c r="A838">
        <f>ScoutingInfo!F839</f>
        <v>0</v>
      </c>
      <c r="B838" t="str">
        <f>IF(ISBLANK(ScoutingInfo!I839),"null", ScoutingInfo!I839*2)</f>
        <v>null</v>
      </c>
      <c r="C838" t="str">
        <f>IF(ISBLANK(ScoutingInfo!J839),"null",ScoutingInfo!J839* 5)</f>
        <v>null</v>
      </c>
      <c r="D838" t="str" cm="1">
        <f t="array" ref="D838">_xlfn.IFS(ScoutingInfo!P839="h",1,   ScoutingInfo!P839="o",1,   ScoutingInfo!P839="s",1,   ScoutingInfo!P839="a",0,   ScoutingInfo!P839="x","x",ScoutingInfo!P839="p","p",ISBLANK(ScoutingInfo!P839),"null")</f>
        <v>null</v>
      </c>
      <c r="E838" t="str" cm="1">
        <f t="array" ref="E838">IFERROR(_xlfn.IFS(D838 = 1, IF(ScoutingInfo!O839&gt;0, ScoutingInfo!O839,AVERAGE(stage_timer)),D838=0,MAX(stage_timer),D838="x","x"),"")</f>
        <v/>
      </c>
    </row>
    <row r="839" spans="1:5" x14ac:dyDescent="0.4">
      <c r="A839">
        <f>ScoutingInfo!F840</f>
        <v>0</v>
      </c>
      <c r="B839" t="str">
        <f>IF(ISBLANK(ScoutingInfo!I840),"null", ScoutingInfo!I840*2)</f>
        <v>null</v>
      </c>
      <c r="C839" t="str">
        <f>IF(ISBLANK(ScoutingInfo!J840),"null",ScoutingInfo!J840* 5)</f>
        <v>null</v>
      </c>
      <c r="D839" t="str" cm="1">
        <f t="array" ref="D839">_xlfn.IFS(ScoutingInfo!P840="h",1,   ScoutingInfo!P840="o",1,   ScoutingInfo!P840="s",1,   ScoutingInfo!P840="a",0,   ScoutingInfo!P840="x","x",ScoutingInfo!P840="p","p",ISBLANK(ScoutingInfo!P840),"null")</f>
        <v>null</v>
      </c>
      <c r="E839" t="str" cm="1">
        <f t="array" ref="E839">IFERROR(_xlfn.IFS(D839 = 1, IF(ScoutingInfo!O840&gt;0, ScoutingInfo!O840,AVERAGE(stage_timer)),D839=0,MAX(stage_timer),D839="x","x"),"")</f>
        <v/>
      </c>
    </row>
    <row r="840" spans="1:5" x14ac:dyDescent="0.4">
      <c r="A840">
        <f>ScoutingInfo!F841</f>
        <v>0</v>
      </c>
      <c r="B840" t="str">
        <f>IF(ISBLANK(ScoutingInfo!I841),"null", ScoutingInfo!I841*2)</f>
        <v>null</v>
      </c>
      <c r="C840" t="str">
        <f>IF(ISBLANK(ScoutingInfo!J841),"null",ScoutingInfo!J841* 5)</f>
        <v>null</v>
      </c>
      <c r="D840" t="str" cm="1">
        <f t="array" ref="D840">_xlfn.IFS(ScoutingInfo!P841="h",1,   ScoutingInfo!P841="o",1,   ScoutingInfo!P841="s",1,   ScoutingInfo!P841="a",0,   ScoutingInfo!P841="x","x",ScoutingInfo!P841="p","p",ISBLANK(ScoutingInfo!P841),"null")</f>
        <v>null</v>
      </c>
      <c r="E840" t="str" cm="1">
        <f t="array" ref="E840">IFERROR(_xlfn.IFS(D840 = 1, IF(ScoutingInfo!O841&gt;0, ScoutingInfo!O841,AVERAGE(stage_timer)),D840=0,MAX(stage_timer),D840="x","x"),"")</f>
        <v/>
      </c>
    </row>
    <row r="841" spans="1:5" x14ac:dyDescent="0.4">
      <c r="A841">
        <f>ScoutingInfo!F842</f>
        <v>0</v>
      </c>
      <c r="B841" t="str">
        <f>IF(ISBLANK(ScoutingInfo!I842),"null", ScoutingInfo!I842*2)</f>
        <v>null</v>
      </c>
      <c r="C841" t="str">
        <f>IF(ISBLANK(ScoutingInfo!J842),"null",ScoutingInfo!J842* 5)</f>
        <v>null</v>
      </c>
      <c r="D841" t="str" cm="1">
        <f t="array" ref="D841">_xlfn.IFS(ScoutingInfo!P842="h",1,   ScoutingInfo!P842="o",1,   ScoutingInfo!P842="s",1,   ScoutingInfo!P842="a",0,   ScoutingInfo!P842="x","x",ScoutingInfo!P842="p","p",ISBLANK(ScoutingInfo!P842),"null")</f>
        <v>null</v>
      </c>
      <c r="E841" t="str" cm="1">
        <f t="array" ref="E841">IFERROR(_xlfn.IFS(D841 = 1, IF(ScoutingInfo!O842&gt;0, ScoutingInfo!O842,AVERAGE(stage_timer)),D841=0,MAX(stage_timer),D841="x","x"),"")</f>
        <v/>
      </c>
    </row>
    <row r="842" spans="1:5" x14ac:dyDescent="0.4">
      <c r="A842">
        <f>ScoutingInfo!F843</f>
        <v>0</v>
      </c>
      <c r="B842" t="str">
        <f>IF(ISBLANK(ScoutingInfo!I843),"null", ScoutingInfo!I843*2)</f>
        <v>null</v>
      </c>
      <c r="C842" t="str">
        <f>IF(ISBLANK(ScoutingInfo!J843),"null",ScoutingInfo!J843* 5)</f>
        <v>null</v>
      </c>
      <c r="D842" t="str" cm="1">
        <f t="array" ref="D842">_xlfn.IFS(ScoutingInfo!P843="h",1,   ScoutingInfo!P843="o",1,   ScoutingInfo!P843="s",1,   ScoutingInfo!P843="a",0,   ScoutingInfo!P843="x","x",ScoutingInfo!P843="p","p",ISBLANK(ScoutingInfo!P843),"null")</f>
        <v>null</v>
      </c>
      <c r="E842" t="str" cm="1">
        <f t="array" ref="E842">IFERROR(_xlfn.IFS(D842 = 1, IF(ScoutingInfo!O843&gt;0, ScoutingInfo!O843,AVERAGE(stage_timer)),D842=0,MAX(stage_timer),D842="x","x"),"")</f>
        <v/>
      </c>
    </row>
    <row r="843" spans="1:5" x14ac:dyDescent="0.4">
      <c r="A843">
        <f>ScoutingInfo!F844</f>
        <v>0</v>
      </c>
      <c r="B843" t="str">
        <f>IF(ISBLANK(ScoutingInfo!I844),"null", ScoutingInfo!I844*2)</f>
        <v>null</v>
      </c>
      <c r="C843" t="str">
        <f>IF(ISBLANK(ScoutingInfo!J844),"null",ScoutingInfo!J844* 5)</f>
        <v>null</v>
      </c>
      <c r="D843" t="str" cm="1">
        <f t="array" ref="D843">_xlfn.IFS(ScoutingInfo!P844="h",1,   ScoutingInfo!P844="o",1,   ScoutingInfo!P844="s",1,   ScoutingInfo!P844="a",0,   ScoutingInfo!P844="x","x",ScoutingInfo!P844="p","p",ISBLANK(ScoutingInfo!P844),"null")</f>
        <v>null</v>
      </c>
      <c r="E843" t="str" cm="1">
        <f t="array" ref="E843">IFERROR(_xlfn.IFS(D843 = 1, IF(ScoutingInfo!O844&gt;0, ScoutingInfo!O844,AVERAGE(stage_timer)),D843=0,MAX(stage_timer),D843="x","x"),"")</f>
        <v/>
      </c>
    </row>
    <row r="844" spans="1:5" x14ac:dyDescent="0.4">
      <c r="A844">
        <f>ScoutingInfo!F845</f>
        <v>0</v>
      </c>
      <c r="B844" t="str">
        <f>IF(ISBLANK(ScoutingInfo!I845),"null", ScoutingInfo!I845*2)</f>
        <v>null</v>
      </c>
      <c r="C844" t="str">
        <f>IF(ISBLANK(ScoutingInfo!J845),"null",ScoutingInfo!J845* 5)</f>
        <v>null</v>
      </c>
      <c r="D844" t="str" cm="1">
        <f t="array" ref="D844">_xlfn.IFS(ScoutingInfo!P845="h",1,   ScoutingInfo!P845="o",1,   ScoutingInfo!P845="s",1,   ScoutingInfo!P845="a",0,   ScoutingInfo!P845="x","x",ScoutingInfo!P845="p","p",ISBLANK(ScoutingInfo!P845),"null")</f>
        <v>null</v>
      </c>
      <c r="E844" t="str" cm="1">
        <f t="array" ref="E844">IFERROR(_xlfn.IFS(D844 = 1, IF(ScoutingInfo!O845&gt;0, ScoutingInfo!O845,AVERAGE(stage_timer)),D844=0,MAX(stage_timer),D844="x","x"),"")</f>
        <v/>
      </c>
    </row>
    <row r="845" spans="1:5" x14ac:dyDescent="0.4">
      <c r="A845">
        <f>ScoutingInfo!F846</f>
        <v>0</v>
      </c>
      <c r="B845" t="str">
        <f>IF(ISBLANK(ScoutingInfo!I846),"null", ScoutingInfo!I846*2)</f>
        <v>null</v>
      </c>
      <c r="C845" t="str">
        <f>IF(ISBLANK(ScoutingInfo!J846),"null",ScoutingInfo!J846* 5)</f>
        <v>null</v>
      </c>
      <c r="D845" t="str" cm="1">
        <f t="array" ref="D845">_xlfn.IFS(ScoutingInfo!P846="h",1,   ScoutingInfo!P846="o",1,   ScoutingInfo!P846="s",1,   ScoutingInfo!P846="a",0,   ScoutingInfo!P846="x","x",ScoutingInfo!P846="p","p",ISBLANK(ScoutingInfo!P846),"null")</f>
        <v>null</v>
      </c>
      <c r="E845" t="str" cm="1">
        <f t="array" ref="E845">IFERROR(_xlfn.IFS(D845 = 1, IF(ScoutingInfo!O846&gt;0, ScoutingInfo!O846,AVERAGE(stage_timer)),D845=0,MAX(stage_timer),D845="x","x"),"")</f>
        <v/>
      </c>
    </row>
    <row r="846" spans="1:5" x14ac:dyDescent="0.4">
      <c r="A846">
        <f>ScoutingInfo!F847</f>
        <v>0</v>
      </c>
      <c r="B846" t="str">
        <f>IF(ISBLANK(ScoutingInfo!I847),"null", ScoutingInfo!I847*2)</f>
        <v>null</v>
      </c>
      <c r="C846" t="str">
        <f>IF(ISBLANK(ScoutingInfo!J847),"null",ScoutingInfo!J847* 5)</f>
        <v>null</v>
      </c>
      <c r="D846" t="str" cm="1">
        <f t="array" ref="D846">_xlfn.IFS(ScoutingInfo!P847="h",1,   ScoutingInfo!P847="o",1,   ScoutingInfo!P847="s",1,   ScoutingInfo!P847="a",0,   ScoutingInfo!P847="x","x",ScoutingInfo!P847="p","p",ISBLANK(ScoutingInfo!P847),"null")</f>
        <v>null</v>
      </c>
      <c r="E846" t="str" cm="1">
        <f t="array" ref="E846">IFERROR(_xlfn.IFS(D846 = 1, IF(ScoutingInfo!O847&gt;0, ScoutingInfo!O847,AVERAGE(stage_timer)),D846=0,MAX(stage_timer),D846="x","x"),"")</f>
        <v/>
      </c>
    </row>
    <row r="847" spans="1:5" x14ac:dyDescent="0.4">
      <c r="A847">
        <f>ScoutingInfo!F848</f>
        <v>0</v>
      </c>
      <c r="B847" t="str">
        <f>IF(ISBLANK(ScoutingInfo!I848),"null", ScoutingInfo!I848*2)</f>
        <v>null</v>
      </c>
      <c r="C847" t="str">
        <f>IF(ISBLANK(ScoutingInfo!J848),"null",ScoutingInfo!J848* 5)</f>
        <v>null</v>
      </c>
      <c r="D847" t="str" cm="1">
        <f t="array" ref="D847">_xlfn.IFS(ScoutingInfo!P848="h",1,   ScoutingInfo!P848="o",1,   ScoutingInfo!P848="s",1,   ScoutingInfo!P848="a",0,   ScoutingInfo!P848="x","x",ScoutingInfo!P848="p","p",ISBLANK(ScoutingInfo!P848),"null")</f>
        <v>null</v>
      </c>
      <c r="E847" t="str" cm="1">
        <f t="array" ref="E847">IFERROR(_xlfn.IFS(D847 = 1, IF(ScoutingInfo!O848&gt;0, ScoutingInfo!O848,AVERAGE(stage_timer)),D847=0,MAX(stage_timer),D847="x","x"),"")</f>
        <v/>
      </c>
    </row>
    <row r="848" spans="1:5" x14ac:dyDescent="0.4">
      <c r="A848">
        <f>ScoutingInfo!F849</f>
        <v>0</v>
      </c>
      <c r="B848" t="str">
        <f>IF(ISBLANK(ScoutingInfo!I849),"null", ScoutingInfo!I849*2)</f>
        <v>null</v>
      </c>
      <c r="C848" t="str">
        <f>IF(ISBLANK(ScoutingInfo!J849),"null",ScoutingInfo!J849* 5)</f>
        <v>null</v>
      </c>
      <c r="D848" t="str" cm="1">
        <f t="array" ref="D848">_xlfn.IFS(ScoutingInfo!P849="h",1,   ScoutingInfo!P849="o",1,   ScoutingInfo!P849="s",1,   ScoutingInfo!P849="a",0,   ScoutingInfo!P849="x","x",ScoutingInfo!P849="p","p",ISBLANK(ScoutingInfo!P849),"null")</f>
        <v>null</v>
      </c>
      <c r="E848" t="str" cm="1">
        <f t="array" ref="E848">IFERROR(_xlfn.IFS(D848 = 1, IF(ScoutingInfo!O849&gt;0, ScoutingInfo!O849,AVERAGE(stage_timer)),D848=0,MAX(stage_timer),D848="x","x"),"")</f>
        <v/>
      </c>
    </row>
    <row r="849" spans="1:5" x14ac:dyDescent="0.4">
      <c r="A849">
        <f>ScoutingInfo!F850</f>
        <v>0</v>
      </c>
      <c r="B849" t="str">
        <f>IF(ISBLANK(ScoutingInfo!I850),"null", ScoutingInfo!I850*2)</f>
        <v>null</v>
      </c>
      <c r="C849" t="str">
        <f>IF(ISBLANK(ScoutingInfo!J850),"null",ScoutingInfo!J850* 5)</f>
        <v>null</v>
      </c>
      <c r="D849" t="str" cm="1">
        <f t="array" ref="D849">_xlfn.IFS(ScoutingInfo!P850="h",1,   ScoutingInfo!P850="o",1,   ScoutingInfo!P850="s",1,   ScoutingInfo!P850="a",0,   ScoutingInfo!P850="x","x",ScoutingInfo!P850="p","p",ISBLANK(ScoutingInfo!P850),"null")</f>
        <v>null</v>
      </c>
      <c r="E849" t="str" cm="1">
        <f t="array" ref="E849">IFERROR(_xlfn.IFS(D849 = 1, IF(ScoutingInfo!O850&gt;0, ScoutingInfo!O850,AVERAGE(stage_timer)),D849=0,MAX(stage_timer),D849="x","x"),"")</f>
        <v/>
      </c>
    </row>
    <row r="850" spans="1:5" x14ac:dyDescent="0.4">
      <c r="A850">
        <f>ScoutingInfo!F851</f>
        <v>0</v>
      </c>
      <c r="B850" t="str">
        <f>IF(ISBLANK(ScoutingInfo!I851),"null", ScoutingInfo!I851*2)</f>
        <v>null</v>
      </c>
      <c r="C850" t="str">
        <f>IF(ISBLANK(ScoutingInfo!J851),"null",ScoutingInfo!J851* 5)</f>
        <v>null</v>
      </c>
      <c r="D850" t="str" cm="1">
        <f t="array" ref="D850">_xlfn.IFS(ScoutingInfo!P851="h",1,   ScoutingInfo!P851="o",1,   ScoutingInfo!P851="s",1,   ScoutingInfo!P851="a",0,   ScoutingInfo!P851="x","x",ScoutingInfo!P851="p","p",ISBLANK(ScoutingInfo!P851),"null")</f>
        <v>null</v>
      </c>
      <c r="E850" t="str" cm="1">
        <f t="array" ref="E850">IFERROR(_xlfn.IFS(D850 = 1, IF(ScoutingInfo!O851&gt;0, ScoutingInfo!O851,AVERAGE(stage_timer)),D850=0,MAX(stage_timer),D850="x","x"),"")</f>
        <v/>
      </c>
    </row>
    <row r="851" spans="1:5" x14ac:dyDescent="0.4">
      <c r="A851">
        <f>ScoutingInfo!F852</f>
        <v>0</v>
      </c>
      <c r="B851" t="str">
        <f>IF(ISBLANK(ScoutingInfo!I852),"null", ScoutingInfo!I852*2)</f>
        <v>null</v>
      </c>
      <c r="C851" t="str">
        <f>IF(ISBLANK(ScoutingInfo!J852),"null",ScoutingInfo!J852* 5)</f>
        <v>null</v>
      </c>
      <c r="D851" t="str" cm="1">
        <f t="array" ref="D851">_xlfn.IFS(ScoutingInfo!P852="h",1,   ScoutingInfo!P852="o",1,   ScoutingInfo!P852="s",1,   ScoutingInfo!P852="a",0,   ScoutingInfo!P852="x","x",ScoutingInfo!P852="p","p",ISBLANK(ScoutingInfo!P852),"null")</f>
        <v>null</v>
      </c>
      <c r="E851" t="str" cm="1">
        <f t="array" ref="E851">IFERROR(_xlfn.IFS(D851 = 1, IF(ScoutingInfo!O852&gt;0, ScoutingInfo!O852,AVERAGE(stage_timer)),D851=0,MAX(stage_timer),D851="x","x"),"")</f>
        <v/>
      </c>
    </row>
    <row r="852" spans="1:5" x14ac:dyDescent="0.4">
      <c r="A852">
        <f>ScoutingInfo!F853</f>
        <v>0</v>
      </c>
      <c r="B852" t="str">
        <f>IF(ISBLANK(ScoutingInfo!I853),"null", ScoutingInfo!I853*2)</f>
        <v>null</v>
      </c>
      <c r="C852" t="str">
        <f>IF(ISBLANK(ScoutingInfo!J853),"null",ScoutingInfo!J853* 5)</f>
        <v>null</v>
      </c>
      <c r="D852" t="str" cm="1">
        <f t="array" ref="D852">_xlfn.IFS(ScoutingInfo!P853="h",1,   ScoutingInfo!P853="o",1,   ScoutingInfo!P853="s",1,   ScoutingInfo!P853="a",0,   ScoutingInfo!P853="x","x",ScoutingInfo!P853="p","p",ISBLANK(ScoutingInfo!P853),"null")</f>
        <v>null</v>
      </c>
      <c r="E852" t="str" cm="1">
        <f t="array" ref="E852">IFERROR(_xlfn.IFS(D852 = 1, IF(ScoutingInfo!O853&gt;0, ScoutingInfo!O853,AVERAGE(stage_timer)),D852=0,MAX(stage_timer),D852="x","x"),"")</f>
        <v/>
      </c>
    </row>
    <row r="853" spans="1:5" x14ac:dyDescent="0.4">
      <c r="A853">
        <f>ScoutingInfo!F854</f>
        <v>0</v>
      </c>
      <c r="B853" t="str">
        <f>IF(ISBLANK(ScoutingInfo!I854),"null", ScoutingInfo!I854*2)</f>
        <v>null</v>
      </c>
      <c r="C853" t="str">
        <f>IF(ISBLANK(ScoutingInfo!J854),"null",ScoutingInfo!J854* 5)</f>
        <v>null</v>
      </c>
      <c r="D853" t="str" cm="1">
        <f t="array" ref="D853">_xlfn.IFS(ScoutingInfo!P854="h",1,   ScoutingInfo!P854="o",1,   ScoutingInfo!P854="s",1,   ScoutingInfo!P854="a",0,   ScoutingInfo!P854="x","x",ScoutingInfo!P854="p","p",ISBLANK(ScoutingInfo!P854),"null")</f>
        <v>null</v>
      </c>
      <c r="E853" t="str" cm="1">
        <f t="array" ref="E853">IFERROR(_xlfn.IFS(D853 = 1, IF(ScoutingInfo!O854&gt;0, ScoutingInfo!O854,AVERAGE(stage_timer)),D853=0,MAX(stage_timer),D853="x","x"),"")</f>
        <v/>
      </c>
    </row>
    <row r="854" spans="1:5" x14ac:dyDescent="0.4">
      <c r="A854">
        <f>ScoutingInfo!F855</f>
        <v>0</v>
      </c>
      <c r="B854" t="str">
        <f>IF(ISBLANK(ScoutingInfo!I855),"null", ScoutingInfo!I855*2)</f>
        <v>null</v>
      </c>
      <c r="C854" t="str">
        <f>IF(ISBLANK(ScoutingInfo!J855),"null",ScoutingInfo!J855* 5)</f>
        <v>null</v>
      </c>
      <c r="D854" t="str" cm="1">
        <f t="array" ref="D854">_xlfn.IFS(ScoutingInfo!P855="h",1,   ScoutingInfo!P855="o",1,   ScoutingInfo!P855="s",1,   ScoutingInfo!P855="a",0,   ScoutingInfo!P855="x","x",ScoutingInfo!P855="p","p",ISBLANK(ScoutingInfo!P855),"null")</f>
        <v>null</v>
      </c>
      <c r="E854" t="str" cm="1">
        <f t="array" ref="E854">IFERROR(_xlfn.IFS(D854 = 1, IF(ScoutingInfo!O855&gt;0, ScoutingInfo!O855,AVERAGE(stage_timer)),D854=0,MAX(stage_timer),D854="x","x"),"")</f>
        <v/>
      </c>
    </row>
    <row r="855" spans="1:5" x14ac:dyDescent="0.4">
      <c r="A855">
        <f>ScoutingInfo!F856</f>
        <v>0</v>
      </c>
      <c r="B855" t="str">
        <f>IF(ISBLANK(ScoutingInfo!I856),"null", ScoutingInfo!I856*2)</f>
        <v>null</v>
      </c>
      <c r="C855" t="str">
        <f>IF(ISBLANK(ScoutingInfo!J856),"null",ScoutingInfo!J856* 5)</f>
        <v>null</v>
      </c>
      <c r="D855" t="str" cm="1">
        <f t="array" ref="D855">_xlfn.IFS(ScoutingInfo!P856="h",1,   ScoutingInfo!P856="o",1,   ScoutingInfo!P856="s",1,   ScoutingInfo!P856="a",0,   ScoutingInfo!P856="x","x",ScoutingInfo!P856="p","p",ISBLANK(ScoutingInfo!P856),"null")</f>
        <v>null</v>
      </c>
      <c r="E855" t="str" cm="1">
        <f t="array" ref="E855">IFERROR(_xlfn.IFS(D855 = 1, IF(ScoutingInfo!O856&gt;0, ScoutingInfo!O856,AVERAGE(stage_timer)),D855=0,MAX(stage_timer),D855="x","x"),"")</f>
        <v/>
      </c>
    </row>
    <row r="856" spans="1:5" x14ac:dyDescent="0.4">
      <c r="A856">
        <f>ScoutingInfo!F857</f>
        <v>0</v>
      </c>
      <c r="B856" t="str">
        <f>IF(ISBLANK(ScoutingInfo!I857),"null", ScoutingInfo!I857*2)</f>
        <v>null</v>
      </c>
      <c r="C856" t="str">
        <f>IF(ISBLANK(ScoutingInfo!J857),"null",ScoutingInfo!J857* 5)</f>
        <v>null</v>
      </c>
      <c r="D856" t="str" cm="1">
        <f t="array" ref="D856">_xlfn.IFS(ScoutingInfo!P857="h",1,   ScoutingInfo!P857="o",1,   ScoutingInfo!P857="s",1,   ScoutingInfo!P857="a",0,   ScoutingInfo!P857="x","x",ScoutingInfo!P857="p","p",ISBLANK(ScoutingInfo!P857),"null")</f>
        <v>null</v>
      </c>
      <c r="E856" t="str" cm="1">
        <f t="array" ref="E856">IFERROR(_xlfn.IFS(D856 = 1, IF(ScoutingInfo!O857&gt;0, ScoutingInfo!O857,AVERAGE(stage_timer)),D856=0,MAX(stage_timer),D856="x","x"),"")</f>
        <v/>
      </c>
    </row>
    <row r="857" spans="1:5" x14ac:dyDescent="0.4">
      <c r="A857">
        <f>ScoutingInfo!F858</f>
        <v>0</v>
      </c>
      <c r="B857" t="str">
        <f>IF(ISBLANK(ScoutingInfo!I858),"null", ScoutingInfo!I858*2)</f>
        <v>null</v>
      </c>
      <c r="C857" t="str">
        <f>IF(ISBLANK(ScoutingInfo!J858),"null",ScoutingInfo!J858* 5)</f>
        <v>null</v>
      </c>
      <c r="D857" t="str" cm="1">
        <f t="array" ref="D857">_xlfn.IFS(ScoutingInfo!P858="h",1,   ScoutingInfo!P858="o",1,   ScoutingInfo!P858="s",1,   ScoutingInfo!P858="a",0,   ScoutingInfo!P858="x","x",ScoutingInfo!P858="p","p",ISBLANK(ScoutingInfo!P858),"null")</f>
        <v>null</v>
      </c>
      <c r="E857" t="str" cm="1">
        <f t="array" ref="E857">IFERROR(_xlfn.IFS(D857 = 1, IF(ScoutingInfo!O858&gt;0, ScoutingInfo!O858,AVERAGE(stage_timer)),D857=0,MAX(stage_timer),D857="x","x"),"")</f>
        <v/>
      </c>
    </row>
    <row r="858" spans="1:5" x14ac:dyDescent="0.4">
      <c r="A858">
        <f>ScoutingInfo!F859</f>
        <v>0</v>
      </c>
      <c r="B858" t="str">
        <f>IF(ISBLANK(ScoutingInfo!I859),"null", ScoutingInfo!I859*2)</f>
        <v>null</v>
      </c>
      <c r="C858" t="str">
        <f>IF(ISBLANK(ScoutingInfo!J859),"null",ScoutingInfo!J859* 5)</f>
        <v>null</v>
      </c>
      <c r="D858" t="str" cm="1">
        <f t="array" ref="D858">_xlfn.IFS(ScoutingInfo!P859="h",1,   ScoutingInfo!P859="o",1,   ScoutingInfo!P859="s",1,   ScoutingInfo!P859="a",0,   ScoutingInfo!P859="x","x",ScoutingInfo!P859="p","p",ISBLANK(ScoutingInfo!P859),"null")</f>
        <v>null</v>
      </c>
      <c r="E858" t="str" cm="1">
        <f t="array" ref="E858">IFERROR(_xlfn.IFS(D858 = 1, IF(ScoutingInfo!O859&gt;0, ScoutingInfo!O859,AVERAGE(stage_timer)),D858=0,MAX(stage_timer),D858="x","x"),"")</f>
        <v/>
      </c>
    </row>
    <row r="859" spans="1:5" x14ac:dyDescent="0.4">
      <c r="A859">
        <f>ScoutingInfo!F860</f>
        <v>0</v>
      </c>
      <c r="B859" t="str">
        <f>IF(ISBLANK(ScoutingInfo!I860),"null", ScoutingInfo!I860*2)</f>
        <v>null</v>
      </c>
      <c r="C859" t="str">
        <f>IF(ISBLANK(ScoutingInfo!J860),"null",ScoutingInfo!J860* 5)</f>
        <v>null</v>
      </c>
      <c r="D859" t="str" cm="1">
        <f t="array" ref="D859">_xlfn.IFS(ScoutingInfo!P860="h",1,   ScoutingInfo!P860="o",1,   ScoutingInfo!P860="s",1,   ScoutingInfo!P860="a",0,   ScoutingInfo!P860="x","x",ScoutingInfo!P860="p","p",ISBLANK(ScoutingInfo!P860),"null")</f>
        <v>null</v>
      </c>
      <c r="E859" t="str" cm="1">
        <f t="array" ref="E859">IFERROR(_xlfn.IFS(D859 = 1, IF(ScoutingInfo!O860&gt;0, ScoutingInfo!O860,AVERAGE(stage_timer)),D859=0,MAX(stage_timer),D859="x","x"),"")</f>
        <v/>
      </c>
    </row>
    <row r="860" spans="1:5" x14ac:dyDescent="0.4">
      <c r="A860">
        <f>ScoutingInfo!F861</f>
        <v>0</v>
      </c>
      <c r="B860" t="str">
        <f>IF(ISBLANK(ScoutingInfo!I861),"null", ScoutingInfo!I861*2)</f>
        <v>null</v>
      </c>
      <c r="C860" t="str">
        <f>IF(ISBLANK(ScoutingInfo!J861),"null",ScoutingInfo!J861* 5)</f>
        <v>null</v>
      </c>
      <c r="D860" t="str" cm="1">
        <f t="array" ref="D860">_xlfn.IFS(ScoutingInfo!P861="h",1,   ScoutingInfo!P861="o",1,   ScoutingInfo!P861="s",1,   ScoutingInfo!P861="a",0,   ScoutingInfo!P861="x","x",ScoutingInfo!P861="p","p",ISBLANK(ScoutingInfo!P861),"null")</f>
        <v>null</v>
      </c>
      <c r="E860" t="str" cm="1">
        <f t="array" ref="E860">IFERROR(_xlfn.IFS(D860 = 1, IF(ScoutingInfo!O861&gt;0, ScoutingInfo!O861,AVERAGE(stage_timer)),D860=0,MAX(stage_timer),D860="x","x"),"")</f>
        <v/>
      </c>
    </row>
    <row r="861" spans="1:5" x14ac:dyDescent="0.4">
      <c r="A861">
        <f>ScoutingInfo!F862</f>
        <v>0</v>
      </c>
      <c r="B861" t="str">
        <f>IF(ISBLANK(ScoutingInfo!I862),"null", ScoutingInfo!I862*2)</f>
        <v>null</v>
      </c>
      <c r="C861" t="str">
        <f>IF(ISBLANK(ScoutingInfo!J862),"null",ScoutingInfo!J862* 5)</f>
        <v>null</v>
      </c>
      <c r="D861" t="str" cm="1">
        <f t="array" ref="D861">_xlfn.IFS(ScoutingInfo!P862="h",1,   ScoutingInfo!P862="o",1,   ScoutingInfo!P862="s",1,   ScoutingInfo!P862="a",0,   ScoutingInfo!P862="x","x",ScoutingInfo!P862="p","p",ISBLANK(ScoutingInfo!P862),"null")</f>
        <v>null</v>
      </c>
      <c r="E861" t="str" cm="1">
        <f t="array" ref="E861">IFERROR(_xlfn.IFS(D861 = 1, IF(ScoutingInfo!O862&gt;0, ScoutingInfo!O862,AVERAGE(stage_timer)),D861=0,MAX(stage_timer),D861="x","x"),"")</f>
        <v/>
      </c>
    </row>
    <row r="862" spans="1:5" x14ac:dyDescent="0.4">
      <c r="A862">
        <f>ScoutingInfo!F863</f>
        <v>0</v>
      </c>
      <c r="B862" t="str">
        <f>IF(ISBLANK(ScoutingInfo!I863),"null", ScoutingInfo!I863*2)</f>
        <v>null</v>
      </c>
      <c r="C862" t="str">
        <f>IF(ISBLANK(ScoutingInfo!J863),"null",ScoutingInfo!J863* 5)</f>
        <v>null</v>
      </c>
      <c r="D862" t="str" cm="1">
        <f t="array" ref="D862">_xlfn.IFS(ScoutingInfo!P863="h",1,   ScoutingInfo!P863="o",1,   ScoutingInfo!P863="s",1,   ScoutingInfo!P863="a",0,   ScoutingInfo!P863="x","x",ScoutingInfo!P863="p","p",ISBLANK(ScoutingInfo!P863),"null")</f>
        <v>null</v>
      </c>
      <c r="E862" t="str" cm="1">
        <f t="array" ref="E862">IFERROR(_xlfn.IFS(D862 = 1, IF(ScoutingInfo!O863&gt;0, ScoutingInfo!O863,AVERAGE(stage_timer)),D862=0,MAX(stage_timer),D862="x","x"),"")</f>
        <v/>
      </c>
    </row>
    <row r="863" spans="1:5" x14ac:dyDescent="0.4">
      <c r="A863">
        <f>ScoutingInfo!F864</f>
        <v>0</v>
      </c>
      <c r="B863" t="str">
        <f>IF(ISBLANK(ScoutingInfo!I864),"null", ScoutingInfo!I864*2)</f>
        <v>null</v>
      </c>
      <c r="C863" t="str">
        <f>IF(ISBLANK(ScoutingInfo!J864),"null",ScoutingInfo!J864* 5)</f>
        <v>null</v>
      </c>
      <c r="D863" t="str" cm="1">
        <f t="array" ref="D863">_xlfn.IFS(ScoutingInfo!P864="h",1,   ScoutingInfo!P864="o",1,   ScoutingInfo!P864="s",1,   ScoutingInfo!P864="a",0,   ScoutingInfo!P864="x","x",ScoutingInfo!P864="p","p",ISBLANK(ScoutingInfo!P864),"null")</f>
        <v>null</v>
      </c>
      <c r="E863" t="str" cm="1">
        <f t="array" ref="E863">IFERROR(_xlfn.IFS(D863 = 1, IF(ScoutingInfo!O864&gt;0, ScoutingInfo!O864,AVERAGE(stage_timer)),D863=0,MAX(stage_timer),D863="x","x"),"")</f>
        <v/>
      </c>
    </row>
    <row r="864" spans="1:5" x14ac:dyDescent="0.4">
      <c r="A864">
        <f>ScoutingInfo!F865</f>
        <v>0</v>
      </c>
      <c r="B864" t="str">
        <f>IF(ISBLANK(ScoutingInfo!I865),"null", ScoutingInfo!I865*2)</f>
        <v>null</v>
      </c>
      <c r="C864" t="str">
        <f>IF(ISBLANK(ScoutingInfo!J865),"null",ScoutingInfo!J865* 5)</f>
        <v>null</v>
      </c>
      <c r="D864" t="str" cm="1">
        <f t="array" ref="D864">_xlfn.IFS(ScoutingInfo!P865="h",1,   ScoutingInfo!P865="o",1,   ScoutingInfo!P865="s",1,   ScoutingInfo!P865="a",0,   ScoutingInfo!P865="x","x",ScoutingInfo!P865="p","p",ISBLANK(ScoutingInfo!P865),"null")</f>
        <v>null</v>
      </c>
      <c r="E864" t="str" cm="1">
        <f t="array" ref="E864">IFERROR(_xlfn.IFS(D864 = 1, IF(ScoutingInfo!O865&gt;0, ScoutingInfo!O865,AVERAGE(stage_timer)),D864=0,MAX(stage_timer),D864="x","x"),"")</f>
        <v/>
      </c>
    </row>
    <row r="865" spans="1:5" x14ac:dyDescent="0.4">
      <c r="A865">
        <f>ScoutingInfo!F866</f>
        <v>0</v>
      </c>
      <c r="B865" t="str">
        <f>IF(ISBLANK(ScoutingInfo!I866),"null", ScoutingInfo!I866*2)</f>
        <v>null</v>
      </c>
      <c r="C865" t="str">
        <f>IF(ISBLANK(ScoutingInfo!J866),"null",ScoutingInfo!J866* 5)</f>
        <v>null</v>
      </c>
      <c r="D865" t="str" cm="1">
        <f t="array" ref="D865">_xlfn.IFS(ScoutingInfo!P866="h",1,   ScoutingInfo!P866="o",1,   ScoutingInfo!P866="s",1,   ScoutingInfo!P866="a",0,   ScoutingInfo!P866="x","x",ScoutingInfo!P866="p","p",ISBLANK(ScoutingInfo!P866),"null")</f>
        <v>null</v>
      </c>
      <c r="E865" t="str" cm="1">
        <f t="array" ref="E865">IFERROR(_xlfn.IFS(D865 = 1, IF(ScoutingInfo!O866&gt;0, ScoutingInfo!O866,AVERAGE(stage_timer)),D865=0,MAX(stage_timer),D865="x","x"),"")</f>
        <v/>
      </c>
    </row>
    <row r="866" spans="1:5" x14ac:dyDescent="0.4">
      <c r="A866">
        <f>ScoutingInfo!F867</f>
        <v>0</v>
      </c>
      <c r="B866" t="str">
        <f>IF(ISBLANK(ScoutingInfo!I867),"null", ScoutingInfo!I867*2)</f>
        <v>null</v>
      </c>
      <c r="C866" t="str">
        <f>IF(ISBLANK(ScoutingInfo!J867),"null",ScoutingInfo!J867* 5)</f>
        <v>null</v>
      </c>
      <c r="D866" t="str" cm="1">
        <f t="array" ref="D866">_xlfn.IFS(ScoutingInfo!P867="h",1,   ScoutingInfo!P867="o",1,   ScoutingInfo!P867="s",1,   ScoutingInfo!P867="a",0,   ScoutingInfo!P867="x","x",ScoutingInfo!P867="p","p",ISBLANK(ScoutingInfo!P867),"null")</f>
        <v>null</v>
      </c>
      <c r="E866" t="str" cm="1">
        <f t="array" ref="E866">IFERROR(_xlfn.IFS(D866 = 1, IF(ScoutingInfo!O867&gt;0, ScoutingInfo!O867,AVERAGE(stage_timer)),D866=0,MAX(stage_timer),D866="x","x"),"")</f>
        <v/>
      </c>
    </row>
    <row r="867" spans="1:5" x14ac:dyDescent="0.4">
      <c r="A867">
        <f>ScoutingInfo!F868</f>
        <v>0</v>
      </c>
      <c r="B867" t="str">
        <f>IF(ISBLANK(ScoutingInfo!I868),"null", ScoutingInfo!I868*2)</f>
        <v>null</v>
      </c>
      <c r="C867" t="str">
        <f>IF(ISBLANK(ScoutingInfo!J868),"null",ScoutingInfo!J868* 5)</f>
        <v>null</v>
      </c>
      <c r="D867" t="str" cm="1">
        <f t="array" ref="D867">_xlfn.IFS(ScoutingInfo!P868="h",1,   ScoutingInfo!P868="o",1,   ScoutingInfo!P868="s",1,   ScoutingInfo!P868="a",0,   ScoutingInfo!P868="x","x",ScoutingInfo!P868="p","p",ISBLANK(ScoutingInfo!P868),"null")</f>
        <v>null</v>
      </c>
      <c r="E867" t="str" cm="1">
        <f t="array" ref="E867">IFERROR(_xlfn.IFS(D867 = 1, IF(ScoutingInfo!O868&gt;0, ScoutingInfo!O868,AVERAGE(stage_timer)),D867=0,MAX(stage_timer),D867="x","x"),"")</f>
        <v/>
      </c>
    </row>
    <row r="868" spans="1:5" x14ac:dyDescent="0.4">
      <c r="A868">
        <f>ScoutingInfo!F869</f>
        <v>0</v>
      </c>
      <c r="B868" t="str">
        <f>IF(ISBLANK(ScoutingInfo!I869),"null", ScoutingInfo!I869*2)</f>
        <v>null</v>
      </c>
      <c r="C868" t="str">
        <f>IF(ISBLANK(ScoutingInfo!J869),"null",ScoutingInfo!J869* 5)</f>
        <v>null</v>
      </c>
      <c r="D868" t="str" cm="1">
        <f t="array" ref="D868">_xlfn.IFS(ScoutingInfo!P869="h",1,   ScoutingInfo!P869="o",1,   ScoutingInfo!P869="s",1,   ScoutingInfo!P869="a",0,   ScoutingInfo!P869="x","x",ScoutingInfo!P869="p","p",ISBLANK(ScoutingInfo!P869),"null")</f>
        <v>null</v>
      </c>
      <c r="E868" t="str" cm="1">
        <f t="array" ref="E868">IFERROR(_xlfn.IFS(D868 = 1, IF(ScoutingInfo!O869&gt;0, ScoutingInfo!O869,AVERAGE(stage_timer)),D868=0,MAX(stage_timer),D868="x","x"),"")</f>
        <v/>
      </c>
    </row>
    <row r="869" spans="1:5" x14ac:dyDescent="0.4">
      <c r="A869">
        <f>ScoutingInfo!F870</f>
        <v>0</v>
      </c>
      <c r="B869" t="str">
        <f>IF(ISBLANK(ScoutingInfo!I870),"null", ScoutingInfo!I870*2)</f>
        <v>null</v>
      </c>
      <c r="C869" t="str">
        <f>IF(ISBLANK(ScoutingInfo!J870),"null",ScoutingInfo!J870* 5)</f>
        <v>null</v>
      </c>
      <c r="D869" t="str" cm="1">
        <f t="array" ref="D869">_xlfn.IFS(ScoutingInfo!P870="h",1,   ScoutingInfo!P870="o",1,   ScoutingInfo!P870="s",1,   ScoutingInfo!P870="a",0,   ScoutingInfo!P870="x","x",ScoutingInfo!P870="p","p",ISBLANK(ScoutingInfo!P870),"null")</f>
        <v>null</v>
      </c>
      <c r="E869" t="str" cm="1">
        <f t="array" ref="E869">IFERROR(_xlfn.IFS(D869 = 1, IF(ScoutingInfo!O870&gt;0, ScoutingInfo!O870,AVERAGE(stage_timer)),D869=0,MAX(stage_timer),D869="x","x"),"")</f>
        <v/>
      </c>
    </row>
    <row r="870" spans="1:5" x14ac:dyDescent="0.4">
      <c r="A870">
        <f>ScoutingInfo!F871</f>
        <v>0</v>
      </c>
      <c r="B870" t="str">
        <f>IF(ISBLANK(ScoutingInfo!I871),"null", ScoutingInfo!I871*2)</f>
        <v>null</v>
      </c>
      <c r="C870" t="str">
        <f>IF(ISBLANK(ScoutingInfo!J871),"null",ScoutingInfo!J871* 5)</f>
        <v>null</v>
      </c>
      <c r="D870" t="str" cm="1">
        <f t="array" ref="D870">_xlfn.IFS(ScoutingInfo!P871="h",1,   ScoutingInfo!P871="o",1,   ScoutingInfo!P871="s",1,   ScoutingInfo!P871="a",0,   ScoutingInfo!P871="x","x",ScoutingInfo!P871="p","p",ISBLANK(ScoutingInfo!P871),"null")</f>
        <v>null</v>
      </c>
      <c r="E870" t="str" cm="1">
        <f t="array" ref="E870">IFERROR(_xlfn.IFS(D870 = 1, IF(ScoutingInfo!O871&gt;0, ScoutingInfo!O871,AVERAGE(stage_timer)),D870=0,MAX(stage_timer),D870="x","x"),"")</f>
        <v/>
      </c>
    </row>
    <row r="871" spans="1:5" x14ac:dyDescent="0.4">
      <c r="A871">
        <f>ScoutingInfo!F872</f>
        <v>0</v>
      </c>
      <c r="B871" t="str">
        <f>IF(ISBLANK(ScoutingInfo!I872),"null", ScoutingInfo!I872*2)</f>
        <v>null</v>
      </c>
      <c r="C871" t="str">
        <f>IF(ISBLANK(ScoutingInfo!J872),"null",ScoutingInfo!J872* 5)</f>
        <v>null</v>
      </c>
      <c r="D871" t="str" cm="1">
        <f t="array" ref="D871">_xlfn.IFS(ScoutingInfo!P872="h",1,   ScoutingInfo!P872="o",1,   ScoutingInfo!P872="s",1,   ScoutingInfo!P872="a",0,   ScoutingInfo!P872="x","x",ScoutingInfo!P872="p","p",ISBLANK(ScoutingInfo!P872),"null")</f>
        <v>null</v>
      </c>
      <c r="E871" t="str" cm="1">
        <f t="array" ref="E871">IFERROR(_xlfn.IFS(D871 = 1, IF(ScoutingInfo!O872&gt;0, ScoutingInfo!O872,AVERAGE(stage_timer)),D871=0,MAX(stage_timer),D871="x","x"),"")</f>
        <v/>
      </c>
    </row>
    <row r="872" spans="1:5" x14ac:dyDescent="0.4">
      <c r="A872">
        <f>ScoutingInfo!F873</f>
        <v>0</v>
      </c>
      <c r="B872" t="str">
        <f>IF(ISBLANK(ScoutingInfo!I873),"null", ScoutingInfo!I873*2)</f>
        <v>null</v>
      </c>
      <c r="C872" t="str">
        <f>IF(ISBLANK(ScoutingInfo!J873),"null",ScoutingInfo!J873* 5)</f>
        <v>null</v>
      </c>
      <c r="D872" t="str" cm="1">
        <f t="array" ref="D872">_xlfn.IFS(ScoutingInfo!P873="h",1,   ScoutingInfo!P873="o",1,   ScoutingInfo!P873="s",1,   ScoutingInfo!P873="a",0,   ScoutingInfo!P873="x","x",ScoutingInfo!P873="p","p",ISBLANK(ScoutingInfo!P873),"null")</f>
        <v>null</v>
      </c>
      <c r="E872" t="str" cm="1">
        <f t="array" ref="E872">IFERROR(_xlfn.IFS(D872 = 1, IF(ScoutingInfo!O873&gt;0, ScoutingInfo!O873,AVERAGE(stage_timer)),D872=0,MAX(stage_timer),D872="x","x"),"")</f>
        <v/>
      </c>
    </row>
    <row r="873" spans="1:5" x14ac:dyDescent="0.4">
      <c r="A873">
        <f>ScoutingInfo!F874</f>
        <v>0</v>
      </c>
      <c r="B873" t="str">
        <f>IF(ISBLANK(ScoutingInfo!I874),"null", ScoutingInfo!I874*2)</f>
        <v>null</v>
      </c>
      <c r="C873" t="str">
        <f>IF(ISBLANK(ScoutingInfo!J874),"null",ScoutingInfo!J874* 5)</f>
        <v>null</v>
      </c>
      <c r="D873" t="str" cm="1">
        <f t="array" ref="D873">_xlfn.IFS(ScoutingInfo!P874="h",1,   ScoutingInfo!P874="o",1,   ScoutingInfo!P874="s",1,   ScoutingInfo!P874="a",0,   ScoutingInfo!P874="x","x",ScoutingInfo!P874="p","p",ISBLANK(ScoutingInfo!P874),"null")</f>
        <v>null</v>
      </c>
      <c r="E873" t="str" cm="1">
        <f t="array" ref="E873">IFERROR(_xlfn.IFS(D873 = 1, IF(ScoutingInfo!O874&gt;0, ScoutingInfo!O874,AVERAGE(stage_timer)),D873=0,MAX(stage_timer),D873="x","x"),"")</f>
        <v/>
      </c>
    </row>
    <row r="874" spans="1:5" x14ac:dyDescent="0.4">
      <c r="A874">
        <f>ScoutingInfo!F875</f>
        <v>0</v>
      </c>
      <c r="B874" t="str">
        <f>IF(ISBLANK(ScoutingInfo!I875),"null", ScoutingInfo!I875*2)</f>
        <v>null</v>
      </c>
      <c r="C874" t="str">
        <f>IF(ISBLANK(ScoutingInfo!J875),"null",ScoutingInfo!J875* 5)</f>
        <v>null</v>
      </c>
      <c r="D874" t="str" cm="1">
        <f t="array" ref="D874">_xlfn.IFS(ScoutingInfo!P875="h",1,   ScoutingInfo!P875="o",1,   ScoutingInfo!P875="s",1,   ScoutingInfo!P875="a",0,   ScoutingInfo!P875="x","x",ScoutingInfo!P875="p","p",ISBLANK(ScoutingInfo!P875),"null")</f>
        <v>null</v>
      </c>
      <c r="E874" t="str" cm="1">
        <f t="array" ref="E874">IFERROR(_xlfn.IFS(D874 = 1, IF(ScoutingInfo!O875&gt;0, ScoutingInfo!O875,AVERAGE(stage_timer)),D874=0,MAX(stage_timer),D874="x","x"),"")</f>
        <v/>
      </c>
    </row>
    <row r="875" spans="1:5" x14ac:dyDescent="0.4">
      <c r="A875">
        <f>ScoutingInfo!F876</f>
        <v>0</v>
      </c>
      <c r="B875" t="str">
        <f>IF(ISBLANK(ScoutingInfo!I876),"null", ScoutingInfo!I876*2)</f>
        <v>null</v>
      </c>
      <c r="C875" t="str">
        <f>IF(ISBLANK(ScoutingInfo!J876),"null",ScoutingInfo!J876* 5)</f>
        <v>null</v>
      </c>
      <c r="D875" t="str" cm="1">
        <f t="array" ref="D875">_xlfn.IFS(ScoutingInfo!P876="h",1,   ScoutingInfo!P876="o",1,   ScoutingInfo!P876="s",1,   ScoutingInfo!P876="a",0,   ScoutingInfo!P876="x","x",ScoutingInfo!P876="p","p",ISBLANK(ScoutingInfo!P876),"null")</f>
        <v>null</v>
      </c>
      <c r="E875" t="str" cm="1">
        <f t="array" ref="E875">IFERROR(_xlfn.IFS(D875 = 1, IF(ScoutingInfo!O876&gt;0, ScoutingInfo!O876,AVERAGE(stage_timer)),D875=0,MAX(stage_timer),D875="x","x"),"")</f>
        <v/>
      </c>
    </row>
    <row r="876" spans="1:5" x14ac:dyDescent="0.4">
      <c r="A876">
        <f>ScoutingInfo!F877</f>
        <v>0</v>
      </c>
      <c r="B876" t="str">
        <f>IF(ISBLANK(ScoutingInfo!I877),"null", ScoutingInfo!I877*2)</f>
        <v>null</v>
      </c>
      <c r="C876" t="str">
        <f>IF(ISBLANK(ScoutingInfo!J877),"null",ScoutingInfo!J877* 5)</f>
        <v>null</v>
      </c>
      <c r="D876" t="str" cm="1">
        <f t="array" ref="D876">_xlfn.IFS(ScoutingInfo!P877="h",1,   ScoutingInfo!P877="o",1,   ScoutingInfo!P877="s",1,   ScoutingInfo!P877="a",0,   ScoutingInfo!P877="x","x",ScoutingInfo!P877="p","p",ISBLANK(ScoutingInfo!P877),"null")</f>
        <v>null</v>
      </c>
      <c r="E876" t="str" cm="1">
        <f t="array" ref="E876">IFERROR(_xlfn.IFS(D876 = 1, IF(ScoutingInfo!O877&gt;0, ScoutingInfo!O877,AVERAGE(stage_timer)),D876=0,MAX(stage_timer),D876="x","x"),"")</f>
        <v/>
      </c>
    </row>
    <row r="877" spans="1:5" x14ac:dyDescent="0.4">
      <c r="A877">
        <f>ScoutingInfo!F878</f>
        <v>0</v>
      </c>
      <c r="B877" t="str">
        <f>IF(ISBLANK(ScoutingInfo!I878),"null", ScoutingInfo!I878*2)</f>
        <v>null</v>
      </c>
      <c r="C877" t="str">
        <f>IF(ISBLANK(ScoutingInfo!J878),"null",ScoutingInfo!J878* 5)</f>
        <v>null</v>
      </c>
      <c r="D877" t="str" cm="1">
        <f t="array" ref="D877">_xlfn.IFS(ScoutingInfo!P878="h",1,   ScoutingInfo!P878="o",1,   ScoutingInfo!P878="s",1,   ScoutingInfo!P878="a",0,   ScoutingInfo!P878="x","x",ScoutingInfo!P878="p","p",ISBLANK(ScoutingInfo!P878),"null")</f>
        <v>null</v>
      </c>
      <c r="E877" t="str" cm="1">
        <f t="array" ref="E877">IFERROR(_xlfn.IFS(D877 = 1, IF(ScoutingInfo!O878&gt;0, ScoutingInfo!O878,AVERAGE(stage_timer)),D877=0,MAX(stage_timer),D877="x","x"),"")</f>
        <v/>
      </c>
    </row>
    <row r="878" spans="1:5" x14ac:dyDescent="0.4">
      <c r="A878">
        <f>ScoutingInfo!F879</f>
        <v>0</v>
      </c>
      <c r="B878" t="str">
        <f>IF(ISBLANK(ScoutingInfo!I879),"null", ScoutingInfo!I879*2)</f>
        <v>null</v>
      </c>
      <c r="C878" t="str">
        <f>IF(ISBLANK(ScoutingInfo!J879),"null",ScoutingInfo!J879* 5)</f>
        <v>null</v>
      </c>
      <c r="D878" t="str" cm="1">
        <f t="array" ref="D878">_xlfn.IFS(ScoutingInfo!P879="h",1,   ScoutingInfo!P879="o",1,   ScoutingInfo!P879="s",1,   ScoutingInfo!P879="a",0,   ScoutingInfo!P879="x","x",ScoutingInfo!P879="p","p",ISBLANK(ScoutingInfo!P879),"null")</f>
        <v>null</v>
      </c>
      <c r="E878" t="str" cm="1">
        <f t="array" ref="E878">IFERROR(_xlfn.IFS(D878 = 1, IF(ScoutingInfo!O879&gt;0, ScoutingInfo!O879,AVERAGE(stage_timer)),D878=0,MAX(stage_timer),D878="x","x"),"")</f>
        <v/>
      </c>
    </row>
    <row r="879" spans="1:5" x14ac:dyDescent="0.4">
      <c r="A879">
        <f>ScoutingInfo!F880</f>
        <v>0</v>
      </c>
      <c r="B879" t="str">
        <f>IF(ISBLANK(ScoutingInfo!I880),"null", ScoutingInfo!I880*2)</f>
        <v>null</v>
      </c>
      <c r="C879" t="str">
        <f>IF(ISBLANK(ScoutingInfo!J880),"null",ScoutingInfo!J880* 5)</f>
        <v>null</v>
      </c>
      <c r="D879" t="str" cm="1">
        <f t="array" ref="D879">_xlfn.IFS(ScoutingInfo!P880="h",1,   ScoutingInfo!P880="o",1,   ScoutingInfo!P880="s",1,   ScoutingInfo!P880="a",0,   ScoutingInfo!P880="x","x",ScoutingInfo!P880="p","p",ISBLANK(ScoutingInfo!P880),"null")</f>
        <v>null</v>
      </c>
      <c r="E879" t="str" cm="1">
        <f t="array" ref="E879">IFERROR(_xlfn.IFS(D879 = 1, IF(ScoutingInfo!O880&gt;0, ScoutingInfo!O880,AVERAGE(stage_timer)),D879=0,MAX(stage_timer),D879="x","x"),"")</f>
        <v/>
      </c>
    </row>
    <row r="880" spans="1:5" x14ac:dyDescent="0.4">
      <c r="A880">
        <f>ScoutingInfo!F881</f>
        <v>0</v>
      </c>
      <c r="B880" t="str">
        <f>IF(ISBLANK(ScoutingInfo!I881),"null", ScoutingInfo!I881*2)</f>
        <v>null</v>
      </c>
      <c r="C880" t="str">
        <f>IF(ISBLANK(ScoutingInfo!J881),"null",ScoutingInfo!J881* 5)</f>
        <v>null</v>
      </c>
      <c r="D880" t="str" cm="1">
        <f t="array" ref="D880">_xlfn.IFS(ScoutingInfo!P881="h",1,   ScoutingInfo!P881="o",1,   ScoutingInfo!P881="s",1,   ScoutingInfo!P881="a",0,   ScoutingInfo!P881="x","x",ScoutingInfo!P881="p","p",ISBLANK(ScoutingInfo!P881),"null")</f>
        <v>null</v>
      </c>
      <c r="E880" t="str" cm="1">
        <f t="array" ref="E880">IFERROR(_xlfn.IFS(D880 = 1, IF(ScoutingInfo!O881&gt;0, ScoutingInfo!O881,AVERAGE(stage_timer)),D880=0,MAX(stage_timer),D880="x","x"),"")</f>
        <v/>
      </c>
    </row>
    <row r="881" spans="1:5" x14ac:dyDescent="0.4">
      <c r="A881">
        <f>ScoutingInfo!F882</f>
        <v>0</v>
      </c>
      <c r="B881" t="str">
        <f>IF(ISBLANK(ScoutingInfo!I882),"null", ScoutingInfo!I882*2)</f>
        <v>null</v>
      </c>
      <c r="C881" t="str">
        <f>IF(ISBLANK(ScoutingInfo!J882),"null",ScoutingInfo!J882* 5)</f>
        <v>null</v>
      </c>
      <c r="D881" t="str" cm="1">
        <f t="array" ref="D881">_xlfn.IFS(ScoutingInfo!P882="h",1,   ScoutingInfo!P882="o",1,   ScoutingInfo!P882="s",1,   ScoutingInfo!P882="a",0,   ScoutingInfo!P882="x","x",ScoutingInfo!P882="p","p",ISBLANK(ScoutingInfo!P882),"null")</f>
        <v>null</v>
      </c>
      <c r="E881" t="str" cm="1">
        <f t="array" ref="E881">IFERROR(_xlfn.IFS(D881 = 1, IF(ScoutingInfo!O882&gt;0, ScoutingInfo!O882,AVERAGE(stage_timer)),D881=0,MAX(stage_timer),D881="x","x"),"")</f>
        <v/>
      </c>
    </row>
    <row r="882" spans="1:5" x14ac:dyDescent="0.4">
      <c r="A882">
        <f>ScoutingInfo!F883</f>
        <v>0</v>
      </c>
      <c r="B882" t="str">
        <f>IF(ISBLANK(ScoutingInfo!I883),"null", ScoutingInfo!I883*2)</f>
        <v>null</v>
      </c>
      <c r="C882" t="str">
        <f>IF(ISBLANK(ScoutingInfo!J883),"null",ScoutingInfo!J883* 5)</f>
        <v>null</v>
      </c>
      <c r="D882" t="str" cm="1">
        <f t="array" ref="D882">_xlfn.IFS(ScoutingInfo!P883="h",1,   ScoutingInfo!P883="o",1,   ScoutingInfo!P883="s",1,   ScoutingInfo!P883="a",0,   ScoutingInfo!P883="x","x",ScoutingInfo!P883="p","p",ISBLANK(ScoutingInfo!P883),"null")</f>
        <v>null</v>
      </c>
      <c r="E882" t="str" cm="1">
        <f t="array" ref="E882">IFERROR(_xlfn.IFS(D882 = 1, IF(ScoutingInfo!O883&gt;0, ScoutingInfo!O883,AVERAGE(stage_timer)),D882=0,MAX(stage_timer),D882="x","x"),"")</f>
        <v/>
      </c>
    </row>
    <row r="883" spans="1:5" x14ac:dyDescent="0.4">
      <c r="A883">
        <f>ScoutingInfo!F884</f>
        <v>0</v>
      </c>
      <c r="B883" t="str">
        <f>IF(ISBLANK(ScoutingInfo!I884),"null", ScoutingInfo!I884*2)</f>
        <v>null</v>
      </c>
      <c r="C883" t="str">
        <f>IF(ISBLANK(ScoutingInfo!J884),"null",ScoutingInfo!J884* 5)</f>
        <v>null</v>
      </c>
      <c r="D883" t="str" cm="1">
        <f t="array" ref="D883">_xlfn.IFS(ScoutingInfo!P884="h",1,   ScoutingInfo!P884="o",1,   ScoutingInfo!P884="s",1,   ScoutingInfo!P884="a",0,   ScoutingInfo!P884="x","x",ScoutingInfo!P884="p","p",ISBLANK(ScoutingInfo!P884),"null")</f>
        <v>null</v>
      </c>
      <c r="E883" t="str" cm="1">
        <f t="array" ref="E883">IFERROR(_xlfn.IFS(D883 = 1, IF(ScoutingInfo!O884&gt;0, ScoutingInfo!O884,AVERAGE(stage_timer)),D883=0,MAX(stage_timer),D883="x","x"),"")</f>
        <v/>
      </c>
    </row>
    <row r="884" spans="1:5" x14ac:dyDescent="0.4">
      <c r="A884">
        <f>ScoutingInfo!F885</f>
        <v>0</v>
      </c>
      <c r="B884" t="str">
        <f>IF(ISBLANK(ScoutingInfo!I885),"null", ScoutingInfo!I885*2)</f>
        <v>null</v>
      </c>
      <c r="C884" t="str">
        <f>IF(ISBLANK(ScoutingInfo!J885),"null",ScoutingInfo!J885* 5)</f>
        <v>null</v>
      </c>
      <c r="D884" t="str" cm="1">
        <f t="array" ref="D884">_xlfn.IFS(ScoutingInfo!P885="h",1,   ScoutingInfo!P885="o",1,   ScoutingInfo!P885="s",1,   ScoutingInfo!P885="a",0,   ScoutingInfo!P885="x","x",ScoutingInfo!P885="p","p",ISBLANK(ScoutingInfo!P885),"null")</f>
        <v>null</v>
      </c>
      <c r="E884" t="str" cm="1">
        <f t="array" ref="E884">IFERROR(_xlfn.IFS(D884 = 1, IF(ScoutingInfo!O885&gt;0, ScoutingInfo!O885,AVERAGE(stage_timer)),D884=0,MAX(stage_timer),D884="x","x"),"")</f>
        <v/>
      </c>
    </row>
    <row r="885" spans="1:5" x14ac:dyDescent="0.4">
      <c r="A885">
        <f>ScoutingInfo!F886</f>
        <v>0</v>
      </c>
      <c r="B885" t="str">
        <f>IF(ISBLANK(ScoutingInfo!I886),"null", ScoutingInfo!I886*2)</f>
        <v>null</v>
      </c>
      <c r="C885" t="str">
        <f>IF(ISBLANK(ScoutingInfo!J886),"null",ScoutingInfo!J886* 5)</f>
        <v>null</v>
      </c>
      <c r="D885" t="str" cm="1">
        <f t="array" ref="D885">_xlfn.IFS(ScoutingInfo!P886="h",1,   ScoutingInfo!P886="o",1,   ScoutingInfo!P886="s",1,   ScoutingInfo!P886="a",0,   ScoutingInfo!P886="x","x",ScoutingInfo!P886="p","p",ISBLANK(ScoutingInfo!P886),"null")</f>
        <v>null</v>
      </c>
      <c r="E885" t="str" cm="1">
        <f t="array" ref="E885">IFERROR(_xlfn.IFS(D885 = 1, IF(ScoutingInfo!O886&gt;0, ScoutingInfo!O886,AVERAGE(stage_timer)),D885=0,MAX(stage_timer),D885="x","x"),"")</f>
        <v/>
      </c>
    </row>
    <row r="886" spans="1:5" x14ac:dyDescent="0.4">
      <c r="A886">
        <f>ScoutingInfo!F887</f>
        <v>0</v>
      </c>
      <c r="B886" t="str">
        <f>IF(ISBLANK(ScoutingInfo!I887),"null", ScoutingInfo!I887*2)</f>
        <v>null</v>
      </c>
      <c r="C886" t="str">
        <f>IF(ISBLANK(ScoutingInfo!J887),"null",ScoutingInfo!J887* 5)</f>
        <v>null</v>
      </c>
      <c r="D886" t="str" cm="1">
        <f t="array" ref="D886">_xlfn.IFS(ScoutingInfo!P887="h",1,   ScoutingInfo!P887="o",1,   ScoutingInfo!P887="s",1,   ScoutingInfo!P887="a",0,   ScoutingInfo!P887="x","x",ScoutingInfo!P887="p","p",ISBLANK(ScoutingInfo!P887),"null")</f>
        <v>null</v>
      </c>
      <c r="E886" t="str" cm="1">
        <f t="array" ref="E886">IFERROR(_xlfn.IFS(D886 = 1, IF(ScoutingInfo!O887&gt;0, ScoutingInfo!O887,AVERAGE(stage_timer)),D886=0,MAX(stage_timer),D886="x","x"),"")</f>
        <v/>
      </c>
    </row>
    <row r="887" spans="1:5" x14ac:dyDescent="0.4">
      <c r="A887">
        <f>ScoutingInfo!F888</f>
        <v>0</v>
      </c>
      <c r="B887" t="str">
        <f>IF(ISBLANK(ScoutingInfo!I888),"null", ScoutingInfo!I888*2)</f>
        <v>null</v>
      </c>
      <c r="C887" t="str">
        <f>IF(ISBLANK(ScoutingInfo!J888),"null",ScoutingInfo!J888* 5)</f>
        <v>null</v>
      </c>
      <c r="D887" t="str" cm="1">
        <f t="array" ref="D887">_xlfn.IFS(ScoutingInfo!P888="h",1,   ScoutingInfo!P888="o",1,   ScoutingInfo!P888="s",1,   ScoutingInfo!P888="a",0,   ScoutingInfo!P888="x","x",ScoutingInfo!P888="p","p",ISBLANK(ScoutingInfo!P888),"null")</f>
        <v>null</v>
      </c>
      <c r="E887" t="str" cm="1">
        <f t="array" ref="E887">IFERROR(_xlfn.IFS(D887 = 1, IF(ScoutingInfo!O888&gt;0, ScoutingInfo!O888,AVERAGE(stage_timer)),D887=0,MAX(stage_timer),D887="x","x"),"")</f>
        <v/>
      </c>
    </row>
    <row r="888" spans="1:5" x14ac:dyDescent="0.4">
      <c r="A888">
        <f>ScoutingInfo!F889</f>
        <v>0</v>
      </c>
      <c r="B888" t="str">
        <f>IF(ISBLANK(ScoutingInfo!I889),"null", ScoutingInfo!I889*2)</f>
        <v>null</v>
      </c>
      <c r="C888" t="str">
        <f>IF(ISBLANK(ScoutingInfo!J889),"null",ScoutingInfo!J889* 5)</f>
        <v>null</v>
      </c>
      <c r="D888" t="str" cm="1">
        <f t="array" ref="D888">_xlfn.IFS(ScoutingInfo!P889="h",1,   ScoutingInfo!P889="o",1,   ScoutingInfo!P889="s",1,   ScoutingInfo!P889="a",0,   ScoutingInfo!P889="x","x",ScoutingInfo!P889="p","p",ISBLANK(ScoutingInfo!P889),"null")</f>
        <v>null</v>
      </c>
      <c r="E888" t="str" cm="1">
        <f t="array" ref="E888">IFERROR(_xlfn.IFS(D888 = 1, IF(ScoutingInfo!O889&gt;0, ScoutingInfo!O889,AVERAGE(stage_timer)),D888=0,MAX(stage_timer),D888="x","x"),"")</f>
        <v/>
      </c>
    </row>
    <row r="889" spans="1:5" x14ac:dyDescent="0.4">
      <c r="A889">
        <f>ScoutingInfo!F890</f>
        <v>0</v>
      </c>
      <c r="B889" t="str">
        <f>IF(ISBLANK(ScoutingInfo!I890),"null", ScoutingInfo!I890*2)</f>
        <v>null</v>
      </c>
      <c r="C889" t="str">
        <f>IF(ISBLANK(ScoutingInfo!J890),"null",ScoutingInfo!J890* 5)</f>
        <v>null</v>
      </c>
      <c r="D889" t="str" cm="1">
        <f t="array" ref="D889">_xlfn.IFS(ScoutingInfo!P890="h",1,   ScoutingInfo!P890="o",1,   ScoutingInfo!P890="s",1,   ScoutingInfo!P890="a",0,   ScoutingInfo!P890="x","x",ScoutingInfo!P890="p","p",ISBLANK(ScoutingInfo!P890),"null")</f>
        <v>null</v>
      </c>
      <c r="E889" t="str" cm="1">
        <f t="array" ref="E889">IFERROR(_xlfn.IFS(D889 = 1, IF(ScoutingInfo!O890&gt;0, ScoutingInfo!O890,AVERAGE(stage_timer)),D889=0,MAX(stage_timer),D889="x","x"),"")</f>
        <v/>
      </c>
    </row>
    <row r="890" spans="1:5" x14ac:dyDescent="0.4">
      <c r="A890">
        <f>ScoutingInfo!F891</f>
        <v>0</v>
      </c>
      <c r="B890" t="str">
        <f>IF(ISBLANK(ScoutingInfo!I891),"null", ScoutingInfo!I891*2)</f>
        <v>null</v>
      </c>
      <c r="C890" t="str">
        <f>IF(ISBLANK(ScoutingInfo!J891),"null",ScoutingInfo!J891* 5)</f>
        <v>null</v>
      </c>
      <c r="D890" t="str" cm="1">
        <f t="array" ref="D890">_xlfn.IFS(ScoutingInfo!P891="h",1,   ScoutingInfo!P891="o",1,   ScoutingInfo!P891="s",1,   ScoutingInfo!P891="a",0,   ScoutingInfo!P891="x","x",ScoutingInfo!P891="p","p",ISBLANK(ScoutingInfo!P891),"null")</f>
        <v>null</v>
      </c>
      <c r="E890" t="str" cm="1">
        <f t="array" ref="E890">IFERROR(_xlfn.IFS(D890 = 1, IF(ScoutingInfo!O891&gt;0, ScoutingInfo!O891,AVERAGE(stage_timer)),D890=0,MAX(stage_timer),D890="x","x"),"")</f>
        <v/>
      </c>
    </row>
    <row r="891" spans="1:5" x14ac:dyDescent="0.4">
      <c r="A891">
        <f>ScoutingInfo!F892</f>
        <v>0</v>
      </c>
      <c r="B891" t="str">
        <f>IF(ISBLANK(ScoutingInfo!I892),"null", ScoutingInfo!I892*2)</f>
        <v>null</v>
      </c>
      <c r="C891" t="str">
        <f>IF(ISBLANK(ScoutingInfo!J892),"null",ScoutingInfo!J892* 5)</f>
        <v>null</v>
      </c>
      <c r="D891" t="str" cm="1">
        <f t="array" ref="D891">_xlfn.IFS(ScoutingInfo!P892="h",1,   ScoutingInfo!P892="o",1,   ScoutingInfo!P892="s",1,   ScoutingInfo!P892="a",0,   ScoutingInfo!P892="x","x",ScoutingInfo!P892="p","p",ISBLANK(ScoutingInfo!P892),"null")</f>
        <v>null</v>
      </c>
      <c r="E891" t="str" cm="1">
        <f t="array" ref="E891">IFERROR(_xlfn.IFS(D891 = 1, IF(ScoutingInfo!O892&gt;0, ScoutingInfo!O892,AVERAGE(stage_timer)),D891=0,MAX(stage_timer),D891="x","x"),"")</f>
        <v/>
      </c>
    </row>
    <row r="892" spans="1:5" x14ac:dyDescent="0.4">
      <c r="A892">
        <f>ScoutingInfo!F893</f>
        <v>0</v>
      </c>
      <c r="B892" t="str">
        <f>IF(ISBLANK(ScoutingInfo!I893),"null", ScoutingInfo!I893*2)</f>
        <v>null</v>
      </c>
      <c r="C892" t="str">
        <f>IF(ISBLANK(ScoutingInfo!J893),"null",ScoutingInfo!J893* 5)</f>
        <v>null</v>
      </c>
      <c r="D892" t="str" cm="1">
        <f t="array" ref="D892">_xlfn.IFS(ScoutingInfo!P893="h",1,   ScoutingInfo!P893="o",1,   ScoutingInfo!P893="s",1,   ScoutingInfo!P893="a",0,   ScoutingInfo!P893="x","x",ScoutingInfo!P893="p","p",ISBLANK(ScoutingInfo!P893),"null")</f>
        <v>null</v>
      </c>
      <c r="E892" t="str" cm="1">
        <f t="array" ref="E892">IFERROR(_xlfn.IFS(D892 = 1, IF(ScoutingInfo!O893&gt;0, ScoutingInfo!O893,AVERAGE(stage_timer)),D892=0,MAX(stage_timer),D892="x","x"),"")</f>
        <v/>
      </c>
    </row>
    <row r="893" spans="1:5" x14ac:dyDescent="0.4">
      <c r="A893">
        <f>ScoutingInfo!F894</f>
        <v>0</v>
      </c>
      <c r="B893" t="str">
        <f>IF(ISBLANK(ScoutingInfo!I894),"null", ScoutingInfo!I894*2)</f>
        <v>null</v>
      </c>
      <c r="C893" t="str">
        <f>IF(ISBLANK(ScoutingInfo!J894),"null",ScoutingInfo!J894* 5)</f>
        <v>null</v>
      </c>
      <c r="D893" t="str" cm="1">
        <f t="array" ref="D893">_xlfn.IFS(ScoutingInfo!P894="h",1,   ScoutingInfo!P894="o",1,   ScoutingInfo!P894="s",1,   ScoutingInfo!P894="a",0,   ScoutingInfo!P894="x","x",ScoutingInfo!P894="p","p",ISBLANK(ScoutingInfo!P894),"null")</f>
        <v>null</v>
      </c>
      <c r="E893" t="str" cm="1">
        <f t="array" ref="E893">IFERROR(_xlfn.IFS(D893 = 1, IF(ScoutingInfo!O894&gt;0, ScoutingInfo!O894,AVERAGE(stage_timer)),D893=0,MAX(stage_timer),D893="x","x"),"")</f>
        <v/>
      </c>
    </row>
    <row r="894" spans="1:5" x14ac:dyDescent="0.4">
      <c r="A894">
        <f>ScoutingInfo!F895</f>
        <v>0</v>
      </c>
      <c r="B894" t="str">
        <f>IF(ISBLANK(ScoutingInfo!I895),"null", ScoutingInfo!I895*2)</f>
        <v>null</v>
      </c>
      <c r="C894" t="str">
        <f>IF(ISBLANK(ScoutingInfo!J895),"null",ScoutingInfo!J895* 5)</f>
        <v>null</v>
      </c>
      <c r="D894" t="str" cm="1">
        <f t="array" ref="D894">_xlfn.IFS(ScoutingInfo!P895="h",1,   ScoutingInfo!P895="o",1,   ScoutingInfo!P895="s",1,   ScoutingInfo!P895="a",0,   ScoutingInfo!P895="x","x",ScoutingInfo!P895="p","p",ISBLANK(ScoutingInfo!P895),"null")</f>
        <v>null</v>
      </c>
      <c r="E894" t="str" cm="1">
        <f t="array" ref="E894">IFERROR(_xlfn.IFS(D894 = 1, IF(ScoutingInfo!O895&gt;0, ScoutingInfo!O895,AVERAGE(stage_timer)),D894=0,MAX(stage_timer),D894="x","x"),"")</f>
        <v/>
      </c>
    </row>
    <row r="895" spans="1:5" x14ac:dyDescent="0.4">
      <c r="A895">
        <f>ScoutingInfo!F896</f>
        <v>0</v>
      </c>
      <c r="B895" t="str">
        <f>IF(ISBLANK(ScoutingInfo!I896),"null", ScoutingInfo!I896*2)</f>
        <v>null</v>
      </c>
      <c r="C895" t="str">
        <f>IF(ISBLANK(ScoutingInfo!J896),"null",ScoutingInfo!J896* 5)</f>
        <v>null</v>
      </c>
      <c r="D895" t="str" cm="1">
        <f t="array" ref="D895">_xlfn.IFS(ScoutingInfo!P896="h",1,   ScoutingInfo!P896="o",1,   ScoutingInfo!P896="s",1,   ScoutingInfo!P896="a",0,   ScoutingInfo!P896="x","x",ScoutingInfo!P896="p","p",ISBLANK(ScoutingInfo!P896),"null")</f>
        <v>null</v>
      </c>
      <c r="E895" t="str" cm="1">
        <f t="array" ref="E895">IFERROR(_xlfn.IFS(D895 = 1, IF(ScoutingInfo!O896&gt;0, ScoutingInfo!O896,AVERAGE(stage_timer)),D895=0,MAX(stage_timer),D895="x","x"),"")</f>
        <v/>
      </c>
    </row>
    <row r="896" spans="1:5" x14ac:dyDescent="0.4">
      <c r="A896">
        <f>ScoutingInfo!F897</f>
        <v>0</v>
      </c>
      <c r="B896" t="str">
        <f>IF(ISBLANK(ScoutingInfo!I897),"null", ScoutingInfo!I897*2)</f>
        <v>null</v>
      </c>
      <c r="C896" t="str">
        <f>IF(ISBLANK(ScoutingInfo!J897),"null",ScoutingInfo!J897* 5)</f>
        <v>null</v>
      </c>
      <c r="D896" t="str" cm="1">
        <f t="array" ref="D896">_xlfn.IFS(ScoutingInfo!P897="h",1,   ScoutingInfo!P897="o",1,   ScoutingInfo!P897="s",1,   ScoutingInfo!P897="a",0,   ScoutingInfo!P897="x","x",ScoutingInfo!P897="p","p",ISBLANK(ScoutingInfo!P897),"null")</f>
        <v>null</v>
      </c>
      <c r="E896" t="str" cm="1">
        <f t="array" ref="E896">IFERROR(_xlfn.IFS(D896 = 1, IF(ScoutingInfo!O897&gt;0, ScoutingInfo!O897,AVERAGE(stage_timer)),D896=0,MAX(stage_timer),D896="x","x"),"")</f>
        <v/>
      </c>
    </row>
    <row r="897" spans="1:5" x14ac:dyDescent="0.4">
      <c r="A897">
        <f>ScoutingInfo!F898</f>
        <v>0</v>
      </c>
      <c r="B897" t="str">
        <f>IF(ISBLANK(ScoutingInfo!I898),"null", ScoutingInfo!I898*2)</f>
        <v>null</v>
      </c>
      <c r="C897" t="str">
        <f>IF(ISBLANK(ScoutingInfo!J898),"null",ScoutingInfo!J898* 5)</f>
        <v>null</v>
      </c>
      <c r="D897" t="str" cm="1">
        <f t="array" ref="D897">_xlfn.IFS(ScoutingInfo!P898="h",1,   ScoutingInfo!P898="o",1,   ScoutingInfo!P898="s",1,   ScoutingInfo!P898="a",0,   ScoutingInfo!P898="x","x",ScoutingInfo!P898="p","p",ISBLANK(ScoutingInfo!P898),"null")</f>
        <v>null</v>
      </c>
      <c r="E897" t="str" cm="1">
        <f t="array" ref="E897">IFERROR(_xlfn.IFS(D897 = 1, IF(ScoutingInfo!O898&gt;0, ScoutingInfo!O898,AVERAGE(stage_timer)),D897=0,MAX(stage_timer),D897="x","x"),"")</f>
        <v/>
      </c>
    </row>
    <row r="898" spans="1:5" x14ac:dyDescent="0.4">
      <c r="A898">
        <f>ScoutingInfo!F899</f>
        <v>0</v>
      </c>
      <c r="B898" t="str">
        <f>IF(ISBLANK(ScoutingInfo!I899),"null", ScoutingInfo!I899*2)</f>
        <v>null</v>
      </c>
      <c r="C898" t="str">
        <f>IF(ISBLANK(ScoutingInfo!J899),"null",ScoutingInfo!J899* 5)</f>
        <v>null</v>
      </c>
      <c r="D898" t="str" cm="1">
        <f t="array" ref="D898">_xlfn.IFS(ScoutingInfo!P899="h",1,   ScoutingInfo!P899="o",1,   ScoutingInfo!P899="s",1,   ScoutingInfo!P899="a",0,   ScoutingInfo!P899="x","x",ScoutingInfo!P899="p","p",ISBLANK(ScoutingInfo!P899),"null")</f>
        <v>null</v>
      </c>
      <c r="E898" t="str" cm="1">
        <f t="array" ref="E898">IFERROR(_xlfn.IFS(D898 = 1, IF(ScoutingInfo!O899&gt;0, ScoutingInfo!O899,AVERAGE(stage_timer)),D898=0,MAX(stage_timer),D898="x","x"),"")</f>
        <v/>
      </c>
    </row>
    <row r="899" spans="1:5" x14ac:dyDescent="0.4">
      <c r="A899">
        <f>ScoutingInfo!F900</f>
        <v>0</v>
      </c>
      <c r="B899" t="str">
        <f>IF(ISBLANK(ScoutingInfo!I900),"null", ScoutingInfo!I900*2)</f>
        <v>null</v>
      </c>
      <c r="C899" t="str">
        <f>IF(ISBLANK(ScoutingInfo!J900),"null",ScoutingInfo!J900* 5)</f>
        <v>null</v>
      </c>
      <c r="D899" t="str" cm="1">
        <f t="array" ref="D899">_xlfn.IFS(ScoutingInfo!P900="h",1,   ScoutingInfo!P900="o",1,   ScoutingInfo!P900="s",1,   ScoutingInfo!P900="a",0,   ScoutingInfo!P900="x","x",ScoutingInfo!P900="p","p",ISBLANK(ScoutingInfo!P900),"null")</f>
        <v>null</v>
      </c>
      <c r="E899" t="str" cm="1">
        <f t="array" ref="E899">IFERROR(_xlfn.IFS(D899 = 1, IF(ScoutingInfo!O900&gt;0, ScoutingInfo!O900,AVERAGE(stage_timer)),D899=0,MAX(stage_timer),D899="x","x"),"")</f>
        <v/>
      </c>
    </row>
    <row r="900" spans="1:5" x14ac:dyDescent="0.4">
      <c r="A900">
        <f>ScoutingInfo!F901</f>
        <v>0</v>
      </c>
      <c r="B900" t="str">
        <f>IF(ISBLANK(ScoutingInfo!I901),"null", ScoutingInfo!I901*2)</f>
        <v>null</v>
      </c>
      <c r="C900" t="str">
        <f>IF(ISBLANK(ScoutingInfo!J901),"null",ScoutingInfo!J901* 5)</f>
        <v>null</v>
      </c>
      <c r="D900" t="str" cm="1">
        <f t="array" ref="D900">_xlfn.IFS(ScoutingInfo!P901="h",1,   ScoutingInfo!P901="o",1,   ScoutingInfo!P901="s",1,   ScoutingInfo!P901="a",0,   ScoutingInfo!P901="x","x",ScoutingInfo!P901="p","p",ISBLANK(ScoutingInfo!P901),"null")</f>
        <v>null</v>
      </c>
      <c r="E900" t="str" cm="1">
        <f t="array" ref="E900">IFERROR(_xlfn.IFS(D900 = 1, IF(ScoutingInfo!O901&gt;0, ScoutingInfo!O901,AVERAGE(stage_timer)),D900=0,MAX(stage_timer),D900="x","x"),"")</f>
        <v/>
      </c>
    </row>
    <row r="901" spans="1:5" x14ac:dyDescent="0.4">
      <c r="A901">
        <f>ScoutingInfo!F902</f>
        <v>0</v>
      </c>
      <c r="B901" t="str">
        <f>IF(ISBLANK(ScoutingInfo!I902),"null", ScoutingInfo!I902*2)</f>
        <v>null</v>
      </c>
      <c r="C901" t="str">
        <f>IF(ISBLANK(ScoutingInfo!J902),"null",ScoutingInfo!J902* 5)</f>
        <v>null</v>
      </c>
      <c r="D901" t="str" cm="1">
        <f t="array" ref="D901">_xlfn.IFS(ScoutingInfo!P902="h",1,   ScoutingInfo!P902="o",1,   ScoutingInfo!P902="s",1,   ScoutingInfo!P902="a",0,   ScoutingInfo!P902="x","x",ScoutingInfo!P902="p","p",ISBLANK(ScoutingInfo!P902),"null")</f>
        <v>null</v>
      </c>
      <c r="E901" t="str" cm="1">
        <f t="array" ref="E901">IFERROR(_xlfn.IFS(D901 = 1, IF(ScoutingInfo!O902&gt;0, ScoutingInfo!O902,AVERAGE(stage_timer)),D901=0,MAX(stage_timer),D901="x","x"),"")</f>
        <v/>
      </c>
    </row>
    <row r="902" spans="1:5" x14ac:dyDescent="0.4">
      <c r="A902">
        <f>ScoutingInfo!F903</f>
        <v>0</v>
      </c>
      <c r="B902" t="str">
        <f>IF(ISBLANK(ScoutingInfo!I903),"null", ScoutingInfo!I903*2)</f>
        <v>null</v>
      </c>
      <c r="C902" t="str">
        <f>IF(ISBLANK(ScoutingInfo!J903),"null",ScoutingInfo!J903* 5)</f>
        <v>null</v>
      </c>
      <c r="D902" t="str" cm="1">
        <f t="array" ref="D902">_xlfn.IFS(ScoutingInfo!P903="h",1,   ScoutingInfo!P903="o",1,   ScoutingInfo!P903="s",1,   ScoutingInfo!P903="a",0,   ScoutingInfo!P903="x","x",ScoutingInfo!P903="p","p",ISBLANK(ScoutingInfo!P903),"null")</f>
        <v>null</v>
      </c>
      <c r="E902" t="str" cm="1">
        <f t="array" ref="E902">IFERROR(_xlfn.IFS(D902 = 1, IF(ScoutingInfo!O903&gt;0, ScoutingInfo!O903,AVERAGE(stage_timer)),D902=0,MAX(stage_timer),D902="x","x"),"")</f>
        <v/>
      </c>
    </row>
    <row r="903" spans="1:5" x14ac:dyDescent="0.4">
      <c r="A903">
        <f>ScoutingInfo!F904</f>
        <v>0</v>
      </c>
      <c r="B903" t="str">
        <f>IF(ISBLANK(ScoutingInfo!I904),"null", ScoutingInfo!I904*2)</f>
        <v>null</v>
      </c>
      <c r="C903" t="str">
        <f>IF(ISBLANK(ScoutingInfo!J904),"null",ScoutingInfo!J904* 5)</f>
        <v>null</v>
      </c>
      <c r="D903" t="str" cm="1">
        <f t="array" ref="D903">_xlfn.IFS(ScoutingInfo!P904="h",1,   ScoutingInfo!P904="o",1,   ScoutingInfo!P904="s",1,   ScoutingInfo!P904="a",0,   ScoutingInfo!P904="x","x",ScoutingInfo!P904="p","p",ISBLANK(ScoutingInfo!P904),"null")</f>
        <v>null</v>
      </c>
      <c r="E903" t="str" cm="1">
        <f t="array" ref="E903">IFERROR(_xlfn.IFS(D903 = 1, IF(ScoutingInfo!O904&gt;0, ScoutingInfo!O904,AVERAGE(stage_timer)),D903=0,MAX(stage_timer),D903="x","x"),"")</f>
        <v/>
      </c>
    </row>
    <row r="904" spans="1:5" x14ac:dyDescent="0.4">
      <c r="A904">
        <f>ScoutingInfo!F905</f>
        <v>0</v>
      </c>
      <c r="B904" t="str">
        <f>IF(ISBLANK(ScoutingInfo!I905),"null", ScoutingInfo!I905*2)</f>
        <v>null</v>
      </c>
      <c r="C904" t="str">
        <f>IF(ISBLANK(ScoutingInfo!J905),"null",ScoutingInfo!J905* 5)</f>
        <v>null</v>
      </c>
      <c r="D904" t="str" cm="1">
        <f t="array" ref="D904">_xlfn.IFS(ScoutingInfo!P905="h",1,   ScoutingInfo!P905="o",1,   ScoutingInfo!P905="s",1,   ScoutingInfo!P905="a",0,   ScoutingInfo!P905="x","x",ScoutingInfo!P905="p","p",ISBLANK(ScoutingInfo!P905),"null")</f>
        <v>null</v>
      </c>
      <c r="E904" t="str" cm="1">
        <f t="array" ref="E904">IFERROR(_xlfn.IFS(D904 = 1, IF(ScoutingInfo!O905&gt;0, ScoutingInfo!O905,AVERAGE(stage_timer)),D904=0,MAX(stage_timer),D904="x","x"),"")</f>
        <v/>
      </c>
    </row>
    <row r="905" spans="1:5" x14ac:dyDescent="0.4">
      <c r="A905">
        <f>ScoutingInfo!F906</f>
        <v>0</v>
      </c>
      <c r="B905" t="str">
        <f>IF(ISBLANK(ScoutingInfo!I906),"null", ScoutingInfo!I906*2)</f>
        <v>null</v>
      </c>
      <c r="C905" t="str">
        <f>IF(ISBLANK(ScoutingInfo!J906),"null",ScoutingInfo!J906* 5)</f>
        <v>null</v>
      </c>
      <c r="D905" t="str" cm="1">
        <f t="array" ref="D905">_xlfn.IFS(ScoutingInfo!P906="h",1,   ScoutingInfo!P906="o",1,   ScoutingInfo!P906="s",1,   ScoutingInfo!P906="a",0,   ScoutingInfo!P906="x","x",ScoutingInfo!P906="p","p",ISBLANK(ScoutingInfo!P906),"null")</f>
        <v>null</v>
      </c>
      <c r="E905" t="str" cm="1">
        <f t="array" ref="E905">IFERROR(_xlfn.IFS(D905 = 1, IF(ScoutingInfo!O906&gt;0, ScoutingInfo!O906,AVERAGE(stage_timer)),D905=0,MAX(stage_timer),D905="x","x"),"")</f>
        <v/>
      </c>
    </row>
    <row r="906" spans="1:5" x14ac:dyDescent="0.4">
      <c r="A906">
        <f>ScoutingInfo!F907</f>
        <v>0</v>
      </c>
      <c r="B906" t="str">
        <f>IF(ISBLANK(ScoutingInfo!I907),"null", ScoutingInfo!I907*2)</f>
        <v>null</v>
      </c>
      <c r="C906" t="str">
        <f>IF(ISBLANK(ScoutingInfo!J907),"null",ScoutingInfo!J907* 5)</f>
        <v>null</v>
      </c>
      <c r="D906" t="str" cm="1">
        <f t="array" ref="D906">_xlfn.IFS(ScoutingInfo!P907="h",1,   ScoutingInfo!P907="o",1,   ScoutingInfo!P907="s",1,   ScoutingInfo!P907="a",0,   ScoutingInfo!P907="x","x",ScoutingInfo!P907="p","p",ISBLANK(ScoutingInfo!P907),"null")</f>
        <v>null</v>
      </c>
      <c r="E906" t="str" cm="1">
        <f t="array" ref="E906">IFERROR(_xlfn.IFS(D906 = 1, IF(ScoutingInfo!O907&gt;0, ScoutingInfo!O907,AVERAGE(stage_timer)),D906=0,MAX(stage_timer),D906="x","x"),"")</f>
        <v/>
      </c>
    </row>
    <row r="907" spans="1:5" x14ac:dyDescent="0.4">
      <c r="A907">
        <f>ScoutingInfo!F908</f>
        <v>0</v>
      </c>
      <c r="B907" t="str">
        <f>IF(ISBLANK(ScoutingInfo!I908),"null", ScoutingInfo!I908*2)</f>
        <v>null</v>
      </c>
      <c r="C907" t="str">
        <f>IF(ISBLANK(ScoutingInfo!J908),"null",ScoutingInfo!J908* 5)</f>
        <v>null</v>
      </c>
      <c r="D907" t="str" cm="1">
        <f t="array" ref="D907">_xlfn.IFS(ScoutingInfo!P908="h",1,   ScoutingInfo!P908="o",1,   ScoutingInfo!P908="s",1,   ScoutingInfo!P908="a",0,   ScoutingInfo!P908="x","x",ScoutingInfo!P908="p","p",ISBLANK(ScoutingInfo!P908),"null")</f>
        <v>null</v>
      </c>
      <c r="E907" t="str" cm="1">
        <f t="array" ref="E907">IFERROR(_xlfn.IFS(D907 = 1, IF(ScoutingInfo!O908&gt;0, ScoutingInfo!O908,AVERAGE(stage_timer)),D907=0,MAX(stage_timer),D907="x","x"),"")</f>
        <v/>
      </c>
    </row>
    <row r="908" spans="1:5" x14ac:dyDescent="0.4">
      <c r="A908">
        <f>ScoutingInfo!F909</f>
        <v>0</v>
      </c>
      <c r="B908" t="str">
        <f>IF(ISBLANK(ScoutingInfo!I909),"null", ScoutingInfo!I909*2)</f>
        <v>null</v>
      </c>
      <c r="C908" t="str">
        <f>IF(ISBLANK(ScoutingInfo!J909),"null",ScoutingInfo!J909* 5)</f>
        <v>null</v>
      </c>
      <c r="D908" t="str" cm="1">
        <f t="array" ref="D908">_xlfn.IFS(ScoutingInfo!P909="h",1,   ScoutingInfo!P909="o",1,   ScoutingInfo!P909="s",1,   ScoutingInfo!P909="a",0,   ScoutingInfo!P909="x","x",ScoutingInfo!P909="p","p",ISBLANK(ScoutingInfo!P909),"null")</f>
        <v>null</v>
      </c>
      <c r="E908" t="str" cm="1">
        <f t="array" ref="E908">IFERROR(_xlfn.IFS(D908 = 1, IF(ScoutingInfo!O909&gt;0, ScoutingInfo!O909,AVERAGE(stage_timer)),D908=0,MAX(stage_timer),D908="x","x"),"")</f>
        <v/>
      </c>
    </row>
    <row r="909" spans="1:5" x14ac:dyDescent="0.4">
      <c r="A909">
        <f>ScoutingInfo!F910</f>
        <v>0</v>
      </c>
      <c r="B909" t="str">
        <f>IF(ISBLANK(ScoutingInfo!I910),"null", ScoutingInfo!I910*2)</f>
        <v>null</v>
      </c>
      <c r="C909" t="str">
        <f>IF(ISBLANK(ScoutingInfo!J910),"null",ScoutingInfo!J910* 5)</f>
        <v>null</v>
      </c>
      <c r="D909" t="str" cm="1">
        <f t="array" ref="D909">_xlfn.IFS(ScoutingInfo!P910="h",1,   ScoutingInfo!P910="o",1,   ScoutingInfo!P910="s",1,   ScoutingInfo!P910="a",0,   ScoutingInfo!P910="x","x",ScoutingInfo!P910="p","p",ISBLANK(ScoutingInfo!P910),"null")</f>
        <v>null</v>
      </c>
      <c r="E909" t="str" cm="1">
        <f t="array" ref="E909">IFERROR(_xlfn.IFS(D909 = 1, IF(ScoutingInfo!O910&gt;0, ScoutingInfo!O910,AVERAGE(stage_timer)),D909=0,MAX(stage_timer),D909="x","x"),"")</f>
        <v/>
      </c>
    </row>
    <row r="910" spans="1:5" x14ac:dyDescent="0.4">
      <c r="A910">
        <f>ScoutingInfo!F911</f>
        <v>0</v>
      </c>
      <c r="B910" t="str">
        <f>IF(ISBLANK(ScoutingInfo!I911),"null", ScoutingInfo!I911*2)</f>
        <v>null</v>
      </c>
      <c r="C910" t="str">
        <f>IF(ISBLANK(ScoutingInfo!J911),"null",ScoutingInfo!J911* 5)</f>
        <v>null</v>
      </c>
      <c r="D910" t="str" cm="1">
        <f t="array" ref="D910">_xlfn.IFS(ScoutingInfo!P911="h",1,   ScoutingInfo!P911="o",1,   ScoutingInfo!P911="s",1,   ScoutingInfo!P911="a",0,   ScoutingInfo!P911="x","x",ScoutingInfo!P911="p","p",ISBLANK(ScoutingInfo!P911),"null")</f>
        <v>null</v>
      </c>
      <c r="E910" t="str" cm="1">
        <f t="array" ref="E910">IFERROR(_xlfn.IFS(D910 = 1, IF(ScoutingInfo!O911&gt;0, ScoutingInfo!O911,AVERAGE(stage_timer)),D910=0,MAX(stage_timer),D910="x","x"),"")</f>
        <v/>
      </c>
    </row>
    <row r="911" spans="1:5" x14ac:dyDescent="0.4">
      <c r="A911">
        <f>ScoutingInfo!F912</f>
        <v>0</v>
      </c>
      <c r="B911" t="str">
        <f>IF(ISBLANK(ScoutingInfo!I912),"null", ScoutingInfo!I912*2)</f>
        <v>null</v>
      </c>
      <c r="C911" t="str">
        <f>IF(ISBLANK(ScoutingInfo!J912),"null",ScoutingInfo!J912* 5)</f>
        <v>null</v>
      </c>
      <c r="D911" t="str" cm="1">
        <f t="array" ref="D911">_xlfn.IFS(ScoutingInfo!P912="h",1,   ScoutingInfo!P912="o",1,   ScoutingInfo!P912="s",1,   ScoutingInfo!P912="a",0,   ScoutingInfo!P912="x","x",ScoutingInfo!P912="p","p",ISBLANK(ScoutingInfo!P912),"null")</f>
        <v>null</v>
      </c>
      <c r="E911" t="str" cm="1">
        <f t="array" ref="E911">IFERROR(_xlfn.IFS(D911 = 1, IF(ScoutingInfo!O912&gt;0, ScoutingInfo!O912,AVERAGE(stage_timer)),D911=0,MAX(stage_timer),D911="x","x"),"")</f>
        <v/>
      </c>
    </row>
    <row r="912" spans="1:5" x14ac:dyDescent="0.4">
      <c r="A912">
        <f>ScoutingInfo!F913</f>
        <v>0</v>
      </c>
      <c r="B912" t="str">
        <f>IF(ISBLANK(ScoutingInfo!I913),"null", ScoutingInfo!I913*2)</f>
        <v>null</v>
      </c>
      <c r="C912" t="str">
        <f>IF(ISBLANK(ScoutingInfo!J913),"null",ScoutingInfo!J913* 5)</f>
        <v>null</v>
      </c>
      <c r="D912" t="str" cm="1">
        <f t="array" ref="D912">_xlfn.IFS(ScoutingInfo!P913="h",1,   ScoutingInfo!P913="o",1,   ScoutingInfo!P913="s",1,   ScoutingInfo!P913="a",0,   ScoutingInfo!P913="x","x",ScoutingInfo!P913="p","p",ISBLANK(ScoutingInfo!P913),"null")</f>
        <v>null</v>
      </c>
      <c r="E912" t="str" cm="1">
        <f t="array" ref="E912">IFERROR(_xlfn.IFS(D912 = 1, IF(ScoutingInfo!O913&gt;0, ScoutingInfo!O913,AVERAGE(stage_timer)),D912=0,MAX(stage_timer),D912="x","x"),"")</f>
        <v/>
      </c>
    </row>
    <row r="913" spans="1:5" x14ac:dyDescent="0.4">
      <c r="A913">
        <f>ScoutingInfo!F914</f>
        <v>0</v>
      </c>
      <c r="B913" t="str">
        <f>IF(ISBLANK(ScoutingInfo!I914),"null", ScoutingInfo!I914*2)</f>
        <v>null</v>
      </c>
      <c r="C913" t="str">
        <f>IF(ISBLANK(ScoutingInfo!J914),"null",ScoutingInfo!J914* 5)</f>
        <v>null</v>
      </c>
      <c r="D913" t="str" cm="1">
        <f t="array" ref="D913">_xlfn.IFS(ScoutingInfo!P914="h",1,   ScoutingInfo!P914="o",1,   ScoutingInfo!P914="s",1,   ScoutingInfo!P914="a",0,   ScoutingInfo!P914="x","x",ScoutingInfo!P914="p","p",ISBLANK(ScoutingInfo!P914),"null")</f>
        <v>null</v>
      </c>
      <c r="E913" t="str" cm="1">
        <f t="array" ref="E913">IFERROR(_xlfn.IFS(D913 = 1, IF(ScoutingInfo!O914&gt;0, ScoutingInfo!O914,AVERAGE(stage_timer)),D913=0,MAX(stage_timer),D913="x","x"),"")</f>
        <v/>
      </c>
    </row>
    <row r="914" spans="1:5" x14ac:dyDescent="0.4">
      <c r="A914">
        <f>ScoutingInfo!F915</f>
        <v>0</v>
      </c>
      <c r="B914" t="str">
        <f>IF(ISBLANK(ScoutingInfo!I915),"null", ScoutingInfo!I915*2)</f>
        <v>null</v>
      </c>
      <c r="C914" t="str">
        <f>IF(ISBLANK(ScoutingInfo!J915),"null",ScoutingInfo!J915* 5)</f>
        <v>null</v>
      </c>
      <c r="D914" t="str" cm="1">
        <f t="array" ref="D914">_xlfn.IFS(ScoutingInfo!P915="h",1,   ScoutingInfo!P915="o",1,   ScoutingInfo!P915="s",1,   ScoutingInfo!P915="a",0,   ScoutingInfo!P915="x","x",ScoutingInfo!P915="p","p",ISBLANK(ScoutingInfo!P915),"null")</f>
        <v>null</v>
      </c>
      <c r="E914" t="str" cm="1">
        <f t="array" ref="E914">IFERROR(_xlfn.IFS(D914 = 1, IF(ScoutingInfo!O915&gt;0, ScoutingInfo!O915,AVERAGE(stage_timer)),D914=0,MAX(stage_timer),D914="x","x"),"")</f>
        <v/>
      </c>
    </row>
    <row r="915" spans="1:5" x14ac:dyDescent="0.4">
      <c r="A915">
        <f>ScoutingInfo!F916</f>
        <v>0</v>
      </c>
      <c r="B915" t="str">
        <f>IF(ISBLANK(ScoutingInfo!I916),"null", ScoutingInfo!I916*2)</f>
        <v>null</v>
      </c>
      <c r="C915" t="str">
        <f>IF(ISBLANK(ScoutingInfo!J916),"null",ScoutingInfo!J916* 5)</f>
        <v>null</v>
      </c>
      <c r="D915" t="str" cm="1">
        <f t="array" ref="D915">_xlfn.IFS(ScoutingInfo!P916="h",1,   ScoutingInfo!P916="o",1,   ScoutingInfo!P916="s",1,   ScoutingInfo!P916="a",0,   ScoutingInfo!P916="x","x",ScoutingInfo!P916="p","p",ISBLANK(ScoutingInfo!P916),"null")</f>
        <v>null</v>
      </c>
      <c r="E915" t="str" cm="1">
        <f t="array" ref="E915">IFERROR(_xlfn.IFS(D915 = 1, IF(ScoutingInfo!O916&gt;0, ScoutingInfo!O916,AVERAGE(stage_timer)),D915=0,MAX(stage_timer),D915="x","x"),"")</f>
        <v/>
      </c>
    </row>
    <row r="916" spans="1:5" x14ac:dyDescent="0.4">
      <c r="A916">
        <f>ScoutingInfo!F917</f>
        <v>0</v>
      </c>
      <c r="B916" t="str">
        <f>IF(ISBLANK(ScoutingInfo!I917),"null", ScoutingInfo!I917*2)</f>
        <v>null</v>
      </c>
      <c r="C916" t="str">
        <f>IF(ISBLANK(ScoutingInfo!J917),"null",ScoutingInfo!J917* 5)</f>
        <v>null</v>
      </c>
      <c r="D916" t="str" cm="1">
        <f t="array" ref="D916">_xlfn.IFS(ScoutingInfo!P917="h",1,   ScoutingInfo!P917="o",1,   ScoutingInfo!P917="s",1,   ScoutingInfo!P917="a",0,   ScoutingInfo!P917="x","x",ScoutingInfo!P917="p","p",ISBLANK(ScoutingInfo!P917),"null")</f>
        <v>null</v>
      </c>
      <c r="E916" t="str" cm="1">
        <f t="array" ref="E916">IFERROR(_xlfn.IFS(D916 = 1, IF(ScoutingInfo!O917&gt;0, ScoutingInfo!O917,AVERAGE(stage_timer)),D916=0,MAX(stage_timer),D916="x","x"),"")</f>
        <v/>
      </c>
    </row>
    <row r="917" spans="1:5" x14ac:dyDescent="0.4">
      <c r="A917">
        <f>ScoutingInfo!F918</f>
        <v>0</v>
      </c>
      <c r="B917" t="str">
        <f>IF(ISBLANK(ScoutingInfo!I918),"null", ScoutingInfo!I918*2)</f>
        <v>null</v>
      </c>
      <c r="C917" t="str">
        <f>IF(ISBLANK(ScoutingInfo!J918),"null",ScoutingInfo!J918* 5)</f>
        <v>null</v>
      </c>
      <c r="D917" t="str" cm="1">
        <f t="array" ref="D917">_xlfn.IFS(ScoutingInfo!P918="h",1,   ScoutingInfo!P918="o",1,   ScoutingInfo!P918="s",1,   ScoutingInfo!P918="a",0,   ScoutingInfo!P918="x","x",ScoutingInfo!P918="p","p",ISBLANK(ScoutingInfo!P918),"null")</f>
        <v>null</v>
      </c>
      <c r="E917" t="str" cm="1">
        <f t="array" ref="E917">IFERROR(_xlfn.IFS(D917 = 1, IF(ScoutingInfo!O918&gt;0, ScoutingInfo!O918,AVERAGE(stage_timer)),D917=0,MAX(stage_timer),D917="x","x"),"")</f>
        <v/>
      </c>
    </row>
    <row r="918" spans="1:5" x14ac:dyDescent="0.4">
      <c r="A918">
        <f>ScoutingInfo!F919</f>
        <v>0</v>
      </c>
      <c r="B918" t="str">
        <f>IF(ISBLANK(ScoutingInfo!I919),"null", ScoutingInfo!I919*2)</f>
        <v>null</v>
      </c>
      <c r="C918" t="str">
        <f>IF(ISBLANK(ScoutingInfo!J919),"null",ScoutingInfo!J919* 5)</f>
        <v>null</v>
      </c>
      <c r="D918" t="str" cm="1">
        <f t="array" ref="D918">_xlfn.IFS(ScoutingInfo!P919="h",1,   ScoutingInfo!P919="o",1,   ScoutingInfo!P919="s",1,   ScoutingInfo!P919="a",0,   ScoutingInfo!P919="x","x",ScoutingInfo!P919="p","p",ISBLANK(ScoutingInfo!P919),"null")</f>
        <v>null</v>
      </c>
      <c r="E918" t="str" cm="1">
        <f t="array" ref="E918">IFERROR(_xlfn.IFS(D918 = 1, IF(ScoutingInfo!O919&gt;0, ScoutingInfo!O919,AVERAGE(stage_timer)),D918=0,MAX(stage_timer),D918="x","x"),"")</f>
        <v/>
      </c>
    </row>
    <row r="919" spans="1:5" x14ac:dyDescent="0.4">
      <c r="A919">
        <f>ScoutingInfo!F920</f>
        <v>0</v>
      </c>
      <c r="B919" t="str">
        <f>IF(ISBLANK(ScoutingInfo!I920),"null", ScoutingInfo!I920*2)</f>
        <v>null</v>
      </c>
      <c r="C919" t="str">
        <f>IF(ISBLANK(ScoutingInfo!J920),"null",ScoutingInfo!J920* 5)</f>
        <v>null</v>
      </c>
      <c r="D919" t="str" cm="1">
        <f t="array" ref="D919">_xlfn.IFS(ScoutingInfo!P920="h",1,   ScoutingInfo!P920="o",1,   ScoutingInfo!P920="s",1,   ScoutingInfo!P920="a",0,   ScoutingInfo!P920="x","x",ScoutingInfo!P920="p","p",ISBLANK(ScoutingInfo!P920),"null")</f>
        <v>null</v>
      </c>
      <c r="E919" t="str" cm="1">
        <f t="array" ref="E919">IFERROR(_xlfn.IFS(D919 = 1, IF(ScoutingInfo!O920&gt;0, ScoutingInfo!O920,AVERAGE(stage_timer)),D919=0,MAX(stage_timer),D919="x","x"),"")</f>
        <v/>
      </c>
    </row>
    <row r="920" spans="1:5" x14ac:dyDescent="0.4">
      <c r="A920">
        <f>ScoutingInfo!F921</f>
        <v>0</v>
      </c>
      <c r="B920" t="str">
        <f>IF(ISBLANK(ScoutingInfo!I921),"null", ScoutingInfo!I921*2)</f>
        <v>null</v>
      </c>
      <c r="C920" t="str">
        <f>IF(ISBLANK(ScoutingInfo!J921),"null",ScoutingInfo!J921* 5)</f>
        <v>null</v>
      </c>
      <c r="D920" t="str" cm="1">
        <f t="array" ref="D920">_xlfn.IFS(ScoutingInfo!P921="h",1,   ScoutingInfo!P921="o",1,   ScoutingInfo!P921="s",1,   ScoutingInfo!P921="a",0,   ScoutingInfo!P921="x","x",ScoutingInfo!P921="p","p",ISBLANK(ScoutingInfo!P921),"null")</f>
        <v>null</v>
      </c>
      <c r="E920" t="str" cm="1">
        <f t="array" ref="E920">IFERROR(_xlfn.IFS(D920 = 1, IF(ScoutingInfo!O921&gt;0, ScoutingInfo!O921,AVERAGE(stage_timer)),D920=0,MAX(stage_timer),D920="x","x"),"")</f>
        <v/>
      </c>
    </row>
    <row r="921" spans="1:5" x14ac:dyDescent="0.4">
      <c r="A921">
        <f>ScoutingInfo!F922</f>
        <v>0</v>
      </c>
      <c r="B921" t="str">
        <f>IF(ISBLANK(ScoutingInfo!I922),"null", ScoutingInfo!I922*2)</f>
        <v>null</v>
      </c>
      <c r="C921" t="str">
        <f>IF(ISBLANK(ScoutingInfo!J922),"null",ScoutingInfo!J922* 5)</f>
        <v>null</v>
      </c>
      <c r="D921" t="str" cm="1">
        <f t="array" ref="D921">_xlfn.IFS(ScoutingInfo!P922="h",1,   ScoutingInfo!P922="o",1,   ScoutingInfo!P922="s",1,   ScoutingInfo!P922="a",0,   ScoutingInfo!P922="x","x",ScoutingInfo!P922="p","p",ISBLANK(ScoutingInfo!P922),"null")</f>
        <v>null</v>
      </c>
      <c r="E921" t="str" cm="1">
        <f t="array" ref="E921">IFERROR(_xlfn.IFS(D921 = 1, IF(ScoutingInfo!O922&gt;0, ScoutingInfo!O922,AVERAGE(stage_timer)),D921=0,MAX(stage_timer),D921="x","x"),"")</f>
        <v/>
      </c>
    </row>
    <row r="922" spans="1:5" x14ac:dyDescent="0.4">
      <c r="A922">
        <f>ScoutingInfo!F923</f>
        <v>0</v>
      </c>
      <c r="B922" t="str">
        <f>IF(ISBLANK(ScoutingInfo!I923),"null", ScoutingInfo!I923*2)</f>
        <v>null</v>
      </c>
      <c r="C922" t="str">
        <f>IF(ISBLANK(ScoutingInfo!J923),"null",ScoutingInfo!J923* 5)</f>
        <v>null</v>
      </c>
      <c r="D922" t="str" cm="1">
        <f t="array" ref="D922">_xlfn.IFS(ScoutingInfo!P923="h",1,   ScoutingInfo!P923="o",1,   ScoutingInfo!P923="s",1,   ScoutingInfo!P923="a",0,   ScoutingInfo!P923="x","x",ScoutingInfo!P923="p","p",ISBLANK(ScoutingInfo!P923),"null")</f>
        <v>null</v>
      </c>
      <c r="E922" t="str" cm="1">
        <f t="array" ref="E922">IFERROR(_xlfn.IFS(D922 = 1, IF(ScoutingInfo!O923&gt;0, ScoutingInfo!O923,AVERAGE(stage_timer)),D922=0,MAX(stage_timer),D922="x","x"),"")</f>
        <v/>
      </c>
    </row>
    <row r="923" spans="1:5" x14ac:dyDescent="0.4">
      <c r="A923">
        <f>ScoutingInfo!F924</f>
        <v>0</v>
      </c>
      <c r="B923" t="str">
        <f>IF(ISBLANK(ScoutingInfo!I924),"null", ScoutingInfo!I924*2)</f>
        <v>null</v>
      </c>
      <c r="C923" t="str">
        <f>IF(ISBLANK(ScoutingInfo!J924),"null",ScoutingInfo!J924* 5)</f>
        <v>null</v>
      </c>
      <c r="D923" t="str" cm="1">
        <f t="array" ref="D923">_xlfn.IFS(ScoutingInfo!P924="h",1,   ScoutingInfo!P924="o",1,   ScoutingInfo!P924="s",1,   ScoutingInfo!P924="a",0,   ScoutingInfo!P924="x","x",ScoutingInfo!P924="p","p",ISBLANK(ScoutingInfo!P924),"null")</f>
        <v>null</v>
      </c>
      <c r="E923" t="str" cm="1">
        <f t="array" ref="E923">IFERROR(_xlfn.IFS(D923 = 1, IF(ScoutingInfo!O924&gt;0, ScoutingInfo!O924,AVERAGE(stage_timer)),D923=0,MAX(stage_timer),D923="x","x"),"")</f>
        <v/>
      </c>
    </row>
    <row r="924" spans="1:5" x14ac:dyDescent="0.4">
      <c r="A924">
        <f>ScoutingInfo!F925</f>
        <v>0</v>
      </c>
      <c r="B924" t="str">
        <f>IF(ISBLANK(ScoutingInfo!I925),"null", ScoutingInfo!I925*2)</f>
        <v>null</v>
      </c>
      <c r="C924" t="str">
        <f>IF(ISBLANK(ScoutingInfo!J925),"null",ScoutingInfo!J925* 5)</f>
        <v>null</v>
      </c>
      <c r="D924" t="str" cm="1">
        <f t="array" ref="D924">_xlfn.IFS(ScoutingInfo!P925="h",1,   ScoutingInfo!P925="o",1,   ScoutingInfo!P925="s",1,   ScoutingInfo!P925="a",0,   ScoutingInfo!P925="x","x",ScoutingInfo!P925="p","p",ISBLANK(ScoutingInfo!P925),"null")</f>
        <v>null</v>
      </c>
      <c r="E924" t="str" cm="1">
        <f t="array" ref="E924">IFERROR(_xlfn.IFS(D924 = 1, IF(ScoutingInfo!O925&gt;0, ScoutingInfo!O925,AVERAGE(stage_timer)),D924=0,MAX(stage_timer),D924="x","x"),"")</f>
        <v/>
      </c>
    </row>
    <row r="925" spans="1:5" x14ac:dyDescent="0.4">
      <c r="A925">
        <f>ScoutingInfo!F926</f>
        <v>0</v>
      </c>
      <c r="B925" t="str">
        <f>IF(ISBLANK(ScoutingInfo!I926),"null", ScoutingInfo!I926*2)</f>
        <v>null</v>
      </c>
      <c r="C925" t="str">
        <f>IF(ISBLANK(ScoutingInfo!J926),"null",ScoutingInfo!J926* 5)</f>
        <v>null</v>
      </c>
      <c r="D925" t="str" cm="1">
        <f t="array" ref="D925">_xlfn.IFS(ScoutingInfo!P926="h",1,   ScoutingInfo!P926="o",1,   ScoutingInfo!P926="s",1,   ScoutingInfo!P926="a",0,   ScoutingInfo!P926="x","x",ScoutingInfo!P926="p","p",ISBLANK(ScoutingInfo!P926),"null")</f>
        <v>null</v>
      </c>
      <c r="E925" t="str" cm="1">
        <f t="array" ref="E925">IFERROR(_xlfn.IFS(D925 = 1, IF(ScoutingInfo!O926&gt;0, ScoutingInfo!O926,AVERAGE(stage_timer)),D925=0,MAX(stage_timer),D925="x","x"),"")</f>
        <v/>
      </c>
    </row>
    <row r="926" spans="1:5" x14ac:dyDescent="0.4">
      <c r="A926">
        <f>ScoutingInfo!F927</f>
        <v>0</v>
      </c>
      <c r="B926" t="str">
        <f>IF(ISBLANK(ScoutingInfo!I927),"null", ScoutingInfo!I927*2)</f>
        <v>null</v>
      </c>
      <c r="C926" t="str">
        <f>IF(ISBLANK(ScoutingInfo!J927),"null",ScoutingInfo!J927* 5)</f>
        <v>null</v>
      </c>
      <c r="D926" t="str" cm="1">
        <f t="array" ref="D926">_xlfn.IFS(ScoutingInfo!P927="h",1,   ScoutingInfo!P927="o",1,   ScoutingInfo!P927="s",1,   ScoutingInfo!P927="a",0,   ScoutingInfo!P927="x","x",ScoutingInfo!P927="p","p",ISBLANK(ScoutingInfo!P927),"null")</f>
        <v>null</v>
      </c>
      <c r="E926" t="str" cm="1">
        <f t="array" ref="E926">IFERROR(_xlfn.IFS(D926 = 1, IF(ScoutingInfo!O927&gt;0, ScoutingInfo!O927,AVERAGE(stage_timer)),D926=0,MAX(stage_timer),D926="x","x"),"")</f>
        <v/>
      </c>
    </row>
    <row r="927" spans="1:5" x14ac:dyDescent="0.4">
      <c r="A927">
        <f>ScoutingInfo!F928</f>
        <v>0</v>
      </c>
      <c r="B927" t="str">
        <f>IF(ISBLANK(ScoutingInfo!I928),"null", ScoutingInfo!I928*2)</f>
        <v>null</v>
      </c>
      <c r="C927" t="str">
        <f>IF(ISBLANK(ScoutingInfo!J928),"null",ScoutingInfo!J928* 5)</f>
        <v>null</v>
      </c>
      <c r="D927" t="str" cm="1">
        <f t="array" ref="D927">_xlfn.IFS(ScoutingInfo!P928="h",1,   ScoutingInfo!P928="o",1,   ScoutingInfo!P928="s",1,   ScoutingInfo!P928="a",0,   ScoutingInfo!P928="x","x",ScoutingInfo!P928="p","p",ISBLANK(ScoutingInfo!P928),"null")</f>
        <v>null</v>
      </c>
      <c r="E927" t="str" cm="1">
        <f t="array" ref="E927">IFERROR(_xlfn.IFS(D927 = 1, IF(ScoutingInfo!O928&gt;0, ScoutingInfo!O928,AVERAGE(stage_timer)),D927=0,MAX(stage_timer),D927="x","x"),"")</f>
        <v/>
      </c>
    </row>
    <row r="928" spans="1:5" x14ac:dyDescent="0.4">
      <c r="A928">
        <f>ScoutingInfo!F929</f>
        <v>0</v>
      </c>
      <c r="B928" t="str">
        <f>IF(ISBLANK(ScoutingInfo!I929),"null", ScoutingInfo!I929*2)</f>
        <v>null</v>
      </c>
      <c r="C928" t="str">
        <f>IF(ISBLANK(ScoutingInfo!J929),"null",ScoutingInfo!J929* 5)</f>
        <v>null</v>
      </c>
      <c r="D928" t="str" cm="1">
        <f t="array" ref="D928">_xlfn.IFS(ScoutingInfo!P929="h",1,   ScoutingInfo!P929="o",1,   ScoutingInfo!P929="s",1,   ScoutingInfo!P929="a",0,   ScoutingInfo!P929="x","x",ScoutingInfo!P929="p","p",ISBLANK(ScoutingInfo!P929),"null")</f>
        <v>null</v>
      </c>
      <c r="E928" t="str" cm="1">
        <f t="array" ref="E928">IFERROR(_xlfn.IFS(D928 = 1, IF(ScoutingInfo!O929&gt;0, ScoutingInfo!O929,AVERAGE(stage_timer)),D928=0,MAX(stage_timer),D928="x","x"),"")</f>
        <v/>
      </c>
    </row>
    <row r="929" spans="1:5" x14ac:dyDescent="0.4">
      <c r="A929">
        <f>ScoutingInfo!F930</f>
        <v>0</v>
      </c>
      <c r="B929" t="str">
        <f>IF(ISBLANK(ScoutingInfo!I930),"null", ScoutingInfo!I930*2)</f>
        <v>null</v>
      </c>
      <c r="C929" t="str">
        <f>IF(ISBLANK(ScoutingInfo!J930),"null",ScoutingInfo!J930* 5)</f>
        <v>null</v>
      </c>
      <c r="D929" t="str" cm="1">
        <f t="array" ref="D929">_xlfn.IFS(ScoutingInfo!P930="h",1,   ScoutingInfo!P930="o",1,   ScoutingInfo!P930="s",1,   ScoutingInfo!P930="a",0,   ScoutingInfo!P930="x","x",ScoutingInfo!P930="p","p",ISBLANK(ScoutingInfo!P930),"null")</f>
        <v>null</v>
      </c>
      <c r="E929" t="str" cm="1">
        <f t="array" ref="E929">IFERROR(_xlfn.IFS(D929 = 1, IF(ScoutingInfo!O930&gt;0, ScoutingInfo!O930,AVERAGE(stage_timer)),D929=0,MAX(stage_timer),D929="x","x"),"")</f>
        <v/>
      </c>
    </row>
    <row r="930" spans="1:5" x14ac:dyDescent="0.4">
      <c r="A930">
        <f>ScoutingInfo!F931</f>
        <v>0</v>
      </c>
      <c r="B930" t="str">
        <f>IF(ISBLANK(ScoutingInfo!I931),"null", ScoutingInfo!I931*2)</f>
        <v>null</v>
      </c>
      <c r="C930" t="str">
        <f>IF(ISBLANK(ScoutingInfo!J931),"null",ScoutingInfo!J931* 5)</f>
        <v>null</v>
      </c>
      <c r="D930" t="str" cm="1">
        <f t="array" ref="D930">_xlfn.IFS(ScoutingInfo!P931="h",1,   ScoutingInfo!P931="o",1,   ScoutingInfo!P931="s",1,   ScoutingInfo!P931="a",0,   ScoutingInfo!P931="x","x",ScoutingInfo!P931="p","p",ISBLANK(ScoutingInfo!P931),"null")</f>
        <v>null</v>
      </c>
      <c r="E930" t="str" cm="1">
        <f t="array" ref="E930">IFERROR(_xlfn.IFS(D930 = 1, IF(ScoutingInfo!O931&gt;0, ScoutingInfo!O931,AVERAGE(stage_timer)),D930=0,MAX(stage_timer),D930="x","x"),"")</f>
        <v/>
      </c>
    </row>
    <row r="931" spans="1:5" x14ac:dyDescent="0.4">
      <c r="A931">
        <f>ScoutingInfo!F932</f>
        <v>0</v>
      </c>
      <c r="B931" t="str">
        <f>IF(ISBLANK(ScoutingInfo!I932),"null", ScoutingInfo!I932*2)</f>
        <v>null</v>
      </c>
      <c r="C931" t="str">
        <f>IF(ISBLANK(ScoutingInfo!J932),"null",ScoutingInfo!J932* 5)</f>
        <v>null</v>
      </c>
      <c r="D931" t="str" cm="1">
        <f t="array" ref="D931">_xlfn.IFS(ScoutingInfo!P932="h",1,   ScoutingInfo!P932="o",1,   ScoutingInfo!P932="s",1,   ScoutingInfo!P932="a",0,   ScoutingInfo!P932="x","x",ScoutingInfo!P932="p","p",ISBLANK(ScoutingInfo!P932),"null")</f>
        <v>null</v>
      </c>
      <c r="E931" t="str" cm="1">
        <f t="array" ref="E931">IFERROR(_xlfn.IFS(D931 = 1, IF(ScoutingInfo!O932&gt;0, ScoutingInfo!O932,AVERAGE(stage_timer)),D931=0,MAX(stage_timer),D931="x","x"),"")</f>
        <v/>
      </c>
    </row>
    <row r="932" spans="1:5" x14ac:dyDescent="0.4">
      <c r="A932">
        <f>ScoutingInfo!F933</f>
        <v>0</v>
      </c>
      <c r="B932" t="str">
        <f>IF(ISBLANK(ScoutingInfo!I933),"null", ScoutingInfo!I933*2)</f>
        <v>null</v>
      </c>
      <c r="C932" t="str">
        <f>IF(ISBLANK(ScoutingInfo!J933),"null",ScoutingInfo!J933* 5)</f>
        <v>null</v>
      </c>
      <c r="D932" t="str" cm="1">
        <f t="array" ref="D932">_xlfn.IFS(ScoutingInfo!P933="h",1,   ScoutingInfo!P933="o",1,   ScoutingInfo!P933="s",1,   ScoutingInfo!P933="a",0,   ScoutingInfo!P933="x","x",ScoutingInfo!P933="p","p",ISBLANK(ScoutingInfo!P933),"null")</f>
        <v>null</v>
      </c>
      <c r="E932" t="str" cm="1">
        <f t="array" ref="E932">IFERROR(_xlfn.IFS(D932 = 1, IF(ScoutingInfo!O933&gt;0, ScoutingInfo!O933,AVERAGE(stage_timer)),D932=0,MAX(stage_timer),D932="x","x"),"")</f>
        <v/>
      </c>
    </row>
    <row r="933" spans="1:5" x14ac:dyDescent="0.4">
      <c r="A933">
        <f>ScoutingInfo!F934</f>
        <v>0</v>
      </c>
      <c r="B933" t="str">
        <f>IF(ISBLANK(ScoutingInfo!I934),"null", ScoutingInfo!I934*2)</f>
        <v>null</v>
      </c>
      <c r="C933" t="str">
        <f>IF(ISBLANK(ScoutingInfo!J934),"null",ScoutingInfo!J934* 5)</f>
        <v>null</v>
      </c>
      <c r="D933" t="str" cm="1">
        <f t="array" ref="D933">_xlfn.IFS(ScoutingInfo!P934="h",1,   ScoutingInfo!P934="o",1,   ScoutingInfo!P934="s",1,   ScoutingInfo!P934="a",0,   ScoutingInfo!P934="x","x",ScoutingInfo!P934="p","p",ISBLANK(ScoutingInfo!P934),"null")</f>
        <v>null</v>
      </c>
      <c r="E933" t="str" cm="1">
        <f t="array" ref="E933">IFERROR(_xlfn.IFS(D933 = 1, IF(ScoutingInfo!O934&gt;0, ScoutingInfo!O934,AVERAGE(stage_timer)),D933=0,MAX(stage_timer),D933="x","x"),"")</f>
        <v/>
      </c>
    </row>
    <row r="934" spans="1:5" x14ac:dyDescent="0.4">
      <c r="A934">
        <f>ScoutingInfo!F935</f>
        <v>0</v>
      </c>
      <c r="B934" t="str">
        <f>IF(ISBLANK(ScoutingInfo!I935),"null", ScoutingInfo!I935*2)</f>
        <v>null</v>
      </c>
      <c r="C934" t="str">
        <f>IF(ISBLANK(ScoutingInfo!J935),"null",ScoutingInfo!J935* 5)</f>
        <v>null</v>
      </c>
      <c r="D934" t="str" cm="1">
        <f t="array" ref="D934">_xlfn.IFS(ScoutingInfo!P935="h",1,   ScoutingInfo!P935="o",1,   ScoutingInfo!P935="s",1,   ScoutingInfo!P935="a",0,   ScoutingInfo!P935="x","x",ScoutingInfo!P935="p","p",ISBLANK(ScoutingInfo!P935),"null")</f>
        <v>null</v>
      </c>
      <c r="E934" t="str" cm="1">
        <f t="array" ref="E934">IFERROR(_xlfn.IFS(D934 = 1, IF(ScoutingInfo!O935&gt;0, ScoutingInfo!O935,AVERAGE(stage_timer)),D934=0,MAX(stage_timer),D934="x","x"),"")</f>
        <v/>
      </c>
    </row>
    <row r="935" spans="1:5" x14ac:dyDescent="0.4">
      <c r="A935">
        <f>ScoutingInfo!F936</f>
        <v>0</v>
      </c>
      <c r="B935" t="str">
        <f>IF(ISBLANK(ScoutingInfo!I936),"null", ScoutingInfo!I936*2)</f>
        <v>null</v>
      </c>
      <c r="C935" t="str">
        <f>IF(ISBLANK(ScoutingInfo!J936),"null",ScoutingInfo!J936* 5)</f>
        <v>null</v>
      </c>
      <c r="D935" t="str" cm="1">
        <f t="array" ref="D935">_xlfn.IFS(ScoutingInfo!P936="h",1,   ScoutingInfo!P936="o",1,   ScoutingInfo!P936="s",1,   ScoutingInfo!P936="a",0,   ScoutingInfo!P936="x","x",ScoutingInfo!P936="p","p",ISBLANK(ScoutingInfo!P936),"null")</f>
        <v>null</v>
      </c>
      <c r="E935" t="str" cm="1">
        <f t="array" ref="E935">IFERROR(_xlfn.IFS(D935 = 1, IF(ScoutingInfo!O936&gt;0, ScoutingInfo!O936,AVERAGE(stage_timer)),D935=0,MAX(stage_timer),D935="x","x"),"")</f>
        <v/>
      </c>
    </row>
    <row r="936" spans="1:5" x14ac:dyDescent="0.4">
      <c r="A936">
        <f>ScoutingInfo!F937</f>
        <v>0</v>
      </c>
      <c r="B936" t="str">
        <f>IF(ISBLANK(ScoutingInfo!I937),"null", ScoutingInfo!I937*2)</f>
        <v>null</v>
      </c>
      <c r="C936" t="str">
        <f>IF(ISBLANK(ScoutingInfo!J937),"null",ScoutingInfo!J937* 5)</f>
        <v>null</v>
      </c>
      <c r="D936" t="str" cm="1">
        <f t="array" ref="D936">_xlfn.IFS(ScoutingInfo!P937="h",1,   ScoutingInfo!P937="o",1,   ScoutingInfo!P937="s",1,   ScoutingInfo!P937="a",0,   ScoutingInfo!P937="x","x",ScoutingInfo!P937="p","p",ISBLANK(ScoutingInfo!P937),"null")</f>
        <v>null</v>
      </c>
      <c r="E936" t="str" cm="1">
        <f t="array" ref="E936">IFERROR(_xlfn.IFS(D936 = 1, IF(ScoutingInfo!O937&gt;0, ScoutingInfo!O937,AVERAGE(stage_timer)),D936=0,MAX(stage_timer),D936="x","x"),"")</f>
        <v/>
      </c>
    </row>
    <row r="937" spans="1:5" x14ac:dyDescent="0.4">
      <c r="A937">
        <f>ScoutingInfo!F938</f>
        <v>0</v>
      </c>
      <c r="B937" t="str">
        <f>IF(ISBLANK(ScoutingInfo!I938),"null", ScoutingInfo!I938*2)</f>
        <v>null</v>
      </c>
      <c r="C937" t="str">
        <f>IF(ISBLANK(ScoutingInfo!J938),"null",ScoutingInfo!J938* 5)</f>
        <v>null</v>
      </c>
      <c r="D937" t="str" cm="1">
        <f t="array" ref="D937">_xlfn.IFS(ScoutingInfo!P938="h",1,   ScoutingInfo!P938="o",1,   ScoutingInfo!P938="s",1,   ScoutingInfo!P938="a",0,   ScoutingInfo!P938="x","x",ScoutingInfo!P938="p","p",ISBLANK(ScoutingInfo!P938),"null")</f>
        <v>null</v>
      </c>
      <c r="E937" t="str" cm="1">
        <f t="array" ref="E937">IFERROR(_xlfn.IFS(D937 = 1, IF(ScoutingInfo!O938&gt;0, ScoutingInfo!O938,AVERAGE(stage_timer)),D937=0,MAX(stage_timer),D937="x","x"),"")</f>
        <v/>
      </c>
    </row>
    <row r="938" spans="1:5" x14ac:dyDescent="0.4">
      <c r="A938">
        <f>ScoutingInfo!F939</f>
        <v>0</v>
      </c>
      <c r="B938" t="str">
        <f>IF(ISBLANK(ScoutingInfo!I939),"null", ScoutingInfo!I939*2)</f>
        <v>null</v>
      </c>
      <c r="C938" t="str">
        <f>IF(ISBLANK(ScoutingInfo!J939),"null",ScoutingInfo!J939* 5)</f>
        <v>null</v>
      </c>
      <c r="D938" t="str" cm="1">
        <f t="array" ref="D938">_xlfn.IFS(ScoutingInfo!P939="h",1,   ScoutingInfo!P939="o",1,   ScoutingInfo!P939="s",1,   ScoutingInfo!P939="a",0,   ScoutingInfo!P939="x","x",ScoutingInfo!P939="p","p",ISBLANK(ScoutingInfo!P939),"null")</f>
        <v>null</v>
      </c>
      <c r="E938" t="str" cm="1">
        <f t="array" ref="E938">IFERROR(_xlfn.IFS(D938 = 1, IF(ScoutingInfo!O939&gt;0, ScoutingInfo!O939,AVERAGE(stage_timer)),D938=0,MAX(stage_timer),D938="x","x"),"")</f>
        <v/>
      </c>
    </row>
    <row r="939" spans="1:5" x14ac:dyDescent="0.4">
      <c r="A939">
        <f>ScoutingInfo!F940</f>
        <v>0</v>
      </c>
      <c r="B939" t="str">
        <f>IF(ISBLANK(ScoutingInfo!I940),"null", ScoutingInfo!I940*2)</f>
        <v>null</v>
      </c>
      <c r="C939" t="str">
        <f>IF(ISBLANK(ScoutingInfo!J940),"null",ScoutingInfo!J940* 5)</f>
        <v>null</v>
      </c>
      <c r="D939" t="str" cm="1">
        <f t="array" ref="D939">_xlfn.IFS(ScoutingInfo!P940="h",1,   ScoutingInfo!P940="o",1,   ScoutingInfo!P940="s",1,   ScoutingInfo!P940="a",0,   ScoutingInfo!P940="x","x",ScoutingInfo!P940="p","p",ISBLANK(ScoutingInfo!P940),"null")</f>
        <v>null</v>
      </c>
      <c r="E939" t="str" cm="1">
        <f t="array" ref="E939">IFERROR(_xlfn.IFS(D939 = 1, IF(ScoutingInfo!O940&gt;0, ScoutingInfo!O940,AVERAGE(stage_timer)),D939=0,MAX(stage_timer),D939="x","x"),"")</f>
        <v/>
      </c>
    </row>
    <row r="940" spans="1:5" x14ac:dyDescent="0.4">
      <c r="A940">
        <f>ScoutingInfo!F941</f>
        <v>0</v>
      </c>
      <c r="B940" t="str">
        <f>IF(ISBLANK(ScoutingInfo!I941),"null", ScoutingInfo!I941*2)</f>
        <v>null</v>
      </c>
      <c r="C940" t="str">
        <f>IF(ISBLANK(ScoutingInfo!J941),"null",ScoutingInfo!J941* 5)</f>
        <v>null</v>
      </c>
      <c r="D940" t="str" cm="1">
        <f t="array" ref="D940">_xlfn.IFS(ScoutingInfo!P941="h",1,   ScoutingInfo!P941="o",1,   ScoutingInfo!P941="s",1,   ScoutingInfo!P941="a",0,   ScoutingInfo!P941="x","x",ScoutingInfo!P941="p","p",ISBLANK(ScoutingInfo!P941),"null")</f>
        <v>null</v>
      </c>
      <c r="E940" t="str" cm="1">
        <f t="array" ref="E940">IFERROR(_xlfn.IFS(D940 = 1, IF(ScoutingInfo!O941&gt;0, ScoutingInfo!O941,AVERAGE(stage_timer)),D940=0,MAX(stage_timer),D940="x","x"),"")</f>
        <v/>
      </c>
    </row>
    <row r="941" spans="1:5" x14ac:dyDescent="0.4">
      <c r="A941">
        <f>ScoutingInfo!F942</f>
        <v>0</v>
      </c>
      <c r="B941" t="str">
        <f>IF(ISBLANK(ScoutingInfo!I942),"null", ScoutingInfo!I942*2)</f>
        <v>null</v>
      </c>
      <c r="C941" t="str">
        <f>IF(ISBLANK(ScoutingInfo!J942),"null",ScoutingInfo!J942* 5)</f>
        <v>null</v>
      </c>
      <c r="D941" t="str" cm="1">
        <f t="array" ref="D941">_xlfn.IFS(ScoutingInfo!P942="h",1,   ScoutingInfo!P942="o",1,   ScoutingInfo!P942="s",1,   ScoutingInfo!P942="a",0,   ScoutingInfo!P942="x","x",ScoutingInfo!P942="p","p",ISBLANK(ScoutingInfo!P942),"null")</f>
        <v>null</v>
      </c>
      <c r="E941" t="str" cm="1">
        <f t="array" ref="E941">IFERROR(_xlfn.IFS(D941 = 1, IF(ScoutingInfo!O942&gt;0, ScoutingInfo!O942,AVERAGE(stage_timer)),D941=0,MAX(stage_timer),D941="x","x"),"")</f>
        <v/>
      </c>
    </row>
    <row r="942" spans="1:5" x14ac:dyDescent="0.4">
      <c r="A942">
        <f>ScoutingInfo!F943</f>
        <v>0</v>
      </c>
      <c r="B942" t="str">
        <f>IF(ISBLANK(ScoutingInfo!I943),"null", ScoutingInfo!I943*2)</f>
        <v>null</v>
      </c>
      <c r="C942" t="str">
        <f>IF(ISBLANK(ScoutingInfo!J943),"null",ScoutingInfo!J943* 5)</f>
        <v>null</v>
      </c>
      <c r="D942" t="str" cm="1">
        <f t="array" ref="D942">_xlfn.IFS(ScoutingInfo!P943="h",1,   ScoutingInfo!P943="o",1,   ScoutingInfo!P943="s",1,   ScoutingInfo!P943="a",0,   ScoutingInfo!P943="x","x",ScoutingInfo!P943="p","p",ISBLANK(ScoutingInfo!P943),"null")</f>
        <v>null</v>
      </c>
      <c r="E942" t="str" cm="1">
        <f t="array" ref="E942">IFERROR(_xlfn.IFS(D942 = 1, IF(ScoutingInfo!O943&gt;0, ScoutingInfo!O943,AVERAGE(stage_timer)),D942=0,MAX(stage_timer),D942="x","x"),"")</f>
        <v/>
      </c>
    </row>
    <row r="943" spans="1:5" x14ac:dyDescent="0.4">
      <c r="A943">
        <f>ScoutingInfo!F944</f>
        <v>0</v>
      </c>
      <c r="B943" t="str">
        <f>IF(ISBLANK(ScoutingInfo!I944),"null", ScoutingInfo!I944*2)</f>
        <v>null</v>
      </c>
      <c r="C943" t="str">
        <f>IF(ISBLANK(ScoutingInfo!J944),"null",ScoutingInfo!J944* 5)</f>
        <v>null</v>
      </c>
      <c r="D943" t="str" cm="1">
        <f t="array" ref="D943">_xlfn.IFS(ScoutingInfo!P944="h",1,   ScoutingInfo!P944="o",1,   ScoutingInfo!P944="s",1,   ScoutingInfo!P944="a",0,   ScoutingInfo!P944="x","x",ScoutingInfo!P944="p","p",ISBLANK(ScoutingInfo!P944),"null")</f>
        <v>null</v>
      </c>
      <c r="E943" t="str" cm="1">
        <f t="array" ref="E943">IFERROR(_xlfn.IFS(D943 = 1, IF(ScoutingInfo!O944&gt;0, ScoutingInfo!O944,AVERAGE(stage_timer)),D943=0,MAX(stage_timer),D943="x","x"),"")</f>
        <v/>
      </c>
    </row>
    <row r="944" spans="1:5" x14ac:dyDescent="0.4">
      <c r="A944">
        <f>ScoutingInfo!F945</f>
        <v>0</v>
      </c>
      <c r="B944" t="str">
        <f>IF(ISBLANK(ScoutingInfo!I945),"null", ScoutingInfo!I945*2)</f>
        <v>null</v>
      </c>
      <c r="C944" t="str">
        <f>IF(ISBLANK(ScoutingInfo!J945),"null",ScoutingInfo!J945* 5)</f>
        <v>null</v>
      </c>
      <c r="D944" t="str" cm="1">
        <f t="array" ref="D944">_xlfn.IFS(ScoutingInfo!P945="h",1,   ScoutingInfo!P945="o",1,   ScoutingInfo!P945="s",1,   ScoutingInfo!P945="a",0,   ScoutingInfo!P945="x","x",ScoutingInfo!P945="p","p",ISBLANK(ScoutingInfo!P945),"null")</f>
        <v>null</v>
      </c>
      <c r="E944" t="str" cm="1">
        <f t="array" ref="E944">IFERROR(_xlfn.IFS(D944 = 1, IF(ScoutingInfo!O945&gt;0, ScoutingInfo!O945,AVERAGE(stage_timer)),D944=0,MAX(stage_timer),D944="x","x"),"")</f>
        <v/>
      </c>
    </row>
    <row r="945" spans="1:5" x14ac:dyDescent="0.4">
      <c r="A945">
        <f>ScoutingInfo!F946</f>
        <v>0</v>
      </c>
      <c r="B945" t="str">
        <f>IF(ISBLANK(ScoutingInfo!I946),"null", ScoutingInfo!I946*2)</f>
        <v>null</v>
      </c>
      <c r="C945" t="str">
        <f>IF(ISBLANK(ScoutingInfo!J946),"null",ScoutingInfo!J946* 5)</f>
        <v>null</v>
      </c>
      <c r="D945" t="str" cm="1">
        <f t="array" ref="D945">_xlfn.IFS(ScoutingInfo!P946="h",1,   ScoutingInfo!P946="o",1,   ScoutingInfo!P946="s",1,   ScoutingInfo!P946="a",0,   ScoutingInfo!P946="x","x",ScoutingInfo!P946="p","p",ISBLANK(ScoutingInfo!P946),"null")</f>
        <v>null</v>
      </c>
      <c r="E945" t="str" cm="1">
        <f t="array" ref="E945">IFERROR(_xlfn.IFS(D945 = 1, IF(ScoutingInfo!O946&gt;0, ScoutingInfo!O946,AVERAGE(stage_timer)),D945=0,MAX(stage_timer),D945="x","x"),"")</f>
        <v/>
      </c>
    </row>
    <row r="946" spans="1:5" x14ac:dyDescent="0.4">
      <c r="A946">
        <f>ScoutingInfo!F947</f>
        <v>0</v>
      </c>
      <c r="B946" t="str">
        <f>IF(ISBLANK(ScoutingInfo!I947),"null", ScoutingInfo!I947*2)</f>
        <v>null</v>
      </c>
      <c r="C946" t="str">
        <f>IF(ISBLANK(ScoutingInfo!J947),"null",ScoutingInfo!J947* 5)</f>
        <v>null</v>
      </c>
      <c r="D946" t="str" cm="1">
        <f t="array" ref="D946">_xlfn.IFS(ScoutingInfo!P947="h",1,   ScoutingInfo!P947="o",1,   ScoutingInfo!P947="s",1,   ScoutingInfo!P947="a",0,   ScoutingInfo!P947="x","x",ScoutingInfo!P947="p","p",ISBLANK(ScoutingInfo!P947),"null")</f>
        <v>null</v>
      </c>
      <c r="E946" t="str" cm="1">
        <f t="array" ref="E946">IFERROR(_xlfn.IFS(D946 = 1, IF(ScoutingInfo!O947&gt;0, ScoutingInfo!O947,AVERAGE(stage_timer)),D946=0,MAX(stage_timer),D946="x","x"),"")</f>
        <v/>
      </c>
    </row>
    <row r="947" spans="1:5" x14ac:dyDescent="0.4">
      <c r="A947">
        <f>ScoutingInfo!F948</f>
        <v>0</v>
      </c>
      <c r="B947" t="str">
        <f>IF(ISBLANK(ScoutingInfo!I948),"null", ScoutingInfo!I948*2)</f>
        <v>null</v>
      </c>
      <c r="C947" t="str">
        <f>IF(ISBLANK(ScoutingInfo!J948),"null",ScoutingInfo!J948* 5)</f>
        <v>null</v>
      </c>
      <c r="D947" t="str" cm="1">
        <f t="array" ref="D947">_xlfn.IFS(ScoutingInfo!P948="h",1,   ScoutingInfo!P948="o",1,   ScoutingInfo!P948="s",1,   ScoutingInfo!P948="a",0,   ScoutingInfo!P948="x","x",ScoutingInfo!P948="p","p",ISBLANK(ScoutingInfo!P948),"null")</f>
        <v>null</v>
      </c>
      <c r="E947" t="str" cm="1">
        <f t="array" ref="E947">IFERROR(_xlfn.IFS(D947 = 1, IF(ScoutingInfo!O948&gt;0, ScoutingInfo!O948,AVERAGE(stage_timer)),D947=0,MAX(stage_timer),D947="x","x"),"")</f>
        <v/>
      </c>
    </row>
    <row r="948" spans="1:5" x14ac:dyDescent="0.4">
      <c r="A948">
        <f>ScoutingInfo!F949</f>
        <v>0</v>
      </c>
      <c r="B948" t="str">
        <f>IF(ISBLANK(ScoutingInfo!I949),"null", ScoutingInfo!I949*2)</f>
        <v>null</v>
      </c>
      <c r="C948" t="str">
        <f>IF(ISBLANK(ScoutingInfo!J949),"null",ScoutingInfo!J949* 5)</f>
        <v>null</v>
      </c>
      <c r="D948" t="str" cm="1">
        <f t="array" ref="D948">_xlfn.IFS(ScoutingInfo!P949="h",1,   ScoutingInfo!P949="o",1,   ScoutingInfo!P949="s",1,   ScoutingInfo!P949="a",0,   ScoutingInfo!P949="x","x",ScoutingInfo!P949="p","p",ISBLANK(ScoutingInfo!P949),"null")</f>
        <v>null</v>
      </c>
      <c r="E948" t="str" cm="1">
        <f t="array" ref="E948">IFERROR(_xlfn.IFS(D948 = 1, IF(ScoutingInfo!O949&gt;0, ScoutingInfo!O949,AVERAGE(stage_timer)),D948=0,MAX(stage_timer),D948="x","x"),"")</f>
        <v/>
      </c>
    </row>
    <row r="949" spans="1:5" x14ac:dyDescent="0.4">
      <c r="A949">
        <f>ScoutingInfo!F950</f>
        <v>0</v>
      </c>
      <c r="B949" t="str">
        <f>IF(ISBLANK(ScoutingInfo!I950),"null", ScoutingInfo!I950*2)</f>
        <v>null</v>
      </c>
      <c r="C949" t="str">
        <f>IF(ISBLANK(ScoutingInfo!J950),"null",ScoutingInfo!J950* 5)</f>
        <v>null</v>
      </c>
      <c r="D949" t="str" cm="1">
        <f t="array" ref="D949">_xlfn.IFS(ScoutingInfo!P950="h",1,   ScoutingInfo!P950="o",1,   ScoutingInfo!P950="s",1,   ScoutingInfo!P950="a",0,   ScoutingInfo!P950="x","x",ScoutingInfo!P950="p","p",ISBLANK(ScoutingInfo!P950),"null")</f>
        <v>null</v>
      </c>
      <c r="E949" t="str" cm="1">
        <f t="array" ref="E949">IFERROR(_xlfn.IFS(D949 = 1, IF(ScoutingInfo!O950&gt;0, ScoutingInfo!O950,AVERAGE(stage_timer)),D949=0,MAX(stage_timer),D949="x","x"),"")</f>
        <v/>
      </c>
    </row>
    <row r="950" spans="1:5" x14ac:dyDescent="0.4">
      <c r="A950">
        <f>ScoutingInfo!F951</f>
        <v>0</v>
      </c>
      <c r="B950" t="str">
        <f>IF(ISBLANK(ScoutingInfo!I951),"null", ScoutingInfo!I951*2)</f>
        <v>null</v>
      </c>
      <c r="C950" t="str">
        <f>IF(ISBLANK(ScoutingInfo!J951),"null",ScoutingInfo!J951* 5)</f>
        <v>null</v>
      </c>
      <c r="D950" t="str" cm="1">
        <f t="array" ref="D950">_xlfn.IFS(ScoutingInfo!P951="h",1,   ScoutingInfo!P951="o",1,   ScoutingInfo!P951="s",1,   ScoutingInfo!P951="a",0,   ScoutingInfo!P951="x","x",ScoutingInfo!P951="p","p",ISBLANK(ScoutingInfo!P951),"null")</f>
        <v>null</v>
      </c>
      <c r="E950" t="str" cm="1">
        <f t="array" ref="E950">IFERROR(_xlfn.IFS(D950 = 1, IF(ScoutingInfo!O951&gt;0, ScoutingInfo!O951,AVERAGE(stage_timer)),D950=0,MAX(stage_timer),D950="x","x"),"")</f>
        <v/>
      </c>
    </row>
    <row r="951" spans="1:5" x14ac:dyDescent="0.4">
      <c r="A951">
        <f>ScoutingInfo!F952</f>
        <v>0</v>
      </c>
      <c r="B951" t="str">
        <f>IF(ISBLANK(ScoutingInfo!I952),"null", ScoutingInfo!I952*2)</f>
        <v>null</v>
      </c>
      <c r="C951" t="str">
        <f>IF(ISBLANK(ScoutingInfo!J952),"null",ScoutingInfo!J952* 5)</f>
        <v>null</v>
      </c>
      <c r="D951" t="str" cm="1">
        <f t="array" ref="D951">_xlfn.IFS(ScoutingInfo!P952="h",1,   ScoutingInfo!P952="o",1,   ScoutingInfo!P952="s",1,   ScoutingInfo!P952="a",0,   ScoutingInfo!P952="x","x",ScoutingInfo!P952="p","p",ISBLANK(ScoutingInfo!P952),"null")</f>
        <v>null</v>
      </c>
      <c r="E951" t="str" cm="1">
        <f t="array" ref="E951">IFERROR(_xlfn.IFS(D951 = 1, IF(ScoutingInfo!O952&gt;0, ScoutingInfo!O952,AVERAGE(stage_timer)),D951=0,MAX(stage_timer),D951="x","x"),"")</f>
        <v/>
      </c>
    </row>
    <row r="952" spans="1:5" x14ac:dyDescent="0.4">
      <c r="A952">
        <f>ScoutingInfo!F953</f>
        <v>0</v>
      </c>
      <c r="B952" t="str">
        <f>IF(ISBLANK(ScoutingInfo!I953),"null", ScoutingInfo!I953*2)</f>
        <v>null</v>
      </c>
      <c r="C952" t="str">
        <f>IF(ISBLANK(ScoutingInfo!J953),"null",ScoutingInfo!J953* 5)</f>
        <v>null</v>
      </c>
      <c r="D952" t="str" cm="1">
        <f t="array" ref="D952">_xlfn.IFS(ScoutingInfo!P953="h",1,   ScoutingInfo!P953="o",1,   ScoutingInfo!P953="s",1,   ScoutingInfo!P953="a",0,   ScoutingInfo!P953="x","x",ScoutingInfo!P953="p","p",ISBLANK(ScoutingInfo!P953),"null")</f>
        <v>null</v>
      </c>
      <c r="E952" t="str" cm="1">
        <f t="array" ref="E952">IFERROR(_xlfn.IFS(D952 = 1, IF(ScoutingInfo!O953&gt;0, ScoutingInfo!O953,AVERAGE(stage_timer)),D952=0,MAX(stage_timer),D952="x","x"),"")</f>
        <v/>
      </c>
    </row>
    <row r="953" spans="1:5" x14ac:dyDescent="0.4">
      <c r="A953">
        <f>ScoutingInfo!F954</f>
        <v>0</v>
      </c>
      <c r="B953" t="str">
        <f>IF(ISBLANK(ScoutingInfo!I954),"null", ScoutingInfo!I954*2)</f>
        <v>null</v>
      </c>
      <c r="C953" t="str">
        <f>IF(ISBLANK(ScoutingInfo!J954),"null",ScoutingInfo!J954* 5)</f>
        <v>null</v>
      </c>
      <c r="D953" t="str" cm="1">
        <f t="array" ref="D953">_xlfn.IFS(ScoutingInfo!P954="h",1,   ScoutingInfo!P954="o",1,   ScoutingInfo!P954="s",1,   ScoutingInfo!P954="a",0,   ScoutingInfo!P954="x","x",ScoutingInfo!P954="p","p",ISBLANK(ScoutingInfo!P954),"null")</f>
        <v>null</v>
      </c>
      <c r="E953" t="str" cm="1">
        <f t="array" ref="E953">IFERROR(_xlfn.IFS(D953 = 1, IF(ScoutingInfo!O954&gt;0, ScoutingInfo!O954,AVERAGE(stage_timer)),D953=0,MAX(stage_timer),D953="x","x"),"")</f>
        <v/>
      </c>
    </row>
    <row r="954" spans="1:5" x14ac:dyDescent="0.4">
      <c r="A954">
        <f>ScoutingInfo!F955</f>
        <v>0</v>
      </c>
      <c r="B954" t="str">
        <f>IF(ISBLANK(ScoutingInfo!I955),"null", ScoutingInfo!I955*2)</f>
        <v>null</v>
      </c>
      <c r="C954" t="str">
        <f>IF(ISBLANK(ScoutingInfo!J955),"null",ScoutingInfo!J955* 5)</f>
        <v>null</v>
      </c>
      <c r="D954" t="str" cm="1">
        <f t="array" ref="D954">_xlfn.IFS(ScoutingInfo!P955="h",1,   ScoutingInfo!P955="o",1,   ScoutingInfo!P955="s",1,   ScoutingInfo!P955="a",0,   ScoutingInfo!P955="x","x",ScoutingInfo!P955="p","p",ISBLANK(ScoutingInfo!P955),"null")</f>
        <v>null</v>
      </c>
      <c r="E954" t="str" cm="1">
        <f t="array" ref="E954">IFERROR(_xlfn.IFS(D954 = 1, IF(ScoutingInfo!O955&gt;0, ScoutingInfo!O955,AVERAGE(stage_timer)),D954=0,MAX(stage_timer),D954="x","x"),"")</f>
        <v/>
      </c>
    </row>
    <row r="955" spans="1:5" x14ac:dyDescent="0.4">
      <c r="A955">
        <f>ScoutingInfo!F956</f>
        <v>0</v>
      </c>
      <c r="B955" t="str">
        <f>IF(ISBLANK(ScoutingInfo!I956),"null", ScoutingInfo!I956*2)</f>
        <v>null</v>
      </c>
      <c r="C955" t="str">
        <f>IF(ISBLANK(ScoutingInfo!J956),"null",ScoutingInfo!J956* 5)</f>
        <v>null</v>
      </c>
      <c r="D955" t="str" cm="1">
        <f t="array" ref="D955">_xlfn.IFS(ScoutingInfo!P956="h",1,   ScoutingInfo!P956="o",1,   ScoutingInfo!P956="s",1,   ScoutingInfo!P956="a",0,   ScoutingInfo!P956="x","x",ScoutingInfo!P956="p","p",ISBLANK(ScoutingInfo!P956),"null")</f>
        <v>null</v>
      </c>
      <c r="E955" t="str" cm="1">
        <f t="array" ref="E955">IFERROR(_xlfn.IFS(D955 = 1, IF(ScoutingInfo!O956&gt;0, ScoutingInfo!O956,AVERAGE(stage_timer)),D955=0,MAX(stage_timer),D955="x","x"),"")</f>
        <v/>
      </c>
    </row>
    <row r="956" spans="1:5" x14ac:dyDescent="0.4">
      <c r="A956">
        <f>ScoutingInfo!F957</f>
        <v>0</v>
      </c>
      <c r="B956" t="str">
        <f>IF(ISBLANK(ScoutingInfo!I957),"null", ScoutingInfo!I957*2)</f>
        <v>null</v>
      </c>
      <c r="C956" t="str">
        <f>IF(ISBLANK(ScoutingInfo!J957),"null",ScoutingInfo!J957* 5)</f>
        <v>null</v>
      </c>
      <c r="D956" t="str" cm="1">
        <f t="array" ref="D956">_xlfn.IFS(ScoutingInfo!P957="h",1,   ScoutingInfo!P957="o",1,   ScoutingInfo!P957="s",1,   ScoutingInfo!P957="a",0,   ScoutingInfo!P957="x","x",ScoutingInfo!P957="p","p",ISBLANK(ScoutingInfo!P957),"null")</f>
        <v>null</v>
      </c>
      <c r="E956" t="str" cm="1">
        <f t="array" ref="E956">IFERROR(_xlfn.IFS(D956 = 1, IF(ScoutingInfo!O957&gt;0, ScoutingInfo!O957,AVERAGE(stage_timer)),D956=0,MAX(stage_timer),D956="x","x"),"")</f>
        <v/>
      </c>
    </row>
    <row r="957" spans="1:5" x14ac:dyDescent="0.4">
      <c r="A957">
        <f>ScoutingInfo!F958</f>
        <v>0</v>
      </c>
      <c r="B957" t="str">
        <f>IF(ISBLANK(ScoutingInfo!I958),"null", ScoutingInfo!I958*2)</f>
        <v>null</v>
      </c>
      <c r="C957" t="str">
        <f>IF(ISBLANK(ScoutingInfo!J958),"null",ScoutingInfo!J958* 5)</f>
        <v>null</v>
      </c>
      <c r="D957" t="str" cm="1">
        <f t="array" ref="D957">_xlfn.IFS(ScoutingInfo!P958="h",1,   ScoutingInfo!P958="o",1,   ScoutingInfo!P958="s",1,   ScoutingInfo!P958="a",0,   ScoutingInfo!P958="x","x",ScoutingInfo!P958="p","p",ISBLANK(ScoutingInfo!P958),"null")</f>
        <v>null</v>
      </c>
      <c r="E957" t="str" cm="1">
        <f t="array" ref="E957">IFERROR(_xlfn.IFS(D957 = 1, IF(ScoutingInfo!O958&gt;0, ScoutingInfo!O958,AVERAGE(stage_timer)),D957=0,MAX(stage_timer),D957="x","x"),"")</f>
        <v/>
      </c>
    </row>
    <row r="958" spans="1:5" x14ac:dyDescent="0.4">
      <c r="A958">
        <f>ScoutingInfo!F959</f>
        <v>0</v>
      </c>
      <c r="B958" t="str">
        <f>IF(ISBLANK(ScoutingInfo!I959),"null", ScoutingInfo!I959*2)</f>
        <v>null</v>
      </c>
      <c r="C958" t="str">
        <f>IF(ISBLANK(ScoutingInfo!J959),"null",ScoutingInfo!J959* 5)</f>
        <v>null</v>
      </c>
      <c r="D958" t="str" cm="1">
        <f t="array" ref="D958">_xlfn.IFS(ScoutingInfo!P959="h",1,   ScoutingInfo!P959="o",1,   ScoutingInfo!P959="s",1,   ScoutingInfo!P959="a",0,   ScoutingInfo!P959="x","x",ScoutingInfo!P959="p","p",ISBLANK(ScoutingInfo!P959),"null")</f>
        <v>null</v>
      </c>
      <c r="E958" t="str" cm="1">
        <f t="array" ref="E958">IFERROR(_xlfn.IFS(D958 = 1, IF(ScoutingInfo!O959&gt;0, ScoutingInfo!O959,AVERAGE(stage_timer)),D958=0,MAX(stage_timer),D958="x","x"),"")</f>
        <v/>
      </c>
    </row>
    <row r="959" spans="1:5" x14ac:dyDescent="0.4">
      <c r="A959">
        <f>ScoutingInfo!F960</f>
        <v>0</v>
      </c>
      <c r="B959" t="str">
        <f>IF(ISBLANK(ScoutingInfo!I960),"null", ScoutingInfo!I960*2)</f>
        <v>null</v>
      </c>
      <c r="C959" t="str">
        <f>IF(ISBLANK(ScoutingInfo!J960),"null",ScoutingInfo!J960* 5)</f>
        <v>null</v>
      </c>
      <c r="D959" t="str" cm="1">
        <f t="array" ref="D959">_xlfn.IFS(ScoutingInfo!P960="h",1,   ScoutingInfo!P960="o",1,   ScoutingInfo!P960="s",1,   ScoutingInfo!P960="a",0,   ScoutingInfo!P960="x","x",ScoutingInfo!P960="p","p",ISBLANK(ScoutingInfo!P960),"null")</f>
        <v>null</v>
      </c>
      <c r="E959" t="str" cm="1">
        <f t="array" ref="E959">IFERROR(_xlfn.IFS(D959 = 1, IF(ScoutingInfo!O960&gt;0, ScoutingInfo!O960,AVERAGE(stage_timer)),D959=0,MAX(stage_timer),D959="x","x"),"")</f>
        <v/>
      </c>
    </row>
    <row r="960" spans="1:5" x14ac:dyDescent="0.4">
      <c r="A960">
        <f>ScoutingInfo!F961</f>
        <v>0</v>
      </c>
      <c r="B960" t="str">
        <f>IF(ISBLANK(ScoutingInfo!I961),"null", ScoutingInfo!I961*2)</f>
        <v>null</v>
      </c>
      <c r="C960" t="str">
        <f>IF(ISBLANK(ScoutingInfo!J961),"null",ScoutingInfo!J961* 5)</f>
        <v>null</v>
      </c>
      <c r="D960" t="str" cm="1">
        <f t="array" ref="D960">_xlfn.IFS(ScoutingInfo!P961="h",1,   ScoutingInfo!P961="o",1,   ScoutingInfo!P961="s",1,   ScoutingInfo!P961="a",0,   ScoutingInfo!P961="x","x",ScoutingInfo!P961="p","p",ISBLANK(ScoutingInfo!P961),"null")</f>
        <v>null</v>
      </c>
      <c r="E960" t="str" cm="1">
        <f t="array" ref="E960">IFERROR(_xlfn.IFS(D960 = 1, IF(ScoutingInfo!O961&gt;0, ScoutingInfo!O961,AVERAGE(stage_timer)),D960=0,MAX(stage_timer),D960="x","x"),"")</f>
        <v/>
      </c>
    </row>
    <row r="961" spans="1:5" x14ac:dyDescent="0.4">
      <c r="A961">
        <f>ScoutingInfo!F962</f>
        <v>0</v>
      </c>
      <c r="B961" t="str">
        <f>IF(ISBLANK(ScoutingInfo!I962),"null", ScoutingInfo!I962*2)</f>
        <v>null</v>
      </c>
      <c r="C961" t="str">
        <f>IF(ISBLANK(ScoutingInfo!J962),"null",ScoutingInfo!J962* 5)</f>
        <v>null</v>
      </c>
      <c r="D961" t="str" cm="1">
        <f t="array" ref="D961">_xlfn.IFS(ScoutingInfo!P962="h",1,   ScoutingInfo!P962="o",1,   ScoutingInfo!P962="s",1,   ScoutingInfo!P962="a",0,   ScoutingInfo!P962="x","x",ScoutingInfo!P962="p","p",ISBLANK(ScoutingInfo!P962),"null")</f>
        <v>null</v>
      </c>
      <c r="E961" t="str" cm="1">
        <f t="array" ref="E961">IFERROR(_xlfn.IFS(D961 = 1, IF(ScoutingInfo!O962&gt;0, ScoutingInfo!O962,AVERAGE(stage_timer)),D961=0,MAX(stage_timer),D961="x","x"),"")</f>
        <v/>
      </c>
    </row>
    <row r="962" spans="1:5" x14ac:dyDescent="0.4">
      <c r="A962">
        <f>ScoutingInfo!F963</f>
        <v>0</v>
      </c>
      <c r="B962" t="str">
        <f>IF(ISBLANK(ScoutingInfo!I963),"null", ScoutingInfo!I963*2)</f>
        <v>null</v>
      </c>
      <c r="C962" t="str">
        <f>IF(ISBLANK(ScoutingInfo!J963),"null",ScoutingInfo!J963* 5)</f>
        <v>null</v>
      </c>
      <c r="D962" t="str" cm="1">
        <f t="array" ref="D962">_xlfn.IFS(ScoutingInfo!P963="h",1,   ScoutingInfo!P963="o",1,   ScoutingInfo!P963="s",1,   ScoutingInfo!P963="a",0,   ScoutingInfo!P963="x","x",ScoutingInfo!P963="p","p",ISBLANK(ScoutingInfo!P963),"null")</f>
        <v>null</v>
      </c>
      <c r="E962" t="str" cm="1">
        <f t="array" ref="E962">IFERROR(_xlfn.IFS(D962 = 1, IF(ScoutingInfo!O963&gt;0, ScoutingInfo!O963,AVERAGE(stage_timer)),D962=0,MAX(stage_timer),D962="x","x"),"")</f>
        <v/>
      </c>
    </row>
    <row r="963" spans="1:5" x14ac:dyDescent="0.4">
      <c r="A963">
        <f>ScoutingInfo!F964</f>
        <v>0</v>
      </c>
      <c r="B963" t="str">
        <f>IF(ISBLANK(ScoutingInfo!I964),"null", ScoutingInfo!I964*2)</f>
        <v>null</v>
      </c>
      <c r="C963" t="str">
        <f>IF(ISBLANK(ScoutingInfo!J964),"null",ScoutingInfo!J964* 5)</f>
        <v>null</v>
      </c>
      <c r="D963" t="str" cm="1">
        <f t="array" ref="D963">_xlfn.IFS(ScoutingInfo!P964="h",1,   ScoutingInfo!P964="o",1,   ScoutingInfo!P964="s",1,   ScoutingInfo!P964="a",0,   ScoutingInfo!P964="x","x",ScoutingInfo!P964="p","p",ISBLANK(ScoutingInfo!P964),"null")</f>
        <v>null</v>
      </c>
      <c r="E963" t="str" cm="1">
        <f t="array" ref="E963">IFERROR(_xlfn.IFS(D963 = 1, IF(ScoutingInfo!O964&gt;0, ScoutingInfo!O964,AVERAGE(stage_timer)),D963=0,MAX(stage_timer),D963="x","x"),"")</f>
        <v/>
      </c>
    </row>
    <row r="964" spans="1:5" x14ac:dyDescent="0.4">
      <c r="A964">
        <f>ScoutingInfo!F965</f>
        <v>0</v>
      </c>
      <c r="B964" t="str">
        <f>IF(ISBLANK(ScoutingInfo!I965),"null", ScoutingInfo!I965*2)</f>
        <v>null</v>
      </c>
      <c r="C964" t="str">
        <f>IF(ISBLANK(ScoutingInfo!J965),"null",ScoutingInfo!J965* 5)</f>
        <v>null</v>
      </c>
      <c r="D964" t="str" cm="1">
        <f t="array" ref="D964">_xlfn.IFS(ScoutingInfo!P965="h",1,   ScoutingInfo!P965="o",1,   ScoutingInfo!P965="s",1,   ScoutingInfo!P965="a",0,   ScoutingInfo!P965="x","x",ScoutingInfo!P965="p","p",ISBLANK(ScoutingInfo!P965),"null")</f>
        <v>null</v>
      </c>
      <c r="E964" t="str" cm="1">
        <f t="array" ref="E964">IFERROR(_xlfn.IFS(D964 = 1, IF(ScoutingInfo!O965&gt;0, ScoutingInfo!O965,AVERAGE(stage_timer)),D964=0,MAX(stage_timer),D964="x","x"),"")</f>
        <v/>
      </c>
    </row>
    <row r="965" spans="1:5" x14ac:dyDescent="0.4">
      <c r="A965">
        <f>ScoutingInfo!F966</f>
        <v>0</v>
      </c>
      <c r="B965" t="str">
        <f>IF(ISBLANK(ScoutingInfo!I966),"null", ScoutingInfo!I966*2)</f>
        <v>null</v>
      </c>
      <c r="C965" t="str">
        <f>IF(ISBLANK(ScoutingInfo!J966),"null",ScoutingInfo!J966* 5)</f>
        <v>null</v>
      </c>
      <c r="D965" t="str" cm="1">
        <f t="array" ref="D965">_xlfn.IFS(ScoutingInfo!P966="h",1,   ScoutingInfo!P966="o",1,   ScoutingInfo!P966="s",1,   ScoutingInfo!P966="a",0,   ScoutingInfo!P966="x","x",ScoutingInfo!P966="p","p",ISBLANK(ScoutingInfo!P966),"null")</f>
        <v>null</v>
      </c>
      <c r="E965" t="str" cm="1">
        <f t="array" ref="E965">IFERROR(_xlfn.IFS(D965 = 1, IF(ScoutingInfo!O966&gt;0, ScoutingInfo!O966,AVERAGE(stage_timer)),D965=0,MAX(stage_timer),D965="x","x"),"")</f>
        <v/>
      </c>
    </row>
    <row r="966" spans="1:5" x14ac:dyDescent="0.4">
      <c r="A966">
        <f>ScoutingInfo!F967</f>
        <v>0</v>
      </c>
      <c r="B966" t="str">
        <f>IF(ISBLANK(ScoutingInfo!I967),"null", ScoutingInfo!I967*2)</f>
        <v>null</v>
      </c>
      <c r="C966" t="str">
        <f>IF(ISBLANK(ScoutingInfo!J967),"null",ScoutingInfo!J967* 5)</f>
        <v>null</v>
      </c>
      <c r="D966" t="str" cm="1">
        <f t="array" ref="D966">_xlfn.IFS(ScoutingInfo!P967="h",1,   ScoutingInfo!P967="o",1,   ScoutingInfo!P967="s",1,   ScoutingInfo!P967="a",0,   ScoutingInfo!P967="x","x",ScoutingInfo!P967="p","p",ISBLANK(ScoutingInfo!P967),"null")</f>
        <v>null</v>
      </c>
      <c r="E966" t="str" cm="1">
        <f t="array" ref="E966">IFERROR(_xlfn.IFS(D966 = 1, IF(ScoutingInfo!O967&gt;0, ScoutingInfo!O967,AVERAGE(stage_timer)),D966=0,MAX(stage_timer),D966="x","x"),"")</f>
        <v/>
      </c>
    </row>
    <row r="967" spans="1:5" x14ac:dyDescent="0.4">
      <c r="A967">
        <f>ScoutingInfo!F968</f>
        <v>0</v>
      </c>
      <c r="B967" t="str">
        <f>IF(ISBLANK(ScoutingInfo!I968),"null", ScoutingInfo!I968*2)</f>
        <v>null</v>
      </c>
      <c r="C967" t="str">
        <f>IF(ISBLANK(ScoutingInfo!J968),"null",ScoutingInfo!J968* 5)</f>
        <v>null</v>
      </c>
      <c r="D967" t="str" cm="1">
        <f t="array" ref="D967">_xlfn.IFS(ScoutingInfo!P968="h",1,   ScoutingInfo!P968="o",1,   ScoutingInfo!P968="s",1,   ScoutingInfo!P968="a",0,   ScoutingInfo!P968="x","x",ScoutingInfo!P968="p","p",ISBLANK(ScoutingInfo!P968),"null")</f>
        <v>null</v>
      </c>
      <c r="E967" t="str" cm="1">
        <f t="array" ref="E967">IFERROR(_xlfn.IFS(D967 = 1, IF(ScoutingInfo!O968&gt;0, ScoutingInfo!O968,AVERAGE(stage_timer)),D967=0,MAX(stage_timer),D967="x","x"),"")</f>
        <v/>
      </c>
    </row>
    <row r="968" spans="1:5" x14ac:dyDescent="0.4">
      <c r="A968">
        <f>ScoutingInfo!F969</f>
        <v>0</v>
      </c>
      <c r="B968" t="str">
        <f>IF(ISBLANK(ScoutingInfo!I969),"null", ScoutingInfo!I969*2)</f>
        <v>null</v>
      </c>
      <c r="C968" t="str">
        <f>IF(ISBLANK(ScoutingInfo!J969),"null",ScoutingInfo!J969* 5)</f>
        <v>null</v>
      </c>
      <c r="D968" t="str" cm="1">
        <f t="array" ref="D968">_xlfn.IFS(ScoutingInfo!P969="h",1,   ScoutingInfo!P969="o",1,   ScoutingInfo!P969="s",1,   ScoutingInfo!P969="a",0,   ScoutingInfo!P969="x","x",ScoutingInfo!P969="p","p",ISBLANK(ScoutingInfo!P969),"null")</f>
        <v>null</v>
      </c>
      <c r="E968" t="str" cm="1">
        <f t="array" ref="E968">IFERROR(_xlfn.IFS(D968 = 1, IF(ScoutingInfo!O969&gt;0, ScoutingInfo!O969,AVERAGE(stage_timer)),D968=0,MAX(stage_timer),D968="x","x"),"")</f>
        <v/>
      </c>
    </row>
    <row r="969" spans="1:5" x14ac:dyDescent="0.4">
      <c r="A969">
        <f>ScoutingInfo!F970</f>
        <v>0</v>
      </c>
      <c r="B969" t="str">
        <f>IF(ISBLANK(ScoutingInfo!I970),"null", ScoutingInfo!I970*2)</f>
        <v>null</v>
      </c>
      <c r="C969" t="str">
        <f>IF(ISBLANK(ScoutingInfo!J970),"null",ScoutingInfo!J970* 5)</f>
        <v>null</v>
      </c>
      <c r="D969" t="str" cm="1">
        <f t="array" ref="D969">_xlfn.IFS(ScoutingInfo!P970="h",1,   ScoutingInfo!P970="o",1,   ScoutingInfo!P970="s",1,   ScoutingInfo!P970="a",0,   ScoutingInfo!P970="x","x",ScoutingInfo!P970="p","p",ISBLANK(ScoutingInfo!P970),"null")</f>
        <v>null</v>
      </c>
      <c r="E969" t="str" cm="1">
        <f t="array" ref="E969">IFERROR(_xlfn.IFS(D969 = 1, IF(ScoutingInfo!O970&gt;0, ScoutingInfo!O970,AVERAGE(stage_timer)),D969=0,MAX(stage_timer),D969="x","x"),"")</f>
        <v/>
      </c>
    </row>
    <row r="970" spans="1:5" x14ac:dyDescent="0.4">
      <c r="A970">
        <f>ScoutingInfo!F971</f>
        <v>0</v>
      </c>
      <c r="B970" t="str">
        <f>IF(ISBLANK(ScoutingInfo!I971),"null", ScoutingInfo!I971*2)</f>
        <v>null</v>
      </c>
      <c r="C970" t="str">
        <f>IF(ISBLANK(ScoutingInfo!J971),"null",ScoutingInfo!J971* 5)</f>
        <v>null</v>
      </c>
      <c r="D970" t="str" cm="1">
        <f t="array" ref="D970">_xlfn.IFS(ScoutingInfo!P971="h",1,   ScoutingInfo!P971="o",1,   ScoutingInfo!P971="s",1,   ScoutingInfo!P971="a",0,   ScoutingInfo!P971="x","x",ScoutingInfo!P971="p","p",ISBLANK(ScoutingInfo!P971),"null")</f>
        <v>null</v>
      </c>
      <c r="E970" t="str" cm="1">
        <f t="array" ref="E970">IFERROR(_xlfn.IFS(D970 = 1, IF(ScoutingInfo!O971&gt;0, ScoutingInfo!O971,AVERAGE(stage_timer)),D970=0,MAX(stage_timer),D970="x","x"),"")</f>
        <v/>
      </c>
    </row>
    <row r="971" spans="1:5" x14ac:dyDescent="0.4">
      <c r="A971">
        <f>ScoutingInfo!F972</f>
        <v>0</v>
      </c>
      <c r="B971" t="str">
        <f>IF(ISBLANK(ScoutingInfo!I972),"null", ScoutingInfo!I972*2)</f>
        <v>null</v>
      </c>
      <c r="C971" t="str">
        <f>IF(ISBLANK(ScoutingInfo!J972),"null",ScoutingInfo!J972* 5)</f>
        <v>null</v>
      </c>
      <c r="D971" t="str" cm="1">
        <f t="array" ref="D971">_xlfn.IFS(ScoutingInfo!P972="h",1,   ScoutingInfo!P972="o",1,   ScoutingInfo!P972="s",1,   ScoutingInfo!P972="a",0,   ScoutingInfo!P972="x","x",ScoutingInfo!P972="p","p",ISBLANK(ScoutingInfo!P972),"null")</f>
        <v>null</v>
      </c>
      <c r="E971" t="str" cm="1">
        <f t="array" ref="E971">IFERROR(_xlfn.IFS(D971 = 1, IF(ScoutingInfo!O972&gt;0, ScoutingInfo!O972,AVERAGE(stage_timer)),D971=0,MAX(stage_timer),D971="x","x"),"")</f>
        <v/>
      </c>
    </row>
    <row r="972" spans="1:5" x14ac:dyDescent="0.4">
      <c r="A972">
        <f>ScoutingInfo!F973</f>
        <v>0</v>
      </c>
      <c r="B972" t="str">
        <f>IF(ISBLANK(ScoutingInfo!I973),"null", ScoutingInfo!I973*2)</f>
        <v>null</v>
      </c>
      <c r="C972" t="str">
        <f>IF(ISBLANK(ScoutingInfo!J973),"null",ScoutingInfo!J973* 5)</f>
        <v>null</v>
      </c>
      <c r="D972" t="str" cm="1">
        <f t="array" ref="D972">_xlfn.IFS(ScoutingInfo!P973="h",1,   ScoutingInfo!P973="o",1,   ScoutingInfo!P973="s",1,   ScoutingInfo!P973="a",0,   ScoutingInfo!P973="x","x",ScoutingInfo!P973="p","p",ISBLANK(ScoutingInfo!P973),"null")</f>
        <v>null</v>
      </c>
      <c r="E972" t="str" cm="1">
        <f t="array" ref="E972">IFERROR(_xlfn.IFS(D972 = 1, IF(ScoutingInfo!O973&gt;0, ScoutingInfo!O973,AVERAGE(stage_timer)),D972=0,MAX(stage_timer),D972="x","x"),"")</f>
        <v/>
      </c>
    </row>
    <row r="973" spans="1:5" x14ac:dyDescent="0.4">
      <c r="A973">
        <f>ScoutingInfo!F974</f>
        <v>0</v>
      </c>
      <c r="B973" t="str">
        <f>IF(ISBLANK(ScoutingInfo!I974),"null", ScoutingInfo!I974*2)</f>
        <v>null</v>
      </c>
      <c r="C973" t="str">
        <f>IF(ISBLANK(ScoutingInfo!J974),"null",ScoutingInfo!J974* 5)</f>
        <v>null</v>
      </c>
      <c r="D973" t="str" cm="1">
        <f t="array" ref="D973">_xlfn.IFS(ScoutingInfo!P974="h",1,   ScoutingInfo!P974="o",1,   ScoutingInfo!P974="s",1,   ScoutingInfo!P974="a",0,   ScoutingInfo!P974="x","x",ScoutingInfo!P974="p","p",ISBLANK(ScoutingInfo!P974),"null")</f>
        <v>null</v>
      </c>
      <c r="E973" t="str" cm="1">
        <f t="array" ref="E973">IFERROR(_xlfn.IFS(D973 = 1, IF(ScoutingInfo!O974&gt;0, ScoutingInfo!O974,AVERAGE(stage_timer)),D973=0,MAX(stage_timer),D973="x","x"),"")</f>
        <v/>
      </c>
    </row>
    <row r="974" spans="1:5" x14ac:dyDescent="0.4">
      <c r="A974">
        <f>ScoutingInfo!F975</f>
        <v>0</v>
      </c>
      <c r="B974" t="str">
        <f>IF(ISBLANK(ScoutingInfo!I975),"null", ScoutingInfo!I975*2)</f>
        <v>null</v>
      </c>
      <c r="C974" t="str">
        <f>IF(ISBLANK(ScoutingInfo!J975),"null",ScoutingInfo!J975* 5)</f>
        <v>null</v>
      </c>
      <c r="D974" t="str" cm="1">
        <f t="array" ref="D974">_xlfn.IFS(ScoutingInfo!P975="h",1,   ScoutingInfo!P975="o",1,   ScoutingInfo!P975="s",1,   ScoutingInfo!P975="a",0,   ScoutingInfo!P975="x","x",ScoutingInfo!P975="p","p",ISBLANK(ScoutingInfo!P975),"null")</f>
        <v>null</v>
      </c>
      <c r="E974" t="str" cm="1">
        <f t="array" ref="E974">IFERROR(_xlfn.IFS(D974 = 1, IF(ScoutingInfo!O975&gt;0, ScoutingInfo!O975,AVERAGE(stage_timer)),D974=0,MAX(stage_timer),D974="x","x"),"")</f>
        <v/>
      </c>
    </row>
    <row r="975" spans="1:5" x14ac:dyDescent="0.4">
      <c r="A975">
        <f>ScoutingInfo!F976</f>
        <v>0</v>
      </c>
      <c r="B975" t="str">
        <f>IF(ISBLANK(ScoutingInfo!I976),"null", ScoutingInfo!I976*2)</f>
        <v>null</v>
      </c>
      <c r="C975" t="str">
        <f>IF(ISBLANK(ScoutingInfo!J976),"null",ScoutingInfo!J976* 5)</f>
        <v>null</v>
      </c>
      <c r="D975" t="str" cm="1">
        <f t="array" ref="D975">_xlfn.IFS(ScoutingInfo!P976="h",1,   ScoutingInfo!P976="o",1,   ScoutingInfo!P976="s",1,   ScoutingInfo!P976="a",0,   ScoutingInfo!P976="x","x",ScoutingInfo!P976="p","p",ISBLANK(ScoutingInfo!P976),"null")</f>
        <v>null</v>
      </c>
      <c r="E975" t="str" cm="1">
        <f t="array" ref="E975">IFERROR(_xlfn.IFS(D975 = 1, IF(ScoutingInfo!O976&gt;0, ScoutingInfo!O976,AVERAGE(stage_timer)),D975=0,MAX(stage_timer),D975="x","x"),"")</f>
        <v/>
      </c>
    </row>
    <row r="976" spans="1:5" x14ac:dyDescent="0.4">
      <c r="A976">
        <f>ScoutingInfo!F977</f>
        <v>0</v>
      </c>
      <c r="B976" t="str">
        <f>IF(ISBLANK(ScoutingInfo!I977),"null", ScoutingInfo!I977*2)</f>
        <v>null</v>
      </c>
      <c r="C976" t="str">
        <f>IF(ISBLANK(ScoutingInfo!J977),"null",ScoutingInfo!J977* 5)</f>
        <v>null</v>
      </c>
      <c r="D976" t="str" cm="1">
        <f t="array" ref="D976">_xlfn.IFS(ScoutingInfo!P977="h",1,   ScoutingInfo!P977="o",1,   ScoutingInfo!P977="s",1,   ScoutingInfo!P977="a",0,   ScoutingInfo!P977="x","x",ScoutingInfo!P977="p","p",ISBLANK(ScoutingInfo!P977),"null")</f>
        <v>null</v>
      </c>
      <c r="E976" t="str" cm="1">
        <f t="array" ref="E976">IFERROR(_xlfn.IFS(D976 = 1, IF(ScoutingInfo!O977&gt;0, ScoutingInfo!O977,AVERAGE(stage_timer)),D976=0,MAX(stage_timer),D976="x","x"),"")</f>
        <v/>
      </c>
    </row>
    <row r="977" spans="1:5" x14ac:dyDescent="0.4">
      <c r="A977">
        <f>ScoutingInfo!F978</f>
        <v>0</v>
      </c>
      <c r="B977" t="str">
        <f>IF(ISBLANK(ScoutingInfo!I978),"null", ScoutingInfo!I978*2)</f>
        <v>null</v>
      </c>
      <c r="C977" t="str">
        <f>IF(ISBLANK(ScoutingInfo!J978),"null",ScoutingInfo!J978* 5)</f>
        <v>null</v>
      </c>
      <c r="D977" t="str" cm="1">
        <f t="array" ref="D977">_xlfn.IFS(ScoutingInfo!P978="h",1,   ScoutingInfo!P978="o",1,   ScoutingInfo!P978="s",1,   ScoutingInfo!P978="a",0,   ScoutingInfo!P978="x","x",ScoutingInfo!P978="p","p",ISBLANK(ScoutingInfo!P978),"null")</f>
        <v>null</v>
      </c>
      <c r="E977" t="str" cm="1">
        <f t="array" ref="E977">IFERROR(_xlfn.IFS(D977 = 1, IF(ScoutingInfo!O978&gt;0, ScoutingInfo!O978,AVERAGE(stage_timer)),D977=0,MAX(stage_timer),D977="x","x"),"")</f>
        <v/>
      </c>
    </row>
    <row r="978" spans="1:5" x14ac:dyDescent="0.4">
      <c r="A978">
        <f>ScoutingInfo!F979</f>
        <v>0</v>
      </c>
      <c r="B978" t="str">
        <f>IF(ISBLANK(ScoutingInfo!I979),"null", ScoutingInfo!I979*2)</f>
        <v>null</v>
      </c>
      <c r="C978" t="str">
        <f>IF(ISBLANK(ScoutingInfo!J979),"null",ScoutingInfo!J979* 5)</f>
        <v>null</v>
      </c>
      <c r="D978" t="str" cm="1">
        <f t="array" ref="D978">_xlfn.IFS(ScoutingInfo!P979="h",1,   ScoutingInfo!P979="o",1,   ScoutingInfo!P979="s",1,   ScoutingInfo!P979="a",0,   ScoutingInfo!P979="x","x",ScoutingInfo!P979="p","p",ISBLANK(ScoutingInfo!P979),"null")</f>
        <v>null</v>
      </c>
      <c r="E978" t="str" cm="1">
        <f t="array" ref="E978">IFERROR(_xlfn.IFS(D978 = 1, IF(ScoutingInfo!O979&gt;0, ScoutingInfo!O979,AVERAGE(stage_timer)),D978=0,MAX(stage_timer),D978="x","x"),"")</f>
        <v/>
      </c>
    </row>
    <row r="979" spans="1:5" x14ac:dyDescent="0.4">
      <c r="A979">
        <f>ScoutingInfo!F980</f>
        <v>0</v>
      </c>
      <c r="B979" t="str">
        <f>IF(ISBLANK(ScoutingInfo!I980),"null", ScoutingInfo!I980*2)</f>
        <v>null</v>
      </c>
      <c r="C979" t="str">
        <f>IF(ISBLANK(ScoutingInfo!J980),"null",ScoutingInfo!J980* 5)</f>
        <v>null</v>
      </c>
      <c r="D979" t="str" cm="1">
        <f t="array" ref="D979">_xlfn.IFS(ScoutingInfo!P980="h",1,   ScoutingInfo!P980="o",1,   ScoutingInfo!P980="s",1,   ScoutingInfo!P980="a",0,   ScoutingInfo!P980="x","x",ScoutingInfo!P980="p","p",ISBLANK(ScoutingInfo!P980),"null")</f>
        <v>null</v>
      </c>
      <c r="E979" t="str" cm="1">
        <f t="array" ref="E979">IFERROR(_xlfn.IFS(D979 = 1, IF(ScoutingInfo!O980&gt;0, ScoutingInfo!O980,AVERAGE(stage_timer)),D979=0,MAX(stage_timer),D979="x","x"),"")</f>
        <v/>
      </c>
    </row>
    <row r="980" spans="1:5" x14ac:dyDescent="0.4">
      <c r="A980">
        <f>ScoutingInfo!F981</f>
        <v>0</v>
      </c>
      <c r="B980" t="str">
        <f>IF(ISBLANK(ScoutingInfo!I981),"null", ScoutingInfo!I981*2)</f>
        <v>null</v>
      </c>
      <c r="C980" t="str">
        <f>IF(ISBLANK(ScoutingInfo!J981),"null",ScoutingInfo!J981* 5)</f>
        <v>null</v>
      </c>
      <c r="D980" t="str" cm="1">
        <f t="array" ref="D980">_xlfn.IFS(ScoutingInfo!P981="h",1,   ScoutingInfo!P981="o",1,   ScoutingInfo!P981="s",1,   ScoutingInfo!P981="a",0,   ScoutingInfo!P981="x","x",ScoutingInfo!P981="p","p",ISBLANK(ScoutingInfo!P981),"null")</f>
        <v>null</v>
      </c>
      <c r="E980" t="str" cm="1">
        <f t="array" ref="E980">IFERROR(_xlfn.IFS(D980 = 1, IF(ScoutingInfo!O981&gt;0, ScoutingInfo!O981,AVERAGE(stage_timer)),D980=0,MAX(stage_timer),D980="x","x"),"")</f>
        <v/>
      </c>
    </row>
    <row r="981" spans="1:5" x14ac:dyDescent="0.4">
      <c r="A981">
        <f>ScoutingInfo!F982</f>
        <v>0</v>
      </c>
      <c r="B981" t="str">
        <f>IF(ISBLANK(ScoutingInfo!I982),"null", ScoutingInfo!I982*2)</f>
        <v>null</v>
      </c>
      <c r="C981" t="str">
        <f>IF(ISBLANK(ScoutingInfo!J982),"null",ScoutingInfo!J982* 5)</f>
        <v>null</v>
      </c>
      <c r="D981" t="str" cm="1">
        <f t="array" ref="D981">_xlfn.IFS(ScoutingInfo!P982="h",1,   ScoutingInfo!P982="o",1,   ScoutingInfo!P982="s",1,   ScoutingInfo!P982="a",0,   ScoutingInfo!P982="x","x",ScoutingInfo!P982="p","p",ISBLANK(ScoutingInfo!P982),"null")</f>
        <v>null</v>
      </c>
      <c r="E981" t="str" cm="1">
        <f t="array" ref="E981">IFERROR(_xlfn.IFS(D981 = 1, IF(ScoutingInfo!O982&gt;0, ScoutingInfo!O982,AVERAGE(stage_timer)),D981=0,MAX(stage_timer),D981="x","x"),"")</f>
        <v/>
      </c>
    </row>
    <row r="982" spans="1:5" x14ac:dyDescent="0.4">
      <c r="A982">
        <f>ScoutingInfo!F983</f>
        <v>0</v>
      </c>
      <c r="B982" t="str">
        <f>IF(ISBLANK(ScoutingInfo!I983),"null", ScoutingInfo!I983*2)</f>
        <v>null</v>
      </c>
      <c r="C982" t="str">
        <f>IF(ISBLANK(ScoutingInfo!J983),"null",ScoutingInfo!J983* 5)</f>
        <v>null</v>
      </c>
      <c r="D982" t="str" cm="1">
        <f t="array" ref="D982">_xlfn.IFS(ScoutingInfo!P983="h",1,   ScoutingInfo!P983="o",1,   ScoutingInfo!P983="s",1,   ScoutingInfo!P983="a",0,   ScoutingInfo!P983="x","x",ScoutingInfo!P983="p","p",ISBLANK(ScoutingInfo!P983),"null")</f>
        <v>null</v>
      </c>
      <c r="E982" t="str" cm="1">
        <f t="array" ref="E982">IFERROR(_xlfn.IFS(D982 = 1, IF(ScoutingInfo!O983&gt;0, ScoutingInfo!O983,AVERAGE(stage_timer)),D982=0,MAX(stage_timer),D982="x","x"),"")</f>
        <v/>
      </c>
    </row>
    <row r="983" spans="1:5" x14ac:dyDescent="0.4">
      <c r="A983">
        <f>ScoutingInfo!F984</f>
        <v>0</v>
      </c>
      <c r="B983" t="str">
        <f>IF(ISBLANK(ScoutingInfo!I984),"null", ScoutingInfo!I984*2)</f>
        <v>null</v>
      </c>
      <c r="C983" t="str">
        <f>IF(ISBLANK(ScoutingInfo!J984),"null",ScoutingInfo!J984* 5)</f>
        <v>null</v>
      </c>
      <c r="D983" t="str" cm="1">
        <f t="array" ref="D983">_xlfn.IFS(ScoutingInfo!P984="h",1,   ScoutingInfo!P984="o",1,   ScoutingInfo!P984="s",1,   ScoutingInfo!P984="a",0,   ScoutingInfo!P984="x","x",ScoutingInfo!P984="p","p",ISBLANK(ScoutingInfo!P984),"null")</f>
        <v>null</v>
      </c>
      <c r="E983" t="str" cm="1">
        <f t="array" ref="E983">IFERROR(_xlfn.IFS(D983 = 1, IF(ScoutingInfo!O984&gt;0, ScoutingInfo!O984,AVERAGE(stage_timer)),D983=0,MAX(stage_timer),D983="x","x"),"")</f>
        <v/>
      </c>
    </row>
    <row r="984" spans="1:5" x14ac:dyDescent="0.4">
      <c r="A984">
        <f>ScoutingInfo!F985</f>
        <v>0</v>
      </c>
      <c r="B984" t="str">
        <f>IF(ISBLANK(ScoutingInfo!I985),"null", ScoutingInfo!I985*2)</f>
        <v>null</v>
      </c>
      <c r="C984" t="str">
        <f>IF(ISBLANK(ScoutingInfo!J985),"null",ScoutingInfo!J985* 5)</f>
        <v>null</v>
      </c>
      <c r="D984" t="str" cm="1">
        <f t="array" ref="D984">_xlfn.IFS(ScoutingInfo!P985="h",1,   ScoutingInfo!P985="o",1,   ScoutingInfo!P985="s",1,   ScoutingInfo!P985="a",0,   ScoutingInfo!P985="x","x",ScoutingInfo!P985="p","p",ISBLANK(ScoutingInfo!P985),"null")</f>
        <v>null</v>
      </c>
      <c r="E984" t="str" cm="1">
        <f t="array" ref="E984">IFERROR(_xlfn.IFS(D984 = 1, IF(ScoutingInfo!O985&gt;0, ScoutingInfo!O985,AVERAGE(stage_timer)),D984=0,MAX(stage_timer),D984="x","x"),"")</f>
        <v/>
      </c>
    </row>
    <row r="985" spans="1:5" x14ac:dyDescent="0.4">
      <c r="A985">
        <f>ScoutingInfo!F986</f>
        <v>0</v>
      </c>
      <c r="B985" t="str">
        <f>IF(ISBLANK(ScoutingInfo!I986),"null", ScoutingInfo!I986*2)</f>
        <v>null</v>
      </c>
      <c r="C985" t="str">
        <f>IF(ISBLANK(ScoutingInfo!J986),"null",ScoutingInfo!J986* 5)</f>
        <v>null</v>
      </c>
      <c r="D985" t="str" cm="1">
        <f t="array" ref="D985">_xlfn.IFS(ScoutingInfo!P986="h",1,   ScoutingInfo!P986="o",1,   ScoutingInfo!P986="s",1,   ScoutingInfo!P986="a",0,   ScoutingInfo!P986="x","x",ScoutingInfo!P986="p","p",ISBLANK(ScoutingInfo!P986),"null")</f>
        <v>null</v>
      </c>
      <c r="E985" t="str" cm="1">
        <f t="array" ref="E985">IFERROR(_xlfn.IFS(D985 = 1, IF(ScoutingInfo!O986&gt;0, ScoutingInfo!O986,AVERAGE(stage_timer)),D985=0,MAX(stage_timer),D985="x","x"),"")</f>
        <v/>
      </c>
    </row>
    <row r="986" spans="1:5" x14ac:dyDescent="0.4">
      <c r="A986">
        <f>ScoutingInfo!F987</f>
        <v>0</v>
      </c>
      <c r="B986" t="str">
        <f>IF(ISBLANK(ScoutingInfo!I987),"null", ScoutingInfo!I987*2)</f>
        <v>null</v>
      </c>
      <c r="C986" t="str">
        <f>IF(ISBLANK(ScoutingInfo!J987),"null",ScoutingInfo!J987* 5)</f>
        <v>null</v>
      </c>
      <c r="D986" t="str" cm="1">
        <f t="array" ref="D986">_xlfn.IFS(ScoutingInfo!P987="h",1,   ScoutingInfo!P987="o",1,   ScoutingInfo!P987="s",1,   ScoutingInfo!P987="a",0,   ScoutingInfo!P987="x","x",ScoutingInfo!P987="p","p",ISBLANK(ScoutingInfo!P987),"null")</f>
        <v>null</v>
      </c>
      <c r="E986" t="str" cm="1">
        <f t="array" ref="E986">IFERROR(_xlfn.IFS(D986 = 1, IF(ScoutingInfo!O987&gt;0, ScoutingInfo!O987,AVERAGE(stage_timer)),D986=0,MAX(stage_timer),D986="x","x"),"")</f>
        <v/>
      </c>
    </row>
    <row r="987" spans="1:5" x14ac:dyDescent="0.4">
      <c r="A987">
        <f>ScoutingInfo!F988</f>
        <v>0</v>
      </c>
      <c r="B987" t="str">
        <f>IF(ISBLANK(ScoutingInfo!I988),"null", ScoutingInfo!I988*2)</f>
        <v>null</v>
      </c>
      <c r="C987" t="str">
        <f>IF(ISBLANK(ScoutingInfo!J988),"null",ScoutingInfo!J988* 5)</f>
        <v>null</v>
      </c>
      <c r="D987" t="str" cm="1">
        <f t="array" ref="D987">_xlfn.IFS(ScoutingInfo!P988="h",1,   ScoutingInfo!P988="o",1,   ScoutingInfo!P988="s",1,   ScoutingInfo!P988="a",0,   ScoutingInfo!P988="x","x",ScoutingInfo!P988="p","p",ISBLANK(ScoutingInfo!P988),"null")</f>
        <v>null</v>
      </c>
      <c r="E987" t="str" cm="1">
        <f t="array" ref="E987">IFERROR(_xlfn.IFS(D987 = 1, IF(ScoutingInfo!O988&gt;0, ScoutingInfo!O988,AVERAGE(stage_timer)),D987=0,MAX(stage_timer),D987="x","x"),"")</f>
        <v/>
      </c>
    </row>
    <row r="988" spans="1:5" x14ac:dyDescent="0.4">
      <c r="A988">
        <f>ScoutingInfo!F989</f>
        <v>0</v>
      </c>
      <c r="B988" t="str">
        <f>IF(ISBLANK(ScoutingInfo!I989),"null", ScoutingInfo!I989*2)</f>
        <v>null</v>
      </c>
      <c r="C988" t="str">
        <f>IF(ISBLANK(ScoutingInfo!J989),"null",ScoutingInfo!J989* 5)</f>
        <v>null</v>
      </c>
      <c r="D988" t="str" cm="1">
        <f t="array" ref="D988">_xlfn.IFS(ScoutingInfo!P989="h",1,   ScoutingInfo!P989="o",1,   ScoutingInfo!P989="s",1,   ScoutingInfo!P989="a",0,   ScoutingInfo!P989="x","x",ScoutingInfo!P989="p","p",ISBLANK(ScoutingInfo!P989),"null")</f>
        <v>null</v>
      </c>
      <c r="E988" t="str" cm="1">
        <f t="array" ref="E988">IFERROR(_xlfn.IFS(D988 = 1, IF(ScoutingInfo!O989&gt;0, ScoutingInfo!O989,AVERAGE(stage_timer)),D988=0,MAX(stage_timer),D988="x","x"),"")</f>
        <v/>
      </c>
    </row>
    <row r="989" spans="1:5" x14ac:dyDescent="0.4">
      <c r="A989">
        <f>ScoutingInfo!F990</f>
        <v>0</v>
      </c>
      <c r="B989" t="str">
        <f>IF(ISBLANK(ScoutingInfo!I990),"null", ScoutingInfo!I990*2)</f>
        <v>null</v>
      </c>
      <c r="C989" t="str">
        <f>IF(ISBLANK(ScoutingInfo!J990),"null",ScoutingInfo!J990* 5)</f>
        <v>null</v>
      </c>
      <c r="D989" t="str" cm="1">
        <f t="array" ref="D989">_xlfn.IFS(ScoutingInfo!P990="h",1,   ScoutingInfo!P990="o",1,   ScoutingInfo!P990="s",1,   ScoutingInfo!P990="a",0,   ScoutingInfo!P990="x","x",ScoutingInfo!P990="p","p",ISBLANK(ScoutingInfo!P990),"null")</f>
        <v>null</v>
      </c>
      <c r="E989" t="str" cm="1">
        <f t="array" ref="E989">IFERROR(_xlfn.IFS(D989 = 1, IF(ScoutingInfo!O990&gt;0, ScoutingInfo!O990,AVERAGE(stage_timer)),D989=0,MAX(stage_timer),D989="x","x"),"")</f>
        <v/>
      </c>
    </row>
    <row r="990" spans="1:5" x14ac:dyDescent="0.4">
      <c r="A990">
        <f>ScoutingInfo!F991</f>
        <v>0</v>
      </c>
      <c r="B990" t="str">
        <f>IF(ISBLANK(ScoutingInfo!I991),"null", ScoutingInfo!I991*2)</f>
        <v>null</v>
      </c>
      <c r="C990" t="str">
        <f>IF(ISBLANK(ScoutingInfo!J991),"null",ScoutingInfo!J991* 5)</f>
        <v>null</v>
      </c>
      <c r="D990" t="str" cm="1">
        <f t="array" ref="D990">_xlfn.IFS(ScoutingInfo!P991="h",1,   ScoutingInfo!P991="o",1,   ScoutingInfo!P991="s",1,   ScoutingInfo!P991="a",0,   ScoutingInfo!P991="x","x",ScoutingInfo!P991="p","p",ISBLANK(ScoutingInfo!P991),"null")</f>
        <v>null</v>
      </c>
      <c r="E990" t="str" cm="1">
        <f t="array" ref="E990">IFERROR(_xlfn.IFS(D990 = 1, IF(ScoutingInfo!O991&gt;0, ScoutingInfo!O991,AVERAGE(stage_timer)),D990=0,MAX(stage_timer),D990="x","x"),"")</f>
        <v/>
      </c>
    </row>
    <row r="991" spans="1:5" x14ac:dyDescent="0.4">
      <c r="A991">
        <f>ScoutingInfo!F992</f>
        <v>0</v>
      </c>
      <c r="B991" t="str">
        <f>IF(ISBLANK(ScoutingInfo!I992),"null", ScoutingInfo!I992*2)</f>
        <v>null</v>
      </c>
      <c r="C991" t="str">
        <f>IF(ISBLANK(ScoutingInfo!J992),"null",ScoutingInfo!J992* 5)</f>
        <v>null</v>
      </c>
      <c r="D991" t="str" cm="1">
        <f t="array" ref="D991">_xlfn.IFS(ScoutingInfo!P992="h",1,   ScoutingInfo!P992="o",1,   ScoutingInfo!P992="s",1,   ScoutingInfo!P992="a",0,   ScoutingInfo!P992="x","x",ScoutingInfo!P992="p","p",ISBLANK(ScoutingInfo!P992),"null")</f>
        <v>null</v>
      </c>
      <c r="E991" t="str" cm="1">
        <f t="array" ref="E991">IFERROR(_xlfn.IFS(D991 = 1, IF(ScoutingInfo!O992&gt;0, ScoutingInfo!O992,AVERAGE(stage_timer)),D991=0,MAX(stage_timer),D991="x","x"),"")</f>
        <v/>
      </c>
    </row>
    <row r="992" spans="1:5" x14ac:dyDescent="0.4">
      <c r="A992">
        <f>ScoutingInfo!F993</f>
        <v>0</v>
      </c>
      <c r="B992" t="str">
        <f>IF(ISBLANK(ScoutingInfo!I993),"null", ScoutingInfo!I993*2)</f>
        <v>null</v>
      </c>
      <c r="C992" t="str">
        <f>IF(ISBLANK(ScoutingInfo!J993),"null",ScoutingInfo!J993* 5)</f>
        <v>null</v>
      </c>
      <c r="D992" t="str" cm="1">
        <f t="array" ref="D992">_xlfn.IFS(ScoutingInfo!P993="h",1,   ScoutingInfo!P993="o",1,   ScoutingInfo!P993="s",1,   ScoutingInfo!P993="a",0,   ScoutingInfo!P993="x","x",ScoutingInfo!P993="p","p",ISBLANK(ScoutingInfo!P993),"null")</f>
        <v>null</v>
      </c>
      <c r="E992" t="str" cm="1">
        <f t="array" ref="E992">IFERROR(_xlfn.IFS(D992 = 1, IF(ScoutingInfo!O993&gt;0, ScoutingInfo!O993,AVERAGE(stage_timer)),D992=0,MAX(stage_timer),D992="x","x"),"")</f>
        <v/>
      </c>
    </row>
    <row r="993" spans="1:5" x14ac:dyDescent="0.4">
      <c r="A993">
        <f>ScoutingInfo!F994</f>
        <v>0</v>
      </c>
      <c r="B993" t="str">
        <f>IF(ISBLANK(ScoutingInfo!I994),"null", ScoutingInfo!I994*2)</f>
        <v>null</v>
      </c>
      <c r="C993" t="str">
        <f>IF(ISBLANK(ScoutingInfo!J994),"null",ScoutingInfo!J994* 5)</f>
        <v>null</v>
      </c>
      <c r="D993" t="str" cm="1">
        <f t="array" ref="D993">_xlfn.IFS(ScoutingInfo!P994="h",1,   ScoutingInfo!P994="o",1,   ScoutingInfo!P994="s",1,   ScoutingInfo!P994="a",0,   ScoutingInfo!P994="x","x",ScoutingInfo!P994="p","p",ISBLANK(ScoutingInfo!P994),"null")</f>
        <v>null</v>
      </c>
      <c r="E993" t="str" cm="1">
        <f t="array" ref="E993">IFERROR(_xlfn.IFS(D993 = 1, IF(ScoutingInfo!O994&gt;0, ScoutingInfo!O994,AVERAGE(stage_timer)),D993=0,MAX(stage_timer),D993="x","x"),"")</f>
        <v/>
      </c>
    </row>
    <row r="994" spans="1:5" x14ac:dyDescent="0.4">
      <c r="A994">
        <f>ScoutingInfo!F995</f>
        <v>0</v>
      </c>
      <c r="B994" t="str">
        <f>IF(ISBLANK(ScoutingInfo!I995),"null", ScoutingInfo!I995*2)</f>
        <v>null</v>
      </c>
      <c r="C994" t="str">
        <f>IF(ISBLANK(ScoutingInfo!J995),"null",ScoutingInfo!J995* 5)</f>
        <v>null</v>
      </c>
      <c r="D994" t="str" cm="1">
        <f t="array" ref="D994">_xlfn.IFS(ScoutingInfo!P995="h",1,   ScoutingInfo!P995="o",1,   ScoutingInfo!P995="s",1,   ScoutingInfo!P995="a",0,   ScoutingInfo!P995="x","x",ScoutingInfo!P995="p","p",ISBLANK(ScoutingInfo!P995),"null")</f>
        <v>null</v>
      </c>
      <c r="E994" t="str" cm="1">
        <f t="array" ref="E994">IFERROR(_xlfn.IFS(D994 = 1, IF(ScoutingInfo!O995&gt;0, ScoutingInfo!O995,AVERAGE(stage_timer)),D994=0,MAX(stage_timer),D994="x","x"),"")</f>
        <v/>
      </c>
    </row>
    <row r="995" spans="1:5" x14ac:dyDescent="0.4">
      <c r="A995">
        <f>ScoutingInfo!F996</f>
        <v>0</v>
      </c>
      <c r="B995" t="str">
        <f>IF(ISBLANK(ScoutingInfo!I996),"null", ScoutingInfo!I996*2)</f>
        <v>null</v>
      </c>
      <c r="C995" t="str">
        <f>IF(ISBLANK(ScoutingInfo!J996),"null",ScoutingInfo!J996* 5)</f>
        <v>null</v>
      </c>
      <c r="D995" t="str" cm="1">
        <f t="array" ref="D995">_xlfn.IFS(ScoutingInfo!P996="h",1,   ScoutingInfo!P996="o",1,   ScoutingInfo!P996="s",1,   ScoutingInfo!P996="a",0,   ScoutingInfo!P996="x","x",ScoutingInfo!P996="p","p",ISBLANK(ScoutingInfo!P996),"null")</f>
        <v>null</v>
      </c>
      <c r="E995" t="str" cm="1">
        <f t="array" ref="E995">IFERROR(_xlfn.IFS(D995 = 1, IF(ScoutingInfo!O996&gt;0, ScoutingInfo!O996,AVERAGE(stage_timer)),D995=0,MAX(stage_timer),D995="x","x"),"")</f>
        <v/>
      </c>
    </row>
    <row r="996" spans="1:5" x14ac:dyDescent="0.4">
      <c r="A996">
        <f>ScoutingInfo!F997</f>
        <v>0</v>
      </c>
      <c r="B996" t="str">
        <f>IF(ISBLANK(ScoutingInfo!I997),"null", ScoutingInfo!I997*2)</f>
        <v>null</v>
      </c>
      <c r="C996" t="str">
        <f>IF(ISBLANK(ScoutingInfo!J997),"null",ScoutingInfo!J997* 5)</f>
        <v>null</v>
      </c>
      <c r="D996" t="str" cm="1">
        <f t="array" ref="D996">_xlfn.IFS(ScoutingInfo!P997="h",1,   ScoutingInfo!P997="o",1,   ScoutingInfo!P997="s",1,   ScoutingInfo!P997="a",0,   ScoutingInfo!P997="x","x",ScoutingInfo!P997="p","p",ISBLANK(ScoutingInfo!P997),"null")</f>
        <v>null</v>
      </c>
      <c r="E996" t="str" cm="1">
        <f t="array" ref="E996">IFERROR(_xlfn.IFS(D996 = 1, IF(ScoutingInfo!O997&gt;0, ScoutingInfo!O997,AVERAGE(stage_timer)),D996=0,MAX(stage_timer),D996="x","x"),"")</f>
        <v/>
      </c>
    </row>
    <row r="997" spans="1:5" x14ac:dyDescent="0.4">
      <c r="A997">
        <f>ScoutingInfo!F998</f>
        <v>0</v>
      </c>
      <c r="B997" t="str">
        <f>IF(ISBLANK(ScoutingInfo!I998),"null", ScoutingInfo!I998*2)</f>
        <v>null</v>
      </c>
      <c r="C997" t="str">
        <f>IF(ISBLANK(ScoutingInfo!J998),"null",ScoutingInfo!J998* 5)</f>
        <v>null</v>
      </c>
      <c r="D997" t="str" cm="1">
        <f t="array" ref="D997">_xlfn.IFS(ScoutingInfo!P998="h",1,   ScoutingInfo!P998="o",1,   ScoutingInfo!P998="s",1,   ScoutingInfo!P998="a",0,   ScoutingInfo!P998="x","x",ScoutingInfo!P998="p","p",ISBLANK(ScoutingInfo!P998),"null")</f>
        <v>null</v>
      </c>
      <c r="E997" t="str" cm="1">
        <f t="array" ref="E997">IFERROR(_xlfn.IFS(D997 = 1, IF(ScoutingInfo!O998&gt;0, ScoutingInfo!O998,AVERAGE(stage_timer)),D997=0,MAX(stage_timer),D997="x","x"),"")</f>
        <v/>
      </c>
    </row>
    <row r="998" spans="1:5" x14ac:dyDescent="0.4">
      <c r="A998">
        <f>ScoutingInfo!F999</f>
        <v>0</v>
      </c>
      <c r="B998" t="str">
        <f>IF(ISBLANK(ScoutingInfo!I999),"null", ScoutingInfo!I999*2)</f>
        <v>null</v>
      </c>
      <c r="C998" t="str">
        <f>IF(ISBLANK(ScoutingInfo!J999),"null",ScoutingInfo!J999* 5)</f>
        <v>null</v>
      </c>
      <c r="D998" t="str" cm="1">
        <f t="array" ref="D998">_xlfn.IFS(ScoutingInfo!P999="h",1,   ScoutingInfo!P999="o",1,   ScoutingInfo!P999="s",1,   ScoutingInfo!P999="a",0,   ScoutingInfo!P999="x","x",ScoutingInfo!P999="p","p",ISBLANK(ScoutingInfo!P999),"null")</f>
        <v>null</v>
      </c>
      <c r="E998" t="str" cm="1">
        <f t="array" ref="E998">IFERROR(_xlfn.IFS(D998 = 1, IF(ScoutingInfo!O999&gt;0, ScoutingInfo!O999,AVERAGE(stage_timer)),D998=0,MAX(stage_timer),D998="x","x"),"")</f>
        <v/>
      </c>
    </row>
  </sheetData>
  <phoneticPr fontId="2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8B6BF2-D43C-4EBF-94EB-C75CB495F12E}">
  <sheetPr codeName="Sheet5"/>
  <dimension ref="A1"/>
  <sheetViews>
    <sheetView workbookViewId="0">
      <selection activeCell="A2" sqref="A2"/>
    </sheetView>
  </sheetViews>
  <sheetFormatPr defaultRowHeight="50.1" customHeight="1" x14ac:dyDescent="0.4"/>
  <cols>
    <col min="1" max="1" width="10.875" customWidth="1"/>
    <col min="2" max="2" width="18.75" customWidth="1"/>
    <col min="3" max="3" width="21.25" customWidth="1"/>
    <col min="4" max="4" width="12.875" customWidth="1"/>
    <col min="5" max="9" width="10.875" customWidth="1"/>
    <col min="10" max="11" width="11.75" customWidth="1"/>
  </cols>
  <sheetData>
    <row r="1" ht="55.9" customHeight="1" x14ac:dyDescent="0.4"/>
  </sheetData>
  <phoneticPr fontId="2" type="noConversion"/>
  <conditionalFormatting sqref="A6">
    <cfRule type="expression" dxfId="3" priority="4">
      <formula>"L1 = TRUE"</formula>
    </cfRule>
  </conditionalFormatting>
  <conditionalFormatting sqref="A10">
    <cfRule type="expression" dxfId="2" priority="2">
      <formula>"L1 = TRUE"</formula>
    </cfRule>
  </conditionalFormatting>
  <conditionalFormatting sqref="F7">
    <cfRule type="expression" dxfId="1" priority="3">
      <formula>"L1 = TRUE"</formula>
    </cfRule>
  </conditionalFormatting>
  <conditionalFormatting sqref="A19">
    <cfRule type="expression" dxfId="0" priority="1">
      <formula>"L1 = TRUE"</formula>
    </cfRule>
  </conditionalFormatting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D5BED0-D1CA-4F93-A865-F5BB22558F96}">
  <sheetPr codeName="Sheet3"/>
  <dimension ref="A1"/>
  <sheetViews>
    <sheetView workbookViewId="0"/>
  </sheetViews>
  <sheetFormatPr defaultRowHeight="14.25" x14ac:dyDescent="0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75</vt:i4>
      </vt:variant>
    </vt:vector>
  </HeadingPairs>
  <TitlesOfParts>
    <vt:vector size="84" baseType="lpstr">
      <vt:lpstr>ScoutingInfo</vt:lpstr>
      <vt:lpstr>PitScoutingInfo</vt:lpstr>
      <vt:lpstr>IndividualTeam</vt:lpstr>
      <vt:lpstr>AllTeams</vt:lpstr>
      <vt:lpstr>Rankings</vt:lpstr>
      <vt:lpstr>OurMatchesInfo</vt:lpstr>
      <vt:lpstr>ReformatedData</vt:lpstr>
      <vt:lpstr>OurMatch</vt:lpstr>
      <vt:lpstr>Sheet1</vt:lpstr>
      <vt:lpstr>amp_points</vt:lpstr>
      <vt:lpstr>Rankings!auto_rank</vt:lpstr>
      <vt:lpstr>PitScoutingInfo!autoAmpScore</vt:lpstr>
      <vt:lpstr>PitScoutingInfo!autoComments</vt:lpstr>
      <vt:lpstr>auton_amp_score</vt:lpstr>
      <vt:lpstr>auton_speaker_score</vt:lpstr>
      <vt:lpstr>PitScoutingInfo!autoSpeakerScore</vt:lpstr>
      <vt:lpstr>PitScoutingInfo!autoStartPosition</vt:lpstr>
      <vt:lpstr>Rankings!climb_rank</vt:lpstr>
      <vt:lpstr>climb_time</vt:lpstr>
      <vt:lpstr>climbing_status</vt:lpstr>
      <vt:lpstr>PitScoutingInfo!climbStatus</vt:lpstr>
      <vt:lpstr>PitScoutingInfo!climbTime</vt:lpstr>
      <vt:lpstr>PitScoutingInfo!comments</vt:lpstr>
      <vt:lpstr>ScoutingInfo!comments</vt:lpstr>
      <vt:lpstr>comments</vt:lpstr>
      <vt:lpstr>PitScoutingInfo!coolness</vt:lpstr>
      <vt:lpstr>Rankings!coolnessRanking</vt:lpstr>
      <vt:lpstr>CURRENT_TEAM</vt:lpstr>
      <vt:lpstr>PitScoutingInfo!cycleTime</vt:lpstr>
      <vt:lpstr>Rankings!defense_rank</vt:lpstr>
      <vt:lpstr>ScoutingInfo!defense_rating</vt:lpstr>
      <vt:lpstr>PitScoutingInfo!designatedHumanPlayer</vt:lpstr>
      <vt:lpstr>Rankings!driver_rank</vt:lpstr>
      <vt:lpstr>driver_skill</vt:lpstr>
      <vt:lpstr>PitScoutingInfo!drivetrain</vt:lpstr>
      <vt:lpstr>dropped_note</vt:lpstr>
      <vt:lpstr>event_scouting</vt:lpstr>
      <vt:lpstr>final_status</vt:lpstr>
      <vt:lpstr>PitScoutingInfo!gearRatio</vt:lpstr>
      <vt:lpstr>good_alliance_partner</vt:lpstr>
      <vt:lpstr>immobilized</vt:lpstr>
      <vt:lpstr>initials</vt:lpstr>
      <vt:lpstr>leave_starting_zone</vt:lpstr>
      <vt:lpstr>PitScoutingInfo!leaveStartingZone</vt:lpstr>
      <vt:lpstr>leaveStartingZone</vt:lpstr>
      <vt:lpstr>PitScoutingInfo!length</vt:lpstr>
      <vt:lpstr>length</vt:lpstr>
      <vt:lpstr>match_level</vt:lpstr>
      <vt:lpstr>matchNumber</vt:lpstr>
      <vt:lpstr>PitScoutingInfo!motor</vt:lpstr>
      <vt:lpstr>note_in_trap</vt:lpstr>
      <vt:lpstr>PitScoutingInfo!noteInTrap</vt:lpstr>
      <vt:lpstr>PitScoutingInfo!offenseOrDefense</vt:lpstr>
      <vt:lpstr>PitScoutingInfo!otherDriveTrain</vt:lpstr>
      <vt:lpstr>pickup</vt:lpstr>
      <vt:lpstr>PitScoutingInfo!pickupFrom</vt:lpstr>
      <vt:lpstr>AllTeams!pitLocation</vt:lpstr>
      <vt:lpstr>position</vt:lpstr>
      <vt:lpstr>PitScoutingInfo!reliableShootingDistance</vt:lpstr>
      <vt:lpstr>robot_image</vt:lpstr>
      <vt:lpstr>robot_scouting</vt:lpstr>
      <vt:lpstr>PitScoutingInfo!robotName</vt:lpstr>
      <vt:lpstr>PitScoutingInfo!scoutingAmount</vt:lpstr>
      <vt:lpstr>PitScoutingInfo!shootingPosition</vt:lpstr>
      <vt:lpstr>speaker_points</vt:lpstr>
      <vt:lpstr>Rankings!speed_rank</vt:lpstr>
      <vt:lpstr>speed_rating</vt:lpstr>
      <vt:lpstr>stage_timer</vt:lpstr>
      <vt:lpstr>AllTeams!team</vt:lpstr>
      <vt:lpstr>IndividualTeam!team</vt:lpstr>
      <vt:lpstr>OurMatch!team</vt:lpstr>
      <vt:lpstr>Rankings!team</vt:lpstr>
      <vt:lpstr>team_logo</vt:lpstr>
      <vt:lpstr>team_name</vt:lpstr>
      <vt:lpstr>PitScoutingInfo!teamNumber</vt:lpstr>
      <vt:lpstr>ScoutingInfo!teamNumber</vt:lpstr>
      <vt:lpstr>teleop_amp_score</vt:lpstr>
      <vt:lpstr>teleop_speaker_score</vt:lpstr>
      <vt:lpstr>PitScoutingInfo!teleopAmpScore</vt:lpstr>
      <vt:lpstr>PitScoutingInfo!teleopSpeakerScore</vt:lpstr>
      <vt:lpstr>times_amplified</vt:lpstr>
      <vt:lpstr>tippy_robot</vt:lpstr>
      <vt:lpstr>PitScoutingInfo!weight</vt:lpstr>
      <vt:lpstr>PitScoutingInfo!width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Andrews</dc:creator>
  <cp:lastModifiedBy>Carlos Andrews</cp:lastModifiedBy>
  <dcterms:created xsi:type="dcterms:W3CDTF">2015-06-05T18:19:34Z</dcterms:created>
  <dcterms:modified xsi:type="dcterms:W3CDTF">2024-03-22T22:22:09Z</dcterms:modified>
</cp:coreProperties>
</file>