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bookViews>
    <workbookView xWindow="1860" yWindow="0" windowWidth="19560" windowHeight="8340"/>
  </bookViews>
  <sheets>
    <sheet name="Plan1" sheetId="1" r:id="rId1"/>
  </sheets>
  <definedNames>
    <definedName name="_xlnm._FilterDatabase" localSheetId="0" hidden="1">Plan1!$B$2:$B$6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1" l="1"/>
  <c r="D38" i="1"/>
  <c r="D39" i="1"/>
  <c r="D40" i="1"/>
  <c r="E40" i="1" s="1"/>
  <c r="D41" i="1"/>
  <c r="D42" i="1"/>
  <c r="D43" i="1"/>
  <c r="D44" i="1"/>
  <c r="E44" i="1" s="1"/>
  <c r="D45" i="1"/>
  <c r="D46" i="1"/>
  <c r="D47" i="1"/>
  <c r="D48" i="1"/>
  <c r="E48" i="1" s="1"/>
  <c r="D49" i="1"/>
  <c r="D50" i="1"/>
  <c r="D51" i="1"/>
  <c r="D52" i="1"/>
  <c r="E52" i="1" s="1"/>
  <c r="D53" i="1"/>
  <c r="D54" i="1"/>
  <c r="D55" i="1"/>
  <c r="D56" i="1"/>
  <c r="E56" i="1" s="1"/>
  <c r="D57" i="1"/>
  <c r="D58" i="1"/>
  <c r="D59" i="1"/>
  <c r="D60" i="1"/>
  <c r="E60" i="1" s="1"/>
  <c r="D61" i="1"/>
  <c r="D62" i="1"/>
  <c r="D63" i="1"/>
  <c r="D64" i="1"/>
  <c r="E64" i="1" s="1"/>
  <c r="D65" i="1"/>
  <c r="D66" i="1"/>
  <c r="D37" i="1"/>
  <c r="E37" i="1" s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H52" i="1"/>
  <c r="I48" i="1" s="1"/>
  <c r="F28" i="1"/>
  <c r="F26" i="1"/>
  <c r="E47" i="1" l="1"/>
  <c r="E39" i="1"/>
  <c r="I49" i="1"/>
  <c r="E66" i="1"/>
  <c r="E50" i="1"/>
  <c r="E43" i="1"/>
  <c r="E65" i="1"/>
  <c r="I51" i="1"/>
  <c r="I50" i="1"/>
  <c r="I47" i="1"/>
  <c r="E63" i="1"/>
  <c r="E55" i="1"/>
  <c r="E62" i="1"/>
  <c r="E58" i="1"/>
  <c r="E54" i="1"/>
  <c r="E46" i="1"/>
  <c r="E42" i="1"/>
  <c r="E38" i="1"/>
  <c r="E59" i="1"/>
  <c r="E51" i="1"/>
  <c r="E61" i="1"/>
  <c r="E57" i="1"/>
  <c r="E53" i="1"/>
  <c r="E49" i="1"/>
  <c r="E45" i="1"/>
  <c r="E41" i="1"/>
  <c r="G32" i="1"/>
  <c r="F24" i="1"/>
  <c r="F14" i="1"/>
  <c r="F23" i="1"/>
  <c r="F30" i="1"/>
  <c r="F31" i="1"/>
  <c r="F20" i="1"/>
  <c r="F21" i="1"/>
  <c r="F22" i="1"/>
  <c r="F11" i="1"/>
  <c r="F12" i="1"/>
  <c r="F13" i="1"/>
  <c r="F10" i="1"/>
  <c r="F27" i="1"/>
  <c r="F17" i="1"/>
  <c r="F18" i="1"/>
  <c r="F29" i="1"/>
  <c r="F19" i="1"/>
  <c r="F8" i="1"/>
  <c r="F9" i="1"/>
  <c r="F7" i="1"/>
  <c r="F3" i="1"/>
  <c r="F4" i="1"/>
  <c r="F15" i="1"/>
  <c r="F16" i="1"/>
  <c r="F25" i="1"/>
  <c r="F5" i="1"/>
  <c r="F6" i="1"/>
  <c r="F2" i="1"/>
  <c r="E2" i="1"/>
  <c r="E31" i="1"/>
  <c r="E30" i="1"/>
  <c r="E29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7" i="1"/>
  <c r="E11" i="1"/>
  <c r="E10" i="1"/>
  <c r="E9" i="1"/>
  <c r="E28" i="1"/>
  <c r="E7" i="1"/>
  <c r="E8" i="1"/>
  <c r="E5" i="1"/>
  <c r="E4" i="1"/>
  <c r="E3" i="1"/>
  <c r="E6" i="1"/>
  <c r="I52" i="1" l="1"/>
</calcChain>
</file>

<file path=xl/sharedStrings.xml><?xml version="1.0" encoding="utf-8"?>
<sst xmlns="http://schemas.openxmlformats.org/spreadsheetml/2006/main" count="150" uniqueCount="68">
  <si>
    <t>Matrícula</t>
  </si>
  <si>
    <t>Nome</t>
  </si>
  <si>
    <t>Cargo</t>
  </si>
  <si>
    <t>Departamento</t>
  </si>
  <si>
    <t>Data de Nascimento</t>
  </si>
  <si>
    <t>Data de Admissão</t>
  </si>
  <si>
    <t>Maria Gonçalves</t>
  </si>
  <si>
    <t>Bruno Dias</t>
  </si>
  <si>
    <t>Daniel Silva</t>
  </si>
  <si>
    <t>Luiz Nilo</t>
  </si>
  <si>
    <t>Gabriel Sousa</t>
  </si>
  <si>
    <t>Murilo Silva</t>
  </si>
  <si>
    <t>Mariana Correia</t>
  </si>
  <si>
    <t>Karen Lúcia</t>
  </si>
  <si>
    <t>Luciano Paulo</t>
  </si>
  <si>
    <t>Juliana Maria</t>
  </si>
  <si>
    <t>Isabel Cerqueira</t>
  </si>
  <si>
    <t>Karina Dias</t>
  </si>
  <si>
    <t>André Luiz</t>
  </si>
  <si>
    <t>Jean Luiz</t>
  </si>
  <si>
    <t>Maria Aparecida</t>
  </si>
  <si>
    <t>Luiz Maria</t>
  </si>
  <si>
    <t>Mariana Cerqueira</t>
  </si>
  <si>
    <t>Fábio Dias</t>
  </si>
  <si>
    <t>Luciana Paulo</t>
  </si>
  <si>
    <t>Gabriel Silva</t>
  </si>
  <si>
    <t>Bruno Silva</t>
  </si>
  <si>
    <t>Karine Lúcia</t>
  </si>
  <si>
    <t>Hugo Dias</t>
  </si>
  <si>
    <t>Gustavo Silva</t>
  </si>
  <si>
    <t>Fábio Cerqueira</t>
  </si>
  <si>
    <t>Luciana Maria</t>
  </si>
  <si>
    <t>Luísa Golçalves</t>
  </si>
  <si>
    <t>João das Flores</t>
  </si>
  <si>
    <t>Danilo Paulo</t>
  </si>
  <si>
    <t>Salário(em reais)</t>
  </si>
  <si>
    <t>Total(em reais):</t>
  </si>
  <si>
    <t>Financeiro</t>
  </si>
  <si>
    <t>Administrativo</t>
  </si>
  <si>
    <t>Recursos Humanos</t>
  </si>
  <si>
    <t>Desenvolvimento</t>
  </si>
  <si>
    <t>Comercial</t>
  </si>
  <si>
    <t>Tesouraria</t>
  </si>
  <si>
    <t>Gestão de Contas</t>
  </si>
  <si>
    <t>Contabilidade</t>
  </si>
  <si>
    <t>Diretoria</t>
  </si>
  <si>
    <t>Gerência</t>
  </si>
  <si>
    <t>Vendas</t>
  </si>
  <si>
    <t>Marketing</t>
  </si>
  <si>
    <t>Recrutamento e Seleção</t>
  </si>
  <si>
    <t>Gerente de RH</t>
  </si>
  <si>
    <t>Programador</t>
  </si>
  <si>
    <t>Analista de Sistemas</t>
  </si>
  <si>
    <t>Gerente de Projetos</t>
  </si>
  <si>
    <t>Funcionários</t>
  </si>
  <si>
    <t>Porcentagem</t>
  </si>
  <si>
    <t>Total</t>
  </si>
  <si>
    <t>Data atual</t>
  </si>
  <si>
    <t>Idade</t>
  </si>
  <si>
    <t>Quantidade</t>
  </si>
  <si>
    <t>Menor que 20 anos</t>
  </si>
  <si>
    <t>20-29 anos</t>
  </si>
  <si>
    <t>30-39 anos</t>
  </si>
  <si>
    <t>40-49 anos</t>
  </si>
  <si>
    <t>50-59 anos</t>
  </si>
  <si>
    <t>maior que 60 anos</t>
  </si>
  <si>
    <t>Total:</t>
  </si>
  <si>
    <t>Aldine Brandão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</si>
</sst>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  <xf numFmtId="14" fontId="1" fillId="0" borderId="1" xfId="0" applyNumberFormat="1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9" fontId="0" fillId="0" borderId="1" xfId="1" applyFont="1" applyBorder="1"/>
    <xf numFmtId="22" fontId="0" fillId="0" borderId="1" xfId="0" applyNumberFormat="1" applyBorder="1"/>
    <xf numFmtId="0" fontId="0" fillId="2" borderId="1" xfId="0" applyFill="1" applyBorder="1"/>
  </cellXfs>
  <cellStyles count="2">
    <cellStyle name="Normal" xfId="0" builtinId="0"/>
    <cellStyle name="Porcentagem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Funcionários por departamento: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Plan1!$G$47:$G$51</c:f>
              <c:strCache>
                <c:ptCount val="5"/>
                <c:pt idx="0">
                  <c:v>Administrativo</c:v>
                </c:pt>
                <c:pt idx="1">
                  <c:v>Comercial</c:v>
                </c:pt>
                <c:pt idx="2">
                  <c:v>Desenvolvimento</c:v>
                </c:pt>
                <c:pt idx="3">
                  <c:v>Financeiro</c:v>
                </c:pt>
                <c:pt idx="4">
                  <c:v>Recursos Humanos</c:v>
                </c:pt>
              </c:strCache>
            </c:strRef>
          </c:cat>
          <c:val>
            <c:numRef>
              <c:f>Plan1!$I$47:$I$51</c:f>
              <c:numCache>
                <c:formatCode>0%</c:formatCode>
                <c:ptCount val="5"/>
                <c:pt idx="0">
                  <c:v>0.16666666666666666</c:v>
                </c:pt>
                <c:pt idx="1">
                  <c:v>0.16666666666666666</c:v>
                </c:pt>
                <c:pt idx="2">
                  <c:v>0.4</c:v>
                </c:pt>
                <c:pt idx="3">
                  <c:v>0.16666666666666666</c:v>
                </c:pt>
                <c:pt idx="4">
                  <c:v>0.1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Funcionários</a:t>
            </a:r>
            <a:r>
              <a:rPr lang="pt-BR" baseline="0"/>
              <a:t> por Margem de idade: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Plan1!$G$37:$G$42</c:f>
              <c:strCache>
                <c:ptCount val="6"/>
                <c:pt idx="0">
                  <c:v>Menor que 20 anos</c:v>
                </c:pt>
                <c:pt idx="1">
                  <c:v>20-29 anos</c:v>
                </c:pt>
                <c:pt idx="2">
                  <c:v>30-39 anos</c:v>
                </c:pt>
                <c:pt idx="3">
                  <c:v>40-49 anos</c:v>
                </c:pt>
                <c:pt idx="4">
                  <c:v>50-59 anos</c:v>
                </c:pt>
                <c:pt idx="5">
                  <c:v>maior que 60 anos</c:v>
                </c:pt>
              </c:strCache>
            </c:strRef>
          </c:cat>
          <c:val>
            <c:numRef>
              <c:f>Plan1!$H$37:$H$42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5731624"/>
        <c:axId val="435732016"/>
      </c:barChart>
      <c:catAx>
        <c:axId val="435731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732016"/>
        <c:crosses val="autoZero"/>
        <c:auto val="1"/>
        <c:lblAlgn val="ctr"/>
        <c:lblOffset val="100"/>
        <c:noMultiLvlLbl val="0"/>
      </c:catAx>
      <c:valAx>
        <c:axId val="4357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731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11907</xdr:colOff>
      <xdr:row>0</xdr:row>
      <xdr:rowOff>188119</xdr:rowOff>
    </xdr:from>
    <xdr:to>
      <xdr:col>12</xdr:col>
      <xdr:colOff>23813</xdr:colOff>
      <xdr:row>15</xdr:row>
      <xdr:rowOff>166687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892968</xdr:colOff>
      <xdr:row>17</xdr:row>
      <xdr:rowOff>11906</xdr:rowOff>
    </xdr:from>
    <xdr:to>
      <xdr:col>12</xdr:col>
      <xdr:colOff>71438</xdr:colOff>
      <xdr:row>31</xdr:row>
      <xdr:rowOff>169069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80" zoomScaleNormal="80"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19.85546875" bestFit="1" customWidth="1"/>
    <col min="3" max="3" width="25.28515625" bestFit="1" customWidth="1"/>
    <col min="4" max="4" width="20.140625" bestFit="1" customWidth="1"/>
    <col min="5" max="5" width="21.42578125" bestFit="1" customWidth="1"/>
    <col min="6" max="6" width="19.42578125" bestFit="1" customWidth="1"/>
    <col min="7" max="7" width="20.140625" bestFit="1" customWidth="1"/>
    <col min="8" max="8" width="13.85546875" bestFit="1" customWidth="1"/>
    <col min="9" max="9" width="13.7109375" bestFit="1" customWidth="1"/>
    <col min="10" max="10" width="16.28515625" customWidth="1"/>
    <col min="11" max="11" width="20.140625" bestFit="1" customWidth="1"/>
    <col min="12" max="12" width="12.42578125" customWidth="1"/>
    <col min="13" max="13" width="13.71093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35</v>
      </c>
    </row>
    <row r="2" spans="1:7" x14ac:dyDescent="0.25">
      <c r="A2" s="1">
        <v>1100</v>
      </c>
      <c r="B2" s="1" t="s">
        <v>14</v>
      </c>
      <c r="C2" s="1" t="s">
        <v>46</v>
      </c>
      <c r="D2" s="1" t="s">
        <v>38</v>
      </c>
      <c r="E2" s="2">
        <f>DATE(2000,4,20)</f>
        <v>36636</v>
      </c>
      <c r="F2" s="3">
        <f>DATE(2015,4,20)</f>
        <v>42114</v>
      </c>
      <c r="G2" s="1">
        <v>6250</v>
      </c>
    </row>
    <row r="3" spans="1:7" x14ac:dyDescent="0.25">
      <c r="A3" s="1">
        <v>1101</v>
      </c>
      <c r="B3" s="1" t="s">
        <v>18</v>
      </c>
      <c r="C3" s="1" t="s">
        <v>46</v>
      </c>
      <c r="D3" s="1" t="s">
        <v>38</v>
      </c>
      <c r="E3" s="2">
        <f>DATE(1982,8,10)</f>
        <v>30173</v>
      </c>
      <c r="F3" s="3">
        <f>DATE(2015,4,20)</f>
        <v>42114</v>
      </c>
      <c r="G3" s="1">
        <v>6250</v>
      </c>
    </row>
    <row r="4" spans="1:7" x14ac:dyDescent="0.25">
      <c r="A4" s="1">
        <v>1102</v>
      </c>
      <c r="B4" s="1" t="s">
        <v>7</v>
      </c>
      <c r="C4" s="1" t="s">
        <v>45</v>
      </c>
      <c r="D4" s="1" t="s">
        <v>38</v>
      </c>
      <c r="E4" s="2">
        <f>DATE(1990,8,20)</f>
        <v>33105</v>
      </c>
      <c r="F4" s="3">
        <f>DATE(2015,4,20)</f>
        <v>42114</v>
      </c>
      <c r="G4" s="1">
        <v>7000</v>
      </c>
    </row>
    <row r="5" spans="1:7" x14ac:dyDescent="0.25">
      <c r="A5" s="1">
        <v>1103</v>
      </c>
      <c r="B5" s="1" t="s">
        <v>26</v>
      </c>
      <c r="C5" s="1" t="s">
        <v>45</v>
      </c>
      <c r="D5" s="1" t="s">
        <v>38</v>
      </c>
      <c r="E5" s="2">
        <f>DATE(1987,4,20)</f>
        <v>31887</v>
      </c>
      <c r="F5" s="3">
        <f>DATE(2015,4,20)</f>
        <v>42114</v>
      </c>
      <c r="G5" s="1">
        <v>7000</v>
      </c>
    </row>
    <row r="6" spans="1:7" x14ac:dyDescent="0.25">
      <c r="A6" s="1">
        <v>1104</v>
      </c>
      <c r="B6" s="1" t="s">
        <v>34</v>
      </c>
      <c r="C6" s="1" t="s">
        <v>46</v>
      </c>
      <c r="D6" s="1" t="s">
        <v>38</v>
      </c>
      <c r="E6" s="2">
        <f>DATE(1990,4,20)</f>
        <v>32983</v>
      </c>
      <c r="F6" s="3">
        <f>DATE(2015,4,20)</f>
        <v>42114</v>
      </c>
      <c r="G6" s="1">
        <v>6250</v>
      </c>
    </row>
    <row r="7" spans="1:7" x14ac:dyDescent="0.25">
      <c r="A7" s="1">
        <v>1105</v>
      </c>
      <c r="B7" s="1" t="s">
        <v>30</v>
      </c>
      <c r="C7" s="1" t="s">
        <v>47</v>
      </c>
      <c r="D7" s="1" t="s">
        <v>41</v>
      </c>
      <c r="E7" s="2">
        <f>DATE(1966,3,11)</f>
        <v>24177</v>
      </c>
      <c r="F7" s="3">
        <f>DATE(2016,3,12)</f>
        <v>42441</v>
      </c>
      <c r="G7" s="1">
        <v>4500</v>
      </c>
    </row>
    <row r="8" spans="1:7" x14ac:dyDescent="0.25">
      <c r="A8" s="1">
        <v>1106</v>
      </c>
      <c r="B8" s="1" t="s">
        <v>23</v>
      </c>
      <c r="C8" s="1" t="s">
        <v>47</v>
      </c>
      <c r="D8" s="1" t="s">
        <v>41</v>
      </c>
      <c r="E8" s="2">
        <f>DATE(1957,5,12)</f>
        <v>20952</v>
      </c>
      <c r="F8" s="3">
        <f>DATE(2016,3,12)</f>
        <v>42441</v>
      </c>
      <c r="G8" s="1">
        <v>4500</v>
      </c>
    </row>
    <row r="9" spans="1:7" x14ac:dyDescent="0.25">
      <c r="A9" s="1">
        <v>1107</v>
      </c>
      <c r="B9" s="1" t="s">
        <v>25</v>
      </c>
      <c r="C9" s="1" t="s">
        <v>48</v>
      </c>
      <c r="D9" s="1" t="s">
        <v>41</v>
      </c>
      <c r="E9" s="2">
        <f>DATE(1974,3,8)</f>
        <v>27096</v>
      </c>
      <c r="F9" s="3">
        <f>DATE(2016,3,12)</f>
        <v>42441</v>
      </c>
      <c r="G9" s="1">
        <v>4500</v>
      </c>
    </row>
    <row r="10" spans="1:7" x14ac:dyDescent="0.25">
      <c r="A10" s="1">
        <v>1108</v>
      </c>
      <c r="B10" s="1" t="s">
        <v>29</v>
      </c>
      <c r="C10" s="1" t="s">
        <v>48</v>
      </c>
      <c r="D10" s="1" t="s">
        <v>41</v>
      </c>
      <c r="E10" s="2">
        <f>DATE(1975,1,5)</f>
        <v>27399</v>
      </c>
      <c r="F10" s="3">
        <f>DATE(2014,10,15)</f>
        <v>41927</v>
      </c>
      <c r="G10" s="1">
        <v>4500</v>
      </c>
    </row>
    <row r="11" spans="1:7" x14ac:dyDescent="0.25">
      <c r="A11" s="1">
        <v>1109</v>
      </c>
      <c r="B11" s="1" t="s">
        <v>28</v>
      </c>
      <c r="C11" s="1" t="s">
        <v>47</v>
      </c>
      <c r="D11" s="1" t="s">
        <v>41</v>
      </c>
      <c r="E11" s="2">
        <f>DATE(1973,12,20)</f>
        <v>27018</v>
      </c>
      <c r="F11" s="3">
        <f>DATE(2014,10,15)</f>
        <v>41927</v>
      </c>
      <c r="G11" s="1">
        <v>4500</v>
      </c>
    </row>
    <row r="12" spans="1:7" x14ac:dyDescent="0.25">
      <c r="A12" s="1">
        <v>1110</v>
      </c>
      <c r="B12" s="7" t="s">
        <v>67</v>
      </c>
      <c r="C12" s="1" t="s">
        <v>51</v>
      </c>
      <c r="D12" s="1" t="s">
        <v>40</v>
      </c>
      <c r="E12" s="2">
        <f>DATE(1984,2,12)</f>
        <v>30724</v>
      </c>
      <c r="F12" s="3">
        <f>DATE(2014,10,15)</f>
        <v>41927</v>
      </c>
      <c r="G12" s="1">
        <v>5250</v>
      </c>
    </row>
    <row r="13" spans="1:7" x14ac:dyDescent="0.25">
      <c r="A13" s="1">
        <v>1111</v>
      </c>
      <c r="B13" s="1" t="s">
        <v>8</v>
      </c>
      <c r="C13" s="1" t="s">
        <v>51</v>
      </c>
      <c r="D13" s="1" t="s">
        <v>40</v>
      </c>
      <c r="E13" s="2">
        <f>DATE(1985,11,12)</f>
        <v>31363</v>
      </c>
      <c r="F13" s="3">
        <f>DATE(2014,10,15)</f>
        <v>41927</v>
      </c>
      <c r="G13" s="1">
        <v>5250</v>
      </c>
    </row>
    <row r="14" spans="1:7" x14ac:dyDescent="0.25">
      <c r="A14" s="1">
        <v>1112</v>
      </c>
      <c r="B14" s="6" t="s">
        <v>16</v>
      </c>
      <c r="C14" s="1" t="s">
        <v>51</v>
      </c>
      <c r="D14" s="1" t="s">
        <v>40</v>
      </c>
      <c r="E14" s="2">
        <f>DATE(1983,9,18)</f>
        <v>30577</v>
      </c>
      <c r="F14" s="3">
        <f>DATE(2017,8,12)</f>
        <v>42959</v>
      </c>
      <c r="G14" s="1">
        <v>5250</v>
      </c>
    </row>
    <row r="15" spans="1:7" x14ac:dyDescent="0.25">
      <c r="A15" s="1">
        <v>1113</v>
      </c>
      <c r="B15" s="1" t="s">
        <v>19</v>
      </c>
      <c r="C15" s="1" t="s">
        <v>52</v>
      </c>
      <c r="D15" s="1" t="s">
        <v>40</v>
      </c>
      <c r="E15" s="2">
        <f>DATE(1994,3,11)</f>
        <v>34404</v>
      </c>
      <c r="F15" s="3">
        <f>DATE(2015,4,20)</f>
        <v>42114</v>
      </c>
      <c r="G15" s="1">
        <v>5000</v>
      </c>
    </row>
    <row r="16" spans="1:7" x14ac:dyDescent="0.25">
      <c r="A16" s="1">
        <v>1114</v>
      </c>
      <c r="B16" s="1" t="s">
        <v>33</v>
      </c>
      <c r="C16" s="1" t="s">
        <v>52</v>
      </c>
      <c r="D16" s="1" t="s">
        <v>40</v>
      </c>
      <c r="E16" s="2">
        <f>DATE(1995,1,3)</f>
        <v>34702</v>
      </c>
      <c r="F16" s="3">
        <f>DATE(2015,4,20)</f>
        <v>42114</v>
      </c>
      <c r="G16" s="1">
        <v>5000</v>
      </c>
    </row>
    <row r="17" spans="1:7" x14ac:dyDescent="0.25">
      <c r="A17" s="1">
        <v>1115</v>
      </c>
      <c r="B17" s="1" t="s">
        <v>15</v>
      </c>
      <c r="C17" s="1" t="s">
        <v>51</v>
      </c>
      <c r="D17" s="1" t="s">
        <v>40</v>
      </c>
      <c r="E17" s="2">
        <f>DATE(1996,9,20)</f>
        <v>35328</v>
      </c>
      <c r="F17" s="3">
        <f>DATE(2016,3,12)</f>
        <v>42441</v>
      </c>
      <c r="G17" s="1">
        <v>5250</v>
      </c>
    </row>
    <row r="18" spans="1:7" x14ac:dyDescent="0.25">
      <c r="A18" s="1">
        <v>1116</v>
      </c>
      <c r="B18" s="1" t="s">
        <v>13</v>
      </c>
      <c r="C18" s="1" t="s">
        <v>51</v>
      </c>
      <c r="D18" s="1" t="s">
        <v>40</v>
      </c>
      <c r="E18" s="2">
        <f>DATE(1982,4,21)</f>
        <v>30062</v>
      </c>
      <c r="F18" s="3">
        <f>DATE(2016,3,12)</f>
        <v>42441</v>
      </c>
      <c r="G18" s="1">
        <v>5250</v>
      </c>
    </row>
    <row r="19" spans="1:7" x14ac:dyDescent="0.25">
      <c r="A19" s="1">
        <v>1117</v>
      </c>
      <c r="B19" s="1" t="s">
        <v>17</v>
      </c>
      <c r="C19" s="1" t="s">
        <v>52</v>
      </c>
      <c r="D19" s="1" t="s">
        <v>40</v>
      </c>
      <c r="E19" s="2">
        <f>DATE(1968,2,10)</f>
        <v>24878</v>
      </c>
      <c r="F19" s="3">
        <f>DATE(2016,3,12)</f>
        <v>42441</v>
      </c>
      <c r="G19" s="1">
        <v>5000</v>
      </c>
    </row>
    <row r="20" spans="1:7" x14ac:dyDescent="0.25">
      <c r="A20" s="1">
        <v>1118</v>
      </c>
      <c r="B20" s="1" t="s">
        <v>27</v>
      </c>
      <c r="C20" s="1" t="s">
        <v>51</v>
      </c>
      <c r="D20" s="1" t="s">
        <v>40</v>
      </c>
      <c r="E20" s="2">
        <f>DATE(1983,2,19)</f>
        <v>30366</v>
      </c>
      <c r="F20" s="3">
        <f>DATE(2014,10,15)</f>
        <v>41927</v>
      </c>
      <c r="G20" s="1">
        <v>5250</v>
      </c>
    </row>
    <row r="21" spans="1:7" x14ac:dyDescent="0.25">
      <c r="A21" s="1">
        <v>1119</v>
      </c>
      <c r="B21" s="1" t="s">
        <v>31</v>
      </c>
      <c r="C21" s="1" t="s">
        <v>51</v>
      </c>
      <c r="D21" s="1" t="s">
        <v>40</v>
      </c>
      <c r="E21" s="2">
        <f>DATE(1975,6,10)</f>
        <v>27555</v>
      </c>
      <c r="F21" s="3">
        <f>DATE(2014,10,15)</f>
        <v>41927</v>
      </c>
      <c r="G21" s="1">
        <v>5250</v>
      </c>
    </row>
    <row r="22" spans="1:7" x14ac:dyDescent="0.25">
      <c r="A22" s="1">
        <v>1120</v>
      </c>
      <c r="B22" s="1" t="s">
        <v>24</v>
      </c>
      <c r="C22" s="1" t="s">
        <v>53</v>
      </c>
      <c r="D22" s="1" t="s">
        <v>40</v>
      </c>
      <c r="E22" s="2">
        <f>DATE(1989,6,13)</f>
        <v>32672</v>
      </c>
      <c r="F22" s="3">
        <f>DATE(2014,10,15)</f>
        <v>41927</v>
      </c>
      <c r="G22" s="1">
        <v>6250</v>
      </c>
    </row>
    <row r="23" spans="1:7" x14ac:dyDescent="0.25">
      <c r="A23" s="1">
        <v>1121</v>
      </c>
      <c r="B23" s="1" t="s">
        <v>21</v>
      </c>
      <c r="C23" s="1" t="s">
        <v>51</v>
      </c>
      <c r="D23" s="1" t="s">
        <v>40</v>
      </c>
      <c r="E23" s="2">
        <f>DATE(1975,7,12)</f>
        <v>27587</v>
      </c>
      <c r="F23" s="3">
        <f>DATE(2017,8,12)</f>
        <v>42959</v>
      </c>
      <c r="G23" s="1">
        <v>5250</v>
      </c>
    </row>
    <row r="24" spans="1:7" x14ac:dyDescent="0.25">
      <c r="A24" s="1">
        <v>1122</v>
      </c>
      <c r="B24" s="1" t="s">
        <v>10</v>
      </c>
      <c r="C24" s="1" t="s">
        <v>42</v>
      </c>
      <c r="D24" s="1" t="s">
        <v>37</v>
      </c>
      <c r="E24" s="2">
        <f>DATE(1988,4,25)</f>
        <v>32258</v>
      </c>
      <c r="F24" s="3">
        <f>DATE(2017,8,12)</f>
        <v>42959</v>
      </c>
      <c r="G24" s="1">
        <v>4750</v>
      </c>
    </row>
    <row r="25" spans="1:7" x14ac:dyDescent="0.25">
      <c r="A25" s="1">
        <v>1123</v>
      </c>
      <c r="B25" s="1" t="s">
        <v>9</v>
      </c>
      <c r="C25" s="1" t="s">
        <v>42</v>
      </c>
      <c r="D25" s="1" t="s">
        <v>37</v>
      </c>
      <c r="E25" s="2">
        <f>DATE(1972,4,29)</f>
        <v>26418</v>
      </c>
      <c r="F25" s="3">
        <f>DATE(2015,4,20)</f>
        <v>42114</v>
      </c>
      <c r="G25" s="1">
        <v>4750</v>
      </c>
    </row>
    <row r="26" spans="1:7" x14ac:dyDescent="0.25">
      <c r="A26" s="1">
        <v>1124</v>
      </c>
      <c r="B26" s="1" t="s">
        <v>20</v>
      </c>
      <c r="C26" s="1" t="s">
        <v>43</v>
      </c>
      <c r="D26" s="1" t="s">
        <v>37</v>
      </c>
      <c r="E26" s="2">
        <f>DATE(1992,10,11)</f>
        <v>33888</v>
      </c>
      <c r="F26" s="3">
        <f>DATE(2015,4,20)</f>
        <v>42114</v>
      </c>
      <c r="G26" s="1">
        <v>4500</v>
      </c>
    </row>
    <row r="27" spans="1:7" x14ac:dyDescent="0.25">
      <c r="A27" s="1">
        <v>1125</v>
      </c>
      <c r="B27" s="1" t="s">
        <v>6</v>
      </c>
      <c r="C27" s="1" t="s">
        <v>44</v>
      </c>
      <c r="D27" s="1" t="s">
        <v>37</v>
      </c>
      <c r="E27" s="2">
        <f>DATE(1985,10,15)</f>
        <v>31335</v>
      </c>
      <c r="F27" s="3">
        <f>DATE(2016,3,12)</f>
        <v>42441</v>
      </c>
      <c r="G27" s="1">
        <v>4500</v>
      </c>
    </row>
    <row r="28" spans="1:7" x14ac:dyDescent="0.25">
      <c r="A28" s="1">
        <v>1126</v>
      </c>
      <c r="B28" s="1" t="s">
        <v>22</v>
      </c>
      <c r="C28" s="1" t="s">
        <v>42</v>
      </c>
      <c r="D28" s="1" t="s">
        <v>37</v>
      </c>
      <c r="E28" s="2">
        <f>DATE(1992,4,20)</f>
        <v>33714</v>
      </c>
      <c r="F28" s="3">
        <f>DATE(2016,3,12)</f>
        <v>42441</v>
      </c>
      <c r="G28" s="1">
        <v>4750</v>
      </c>
    </row>
    <row r="29" spans="1:7" x14ac:dyDescent="0.25">
      <c r="A29" s="1">
        <v>1127</v>
      </c>
      <c r="B29" s="1" t="s">
        <v>32</v>
      </c>
      <c r="C29" s="1" t="s">
        <v>49</v>
      </c>
      <c r="D29" s="1" t="s">
        <v>39</v>
      </c>
      <c r="E29" s="2">
        <f>DATE(1993,11,22)</f>
        <v>34295</v>
      </c>
      <c r="F29" s="3">
        <f>DATE(2016,3,12)</f>
        <v>42441</v>
      </c>
      <c r="G29" s="1">
        <v>5750</v>
      </c>
    </row>
    <row r="30" spans="1:7" x14ac:dyDescent="0.25">
      <c r="A30" s="1">
        <v>1128</v>
      </c>
      <c r="B30" s="1" t="s">
        <v>12</v>
      </c>
      <c r="C30" s="1" t="s">
        <v>49</v>
      </c>
      <c r="D30" s="1" t="s">
        <v>39</v>
      </c>
      <c r="E30" s="2">
        <f>DATE(1986,8,10)</f>
        <v>31634</v>
      </c>
      <c r="F30" s="3">
        <f>DATE(2014,10,15)</f>
        <v>41927</v>
      </c>
      <c r="G30" s="1">
        <v>5750</v>
      </c>
    </row>
    <row r="31" spans="1:7" x14ac:dyDescent="0.25">
      <c r="A31" s="1">
        <v>1129</v>
      </c>
      <c r="B31" s="1" t="s">
        <v>11</v>
      </c>
      <c r="C31" s="1" t="s">
        <v>50</v>
      </c>
      <c r="D31" s="1" t="s">
        <v>39</v>
      </c>
      <c r="E31" s="2">
        <f>DATE(1998,1,20)</f>
        <v>35815</v>
      </c>
      <c r="F31" s="3">
        <f>DATE(2014,10,15)</f>
        <v>41927</v>
      </c>
      <c r="G31" s="1">
        <v>5750</v>
      </c>
    </row>
    <row r="32" spans="1:7" x14ac:dyDescent="0.25">
      <c r="A32" s="4"/>
      <c r="B32" s="4"/>
      <c r="C32" s="4"/>
      <c r="D32" s="4"/>
      <c r="E32" s="4"/>
      <c r="F32" s="1" t="s">
        <v>36</v>
      </c>
      <c r="G32" s="1">
        <f>SUM(G2:G31)</f>
        <v>159000</v>
      </c>
    </row>
    <row r="36" spans="2:9" x14ac:dyDescent="0.25">
      <c r="B36" s="5" t="s">
        <v>1</v>
      </c>
      <c r="C36" s="5" t="s">
        <v>4</v>
      </c>
      <c r="D36" s="12" t="s">
        <v>57</v>
      </c>
      <c r="E36" s="12" t="s">
        <v>58</v>
      </c>
      <c r="G36" s="12" t="s">
        <v>58</v>
      </c>
      <c r="H36" s="12" t="s">
        <v>59</v>
      </c>
    </row>
    <row r="37" spans="2:9" x14ac:dyDescent="0.25">
      <c r="B37" s="1" t="s">
        <v>14</v>
      </c>
      <c r="C37" s="2">
        <f>DATE(2000,4,20)</f>
        <v>36636</v>
      </c>
      <c r="D37" s="11">
        <f ca="1">NOW()</f>
        <v>43586.616870833335</v>
      </c>
      <c r="E37" s="8">
        <f ca="1">INT((D37-C37)/365.25)</f>
        <v>19</v>
      </c>
      <c r="G37" s="8" t="s">
        <v>60</v>
      </c>
      <c r="H37" s="8">
        <v>1</v>
      </c>
    </row>
    <row r="38" spans="2:9" x14ac:dyDescent="0.25">
      <c r="B38" s="1" t="s">
        <v>18</v>
      </c>
      <c r="C38" s="2">
        <f>DATE(1982,8,10)</f>
        <v>30173</v>
      </c>
      <c r="D38" s="11">
        <f t="shared" ref="D38:D66" ca="1" si="0">NOW()</f>
        <v>43586.616870833335</v>
      </c>
      <c r="E38" s="8">
        <f ca="1">INT((D38-C38)/365.25)</f>
        <v>36</v>
      </c>
      <c r="G38" s="8" t="s">
        <v>61</v>
      </c>
      <c r="H38" s="8">
        <v>10</v>
      </c>
    </row>
    <row r="39" spans="2:9" x14ac:dyDescent="0.25">
      <c r="B39" s="1" t="s">
        <v>7</v>
      </c>
      <c r="C39" s="2">
        <f>DATE(1990,8,20)</f>
        <v>33105</v>
      </c>
      <c r="D39" s="11">
        <f t="shared" ca="1" si="0"/>
        <v>43586.616870833335</v>
      </c>
      <c r="E39" s="8">
        <f ca="1">INT((D39-C39)/365.25)</f>
        <v>28</v>
      </c>
      <c r="G39" s="8" t="s">
        <v>62</v>
      </c>
      <c r="H39" s="8">
        <v>10</v>
      </c>
    </row>
    <row r="40" spans="2:9" x14ac:dyDescent="0.25">
      <c r="B40" s="1" t="s">
        <v>26</v>
      </c>
      <c r="C40" s="2">
        <f>DATE(1987,4,20)</f>
        <v>31887</v>
      </c>
      <c r="D40" s="11">
        <f t="shared" ca="1" si="0"/>
        <v>43586.616870833335</v>
      </c>
      <c r="E40" s="8">
        <f ca="1">INT((D40-C40)/365.25)</f>
        <v>32</v>
      </c>
      <c r="G40" s="8" t="s">
        <v>63</v>
      </c>
      <c r="H40" s="8">
        <v>6</v>
      </c>
    </row>
    <row r="41" spans="2:9" x14ac:dyDescent="0.25">
      <c r="B41" s="1" t="s">
        <v>34</v>
      </c>
      <c r="C41" s="2">
        <f>DATE(1990,4,20)</f>
        <v>32983</v>
      </c>
      <c r="D41" s="11">
        <f t="shared" ca="1" si="0"/>
        <v>43586.616870833335</v>
      </c>
      <c r="E41" s="8">
        <f ca="1">INT((D41-C41)/365.25)</f>
        <v>29</v>
      </c>
      <c r="G41" s="8" t="s">
        <v>64</v>
      </c>
      <c r="H41" s="8">
        <v>2</v>
      </c>
    </row>
    <row r="42" spans="2:9" x14ac:dyDescent="0.25">
      <c r="B42" s="1" t="s">
        <v>30</v>
      </c>
      <c r="C42" s="2">
        <f>DATE(1966,3,11)</f>
        <v>24177</v>
      </c>
      <c r="D42" s="11">
        <f t="shared" ca="1" si="0"/>
        <v>43586.616870833335</v>
      </c>
      <c r="E42" s="8">
        <f ca="1">INT((D42-C42)/365.25)</f>
        <v>53</v>
      </c>
      <c r="G42" s="8" t="s">
        <v>65</v>
      </c>
      <c r="H42" s="8">
        <v>1</v>
      </c>
    </row>
    <row r="43" spans="2:9" x14ac:dyDescent="0.25">
      <c r="B43" s="1" t="s">
        <v>23</v>
      </c>
      <c r="C43" s="2">
        <f>DATE(1957,5,12)</f>
        <v>20952</v>
      </c>
      <c r="D43" s="11">
        <f t="shared" ca="1" si="0"/>
        <v>43586.616870833335</v>
      </c>
      <c r="E43" s="8">
        <f ca="1">INT((D43-C43)/365.25)</f>
        <v>61</v>
      </c>
      <c r="G43" s="9" t="s">
        <v>66</v>
      </c>
      <c r="H43" s="8">
        <f>SUM(H37:H42)</f>
        <v>30</v>
      </c>
    </row>
    <row r="44" spans="2:9" x14ac:dyDescent="0.25">
      <c r="B44" s="1" t="s">
        <v>25</v>
      </c>
      <c r="C44" s="2">
        <f>DATE(1974,3,8)</f>
        <v>27096</v>
      </c>
      <c r="D44" s="11">
        <f t="shared" ca="1" si="0"/>
        <v>43586.616870833335</v>
      </c>
      <c r="E44" s="8">
        <f ca="1">INT((D44-C44)/365.25)</f>
        <v>45</v>
      </c>
    </row>
    <row r="45" spans="2:9" x14ac:dyDescent="0.25">
      <c r="B45" s="1" t="s">
        <v>29</v>
      </c>
      <c r="C45" s="2">
        <f>DATE(1975,1,5)</f>
        <v>27399</v>
      </c>
      <c r="D45" s="11">
        <f t="shared" ca="1" si="0"/>
        <v>43586.616870833335</v>
      </c>
      <c r="E45" s="8">
        <f ca="1">INT((D45-C45)/365.25)</f>
        <v>44</v>
      </c>
    </row>
    <row r="46" spans="2:9" x14ac:dyDescent="0.25">
      <c r="B46" s="1" t="s">
        <v>28</v>
      </c>
      <c r="C46" s="2">
        <f>DATE(1973,12,20)</f>
        <v>27018</v>
      </c>
      <c r="D46" s="11">
        <f t="shared" ca="1" si="0"/>
        <v>43586.616870833335</v>
      </c>
      <c r="E46" s="8">
        <f ca="1">INT((D46-C46)/365.25)</f>
        <v>45</v>
      </c>
      <c r="G46" s="12" t="s">
        <v>3</v>
      </c>
      <c r="H46" s="12" t="s">
        <v>54</v>
      </c>
      <c r="I46" s="12" t="s">
        <v>55</v>
      </c>
    </row>
    <row r="47" spans="2:9" x14ac:dyDescent="0.25">
      <c r="B47" s="1" t="s">
        <v>67</v>
      </c>
      <c r="C47" s="2">
        <f>DATE(1984,2,12)</f>
        <v>30724</v>
      </c>
      <c r="D47" s="11">
        <f t="shared" ca="1" si="0"/>
        <v>43586.616870833335</v>
      </c>
      <c r="E47" s="8">
        <f ca="1">INT((D47-C47)/365.25)</f>
        <v>35</v>
      </c>
      <c r="G47" s="8" t="s">
        <v>38</v>
      </c>
      <c r="H47" s="8">
        <v>5</v>
      </c>
      <c r="I47" s="10">
        <f>H47/H52</f>
        <v>0.16666666666666666</v>
      </c>
    </row>
    <row r="48" spans="2:9" x14ac:dyDescent="0.25">
      <c r="B48" s="1" t="s">
        <v>8</v>
      </c>
      <c r="C48" s="2">
        <f>DATE(1985,11,12)</f>
        <v>31363</v>
      </c>
      <c r="D48" s="11">
        <f t="shared" ca="1" si="0"/>
        <v>43586.616870833335</v>
      </c>
      <c r="E48" s="8">
        <f ca="1">INT((D48-C48)/365.25)</f>
        <v>33</v>
      </c>
      <c r="G48" s="8" t="s">
        <v>41</v>
      </c>
      <c r="H48" s="8">
        <v>5</v>
      </c>
      <c r="I48" s="10">
        <f>H48/H52</f>
        <v>0.16666666666666666</v>
      </c>
    </row>
    <row r="49" spans="2:9" x14ac:dyDescent="0.25">
      <c r="B49" s="6" t="s">
        <v>16</v>
      </c>
      <c r="C49" s="2">
        <f>DATE(1983,9,18)</f>
        <v>30577</v>
      </c>
      <c r="D49" s="11">
        <f t="shared" ca="1" si="0"/>
        <v>43586.616870833335</v>
      </c>
      <c r="E49" s="8">
        <f ca="1">INT((D49-C49)/365.25)</f>
        <v>35</v>
      </c>
      <c r="G49" s="8" t="s">
        <v>40</v>
      </c>
      <c r="H49" s="8">
        <v>12</v>
      </c>
      <c r="I49" s="10">
        <f>H49/H52</f>
        <v>0.4</v>
      </c>
    </row>
    <row r="50" spans="2:9" x14ac:dyDescent="0.25">
      <c r="B50" s="1" t="s">
        <v>19</v>
      </c>
      <c r="C50" s="2">
        <f>DATE(1994,3,11)</f>
        <v>34404</v>
      </c>
      <c r="D50" s="11">
        <f t="shared" ca="1" si="0"/>
        <v>43586.616870833335</v>
      </c>
      <c r="E50" s="8">
        <f ca="1">INT((D50-C50)/365.25)</f>
        <v>25</v>
      </c>
      <c r="G50" s="8" t="s">
        <v>37</v>
      </c>
      <c r="H50" s="8">
        <v>5</v>
      </c>
      <c r="I50" s="10">
        <f>H50/H52</f>
        <v>0.16666666666666666</v>
      </c>
    </row>
    <row r="51" spans="2:9" x14ac:dyDescent="0.25">
      <c r="B51" s="1" t="s">
        <v>33</v>
      </c>
      <c r="C51" s="2">
        <f>DATE(1995,1,3)</f>
        <v>34702</v>
      </c>
      <c r="D51" s="11">
        <f t="shared" ca="1" si="0"/>
        <v>43586.616870833335</v>
      </c>
      <c r="E51" s="8">
        <f ca="1">INT((D51-C51)/365.25)</f>
        <v>24</v>
      </c>
      <c r="G51" s="8" t="s">
        <v>39</v>
      </c>
      <c r="H51" s="8">
        <v>3</v>
      </c>
      <c r="I51" s="10">
        <f>H51/H52</f>
        <v>0.1</v>
      </c>
    </row>
    <row r="52" spans="2:9" x14ac:dyDescent="0.25">
      <c r="B52" s="1" t="s">
        <v>15</v>
      </c>
      <c r="C52" s="2">
        <f>DATE(1996,9,20)</f>
        <v>35328</v>
      </c>
      <c r="D52" s="11">
        <f t="shared" ca="1" si="0"/>
        <v>43586.616870833335</v>
      </c>
      <c r="E52" s="8">
        <f ca="1">INT((D52-C52)/365.25)</f>
        <v>22</v>
      </c>
      <c r="G52" s="9" t="s">
        <v>56</v>
      </c>
      <c r="H52" s="8">
        <f>SUM(H47:H51)</f>
        <v>30</v>
      </c>
      <c r="I52" s="10">
        <f>SUM(I47:I51)</f>
        <v>1</v>
      </c>
    </row>
    <row r="53" spans="2:9" x14ac:dyDescent="0.25">
      <c r="B53" s="1" t="s">
        <v>13</v>
      </c>
      <c r="C53" s="2">
        <f>DATE(1982,4,21)</f>
        <v>30062</v>
      </c>
      <c r="D53" s="11">
        <f t="shared" ca="1" si="0"/>
        <v>43586.616870833335</v>
      </c>
      <c r="E53" s="8">
        <f ca="1">INT((D53-C53)/365.25)</f>
        <v>37</v>
      </c>
    </row>
    <row r="54" spans="2:9" x14ac:dyDescent="0.25">
      <c r="B54" s="1" t="s">
        <v>17</v>
      </c>
      <c r="C54" s="2">
        <f>DATE(1968,2,10)</f>
        <v>24878</v>
      </c>
      <c r="D54" s="11">
        <f t="shared" ca="1" si="0"/>
        <v>43586.616870833335</v>
      </c>
      <c r="E54" s="8">
        <f ca="1">INT((D54-C54)/365.25)</f>
        <v>51</v>
      </c>
    </row>
    <row r="55" spans="2:9" x14ac:dyDescent="0.25">
      <c r="B55" s="1" t="s">
        <v>27</v>
      </c>
      <c r="C55" s="2">
        <f>DATE(1983,2,19)</f>
        <v>30366</v>
      </c>
      <c r="D55" s="11">
        <f t="shared" ca="1" si="0"/>
        <v>43586.616870833335</v>
      </c>
      <c r="E55" s="8">
        <f ca="1">INT((D55-C55)/365.25)</f>
        <v>36</v>
      </c>
    </row>
    <row r="56" spans="2:9" x14ac:dyDescent="0.25">
      <c r="B56" s="1" t="s">
        <v>31</v>
      </c>
      <c r="C56" s="2">
        <f>DATE(1975,6,10)</f>
        <v>27555</v>
      </c>
      <c r="D56" s="11">
        <f t="shared" ca="1" si="0"/>
        <v>43586.616870833335</v>
      </c>
      <c r="E56" s="8">
        <f ca="1">INT((D56-C56)/365.25)</f>
        <v>43</v>
      </c>
    </row>
    <row r="57" spans="2:9" x14ac:dyDescent="0.25">
      <c r="B57" s="1" t="s">
        <v>24</v>
      </c>
      <c r="C57" s="2">
        <f>DATE(1989,6,13)</f>
        <v>32672</v>
      </c>
      <c r="D57" s="11">
        <f t="shared" ca="1" si="0"/>
        <v>43586.616870833335</v>
      </c>
      <c r="E57" s="8">
        <f ca="1">INT((D57-C57)/365.25)</f>
        <v>29</v>
      </c>
    </row>
    <row r="58" spans="2:9" x14ac:dyDescent="0.25">
      <c r="B58" s="1" t="s">
        <v>21</v>
      </c>
      <c r="C58" s="2">
        <f>DATE(1975,7,12)</f>
        <v>27587</v>
      </c>
      <c r="D58" s="11">
        <f t="shared" ca="1" si="0"/>
        <v>43586.616870833335</v>
      </c>
      <c r="E58" s="8">
        <f ca="1">INT((D58-C58)/365.25)</f>
        <v>43</v>
      </c>
    </row>
    <row r="59" spans="2:9" x14ac:dyDescent="0.25">
      <c r="B59" s="1" t="s">
        <v>10</v>
      </c>
      <c r="C59" s="2">
        <f>DATE(1988,4,25)</f>
        <v>32258</v>
      </c>
      <c r="D59" s="11">
        <f t="shared" ca="1" si="0"/>
        <v>43586.616870833335</v>
      </c>
      <c r="E59" s="8">
        <f ca="1">INT((D59-C59)/365.25)</f>
        <v>31</v>
      </c>
    </row>
    <row r="60" spans="2:9" x14ac:dyDescent="0.25">
      <c r="B60" s="1" t="s">
        <v>9</v>
      </c>
      <c r="C60" s="2">
        <f>DATE(1972,4,29)</f>
        <v>26418</v>
      </c>
      <c r="D60" s="11">
        <f t="shared" ca="1" si="0"/>
        <v>43586.616870833335</v>
      </c>
      <c r="E60" s="8">
        <f ca="1">INT((D60-C60)/365.25)</f>
        <v>47</v>
      </c>
    </row>
    <row r="61" spans="2:9" x14ac:dyDescent="0.25">
      <c r="B61" s="1" t="s">
        <v>20</v>
      </c>
      <c r="C61" s="2">
        <f>DATE(1992,10,11)</f>
        <v>33888</v>
      </c>
      <c r="D61" s="11">
        <f t="shared" ca="1" si="0"/>
        <v>43586.616870833335</v>
      </c>
      <c r="E61" s="8">
        <f ca="1">INT((D61-C61)/365.25)</f>
        <v>26</v>
      </c>
    </row>
    <row r="62" spans="2:9" x14ac:dyDescent="0.25">
      <c r="B62" s="1" t="s">
        <v>6</v>
      </c>
      <c r="C62" s="2">
        <f>DATE(1985,10,15)</f>
        <v>31335</v>
      </c>
      <c r="D62" s="11">
        <f t="shared" ca="1" si="0"/>
        <v>43586.616870833335</v>
      </c>
      <c r="E62" s="8">
        <f ca="1">INT((D62-C62)/365.25)</f>
        <v>33</v>
      </c>
    </row>
    <row r="63" spans="2:9" x14ac:dyDescent="0.25">
      <c r="B63" s="1" t="s">
        <v>22</v>
      </c>
      <c r="C63" s="2">
        <f>DATE(1992,4,20)</f>
        <v>33714</v>
      </c>
      <c r="D63" s="11">
        <f t="shared" ca="1" si="0"/>
        <v>43586.616870833335</v>
      </c>
      <c r="E63" s="8">
        <f ca="1">INT((D63-C63)/365.25)</f>
        <v>27</v>
      </c>
    </row>
    <row r="64" spans="2:9" x14ac:dyDescent="0.25">
      <c r="B64" s="1" t="s">
        <v>32</v>
      </c>
      <c r="C64" s="2">
        <f>DATE(1993,11,22)</f>
        <v>34295</v>
      </c>
      <c r="D64" s="11">
        <f t="shared" ca="1" si="0"/>
        <v>43586.616870833335</v>
      </c>
      <c r="E64" s="8">
        <f ca="1">INT((D64-C64)/365.25)</f>
        <v>25</v>
      </c>
    </row>
    <row r="65" spans="2:5" x14ac:dyDescent="0.25">
      <c r="B65" s="1" t="s">
        <v>12</v>
      </c>
      <c r="C65" s="2">
        <f>DATE(1986,8,10)</f>
        <v>31634</v>
      </c>
      <c r="D65" s="11">
        <f t="shared" ca="1" si="0"/>
        <v>43586.616870833335</v>
      </c>
      <c r="E65" s="8">
        <f ca="1">INT((D65-C65)/365.25)</f>
        <v>32</v>
      </c>
    </row>
    <row r="66" spans="2:5" x14ac:dyDescent="0.25">
      <c r="B66" s="1" t="s">
        <v>11</v>
      </c>
      <c r="C66" s="2">
        <f>DATE(1998,1,20)</f>
        <v>35815</v>
      </c>
      <c r="D66" s="11">
        <f t="shared" ca="1" si="0"/>
        <v>43586.616870833335</v>
      </c>
      <c r="E66" s="8">
        <f ca="1">INT((D66-C66)/365.25)</f>
        <v>21</v>
      </c>
    </row>
  </sheetData>
  <autoFilter ref="B2:B6">
    <sortState ref="B3:B6">
      <sortCondition ref="B3:B6"/>
    </sortState>
  </autoFilter>
  <sortState ref="K37:K66">
    <sortCondition ref="K37:K66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Cardoso</dc:creator>
  <cp:lastModifiedBy>André Cardoso</cp:lastModifiedBy>
  <dcterms:created xsi:type="dcterms:W3CDTF">2019-05-01T13:19:47Z</dcterms:created>
  <dcterms:modified xsi:type="dcterms:W3CDTF">2019-05-01T17:51:52Z</dcterms:modified>
</cp:coreProperties>
</file>