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Pichau\OneDrive\Área de Trabalho\DIO\projetos_dio\controle_investimentos\"/>
    </mc:Choice>
  </mc:AlternateContent>
  <xr:revisionPtr revIDLastSave="0" documentId="13_ncr:1_{223EC334-1402-4819-AA55-CCEE20636535}" xr6:coauthVersionLast="47" xr6:coauthVersionMax="47" xr10:uidLastSave="{00000000-0000-0000-0000-000000000000}"/>
  <bookViews>
    <workbookView xWindow="28680" yWindow="-120" windowWidth="29040" windowHeight="15720" tabRatio="0" xr2:uid="{00000000-000D-0000-FFFF-FFFF00000000}"/>
  </bookViews>
  <sheets>
    <sheet name="InvestEasy" sheetId="1" r:id="rId1"/>
    <sheet name="Planilha1" sheetId="2" r:id="rId2"/>
  </sheets>
  <definedNames>
    <definedName name="aporte">InvestEasy!$D$18</definedName>
    <definedName name="patrimonio">InvestEasy!$D$21</definedName>
    <definedName name="qtd_anos">InvestEasy!$D$19</definedName>
    <definedName name="rendimento_carteira">InvestEasy!$D$14</definedName>
    <definedName name="salario">InvestEasy!$D$13</definedName>
    <definedName name="sugestao_investimento">InvestEasy!$D$15</definedName>
    <definedName name="tx_mensal">InvestEasy!$D$20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 s="1"/>
  <c r="C38" i="1"/>
  <c r="D38" i="1" s="1"/>
  <c r="C39" i="1"/>
  <c r="D39" i="1" s="1"/>
  <c r="C40" i="1"/>
  <c r="D40" i="1" s="1"/>
  <c r="C41" i="1"/>
  <c r="D41" i="1" s="1"/>
  <c r="C36" i="1"/>
  <c r="D36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C42" i="1" l="1"/>
  <c r="D42" i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<sst xmlns="http://schemas.openxmlformats.org/spreadsheetml/2006/main" count="71" uniqueCount="35">
  <si>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</si>
  <si>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</si>
  <si>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</si>
  <si>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Patrimônino Acumulado?</t>
  </si>
  <si>
    <t>Dividendos Mensais?</t>
  </si>
  <si>
    <t>INVESTIMENTO MENSAL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</si>
  <si>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</si>
  <si>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</si>
  <si>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</si>
  <si>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</si>
  <si>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</si>
  <si>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</si>
  <si>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</si>
  <si>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Salário</t>
  </si>
  <si>
    <t>Rendimento Carteira</t>
  </si>
  <si>
    <t>CONFIGURAÇÕES</t>
  </si>
  <si>
    <t>Patrimônio</t>
  </si>
  <si>
    <t>Conservador</t>
  </si>
  <si>
    <t>Valor a ser investido por mês</t>
  </si>
  <si>
    <t>PERFIL</t>
  </si>
  <si>
    <t>Moderado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</si>
  <si>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</si>
  <si>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</si>
  <si>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</si>
  <si>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</si>
  <si>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</si>
  <si>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</si>
  <si>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</si>
  <si>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</si>
  <si>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</si>
  <si>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</si>
  <si>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</si>
  <si>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Agressivo</t>
  </si>
  <si>
    <t>Sugestão de Investimento (30%)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</si>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</sst>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R$-416]\ #,##0.00;\-[$R$-416]\ #,##0.00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theme="0" tint="-0.14996795556505021"/>
      </left>
      <right/>
      <top style="medium">
        <color indexed="64"/>
      </top>
      <bottom/>
      <diagonal/>
    </border>
    <border>
      <left style="medium">
        <color theme="0" tint="-0.14996795556505021"/>
      </left>
      <right/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679555650502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62">
    <xf numFmtId="0" fontId="0" fillId="0" borderId="0" xfId="0"/>
    <xf numFmtId="0" fontId="3" fillId="0" borderId="0" xfId="0" applyFont="1"/>
    <xf numFmtId="0" fontId="6" fillId="3" borderId="2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4" fillId="3" borderId="36" xfId="0" applyFont="1" applyFill="1" applyBorder="1" applyAlignment="1">
      <alignment horizontal="center" vertical="center"/>
    </xf>
    <xf numFmtId="165" fontId="7" fillId="0" borderId="27" xfId="0" applyNumberFormat="1" applyFont="1" applyBorder="1" applyAlignment="1">
      <alignment horizontal="center" vertical="center"/>
    </xf>
    <xf numFmtId="9" fontId="7" fillId="0" borderId="28" xfId="0" applyNumberFormat="1" applyFont="1" applyBorder="1" applyAlignment="1">
      <alignment horizontal="center" vertical="center"/>
    </xf>
    <xf numFmtId="164" fontId="7" fillId="0" borderId="17" xfId="1" applyNumberFormat="1" applyFont="1" applyBorder="1" applyAlignment="1">
      <alignment horizontal="center" vertical="center"/>
    </xf>
    <xf numFmtId="0" fontId="7" fillId="5" borderId="14" xfId="0" applyFont="1" applyFill="1" applyBorder="1" applyAlignment="1">
      <alignment horizontal="left" vertical="center"/>
    </xf>
    <xf numFmtId="1" fontId="7" fillId="0" borderId="18" xfId="0" applyNumberFormat="1" applyFont="1" applyBorder="1" applyAlignment="1">
      <alignment horizontal="center" vertical="center"/>
    </xf>
    <xf numFmtId="10" fontId="7" fillId="0" borderId="18" xfId="2" applyNumberFormat="1" applyFont="1" applyBorder="1" applyAlignment="1">
      <alignment horizontal="center" vertical="center"/>
    </xf>
    <xf numFmtId="8" fontId="7" fillId="5" borderId="18" xfId="0" applyNumberFormat="1" applyFont="1" applyFill="1" applyBorder="1" applyAlignment="1">
      <alignment horizontal="center" vertical="center"/>
    </xf>
    <xf numFmtId="8" fontId="7" fillId="5" borderId="19" xfId="0" applyNumberFormat="1" applyFont="1" applyFill="1" applyBorder="1" applyAlignment="1">
      <alignment horizontal="center" vertical="center"/>
    </xf>
    <xf numFmtId="0" fontId="7" fillId="5" borderId="2" xfId="0" applyFont="1" applyFill="1" applyBorder="1"/>
    <xf numFmtId="164" fontId="7" fillId="5" borderId="23" xfId="1" applyNumberFormat="1" applyFont="1" applyFill="1" applyBorder="1" applyAlignment="1">
      <alignment horizontal="center" vertical="center"/>
    </xf>
    <xf numFmtId="165" fontId="7" fillId="5" borderId="20" xfId="0" applyNumberFormat="1" applyFont="1" applyFill="1" applyBorder="1" applyAlignment="1">
      <alignment horizontal="center" vertical="center"/>
    </xf>
    <xf numFmtId="164" fontId="7" fillId="5" borderId="24" xfId="1" applyNumberFormat="1" applyFont="1" applyFill="1" applyBorder="1" applyAlignment="1">
      <alignment horizontal="center" vertical="center"/>
    </xf>
    <xf numFmtId="165" fontId="7" fillId="5" borderId="21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left" vertical="center"/>
    </xf>
    <xf numFmtId="0" fontId="7" fillId="5" borderId="4" xfId="0" applyFont="1" applyFill="1" applyBorder="1"/>
    <xf numFmtId="164" fontId="7" fillId="5" borderId="25" xfId="1" applyNumberFormat="1" applyFont="1" applyFill="1" applyBorder="1" applyAlignment="1">
      <alignment horizontal="center" vertical="center"/>
    </xf>
    <xf numFmtId="165" fontId="7" fillId="5" borderId="22" xfId="0" applyNumberFormat="1" applyFont="1" applyFill="1" applyBorder="1" applyAlignment="1">
      <alignment horizontal="center" vertical="center"/>
    </xf>
    <xf numFmtId="165" fontId="7" fillId="5" borderId="29" xfId="0" applyNumberFormat="1" applyFont="1" applyFill="1" applyBorder="1" applyAlignment="1">
      <alignment horizontal="center" vertical="center"/>
    </xf>
    <xf numFmtId="0" fontId="2" fillId="2" borderId="1" xfId="3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40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7" fillId="5" borderId="12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 vertical="center"/>
    </xf>
    <xf numFmtId="0" fontId="8" fillId="5" borderId="14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left" vertical="center"/>
    </xf>
    <xf numFmtId="0" fontId="7" fillId="5" borderId="31" xfId="0" applyFont="1" applyFill="1" applyBorder="1" applyAlignment="1">
      <alignment horizontal="left" vertical="center"/>
    </xf>
    <xf numFmtId="0" fontId="7" fillId="5" borderId="32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7" fillId="5" borderId="34" xfId="0" applyFont="1" applyFill="1" applyBorder="1" applyAlignment="1">
      <alignment horizontal="left" vertical="center"/>
    </xf>
    <xf numFmtId="0" fontId="7" fillId="5" borderId="3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4">
    <cellStyle name="Entrada" xfId="3" builtinId="20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27413628403845"/>
          <c:y val="0.13488105387371105"/>
          <c:w val="0.32472865570534398"/>
          <c:h val="0.6789113672205801"/>
        </c:manualLayout>
      </c:layout>
      <c:pieChart>
        <c:varyColors val="1"/>
        <c:ser>
          <c:idx val="0"/>
          <c:order val="0"/>
          <c:tx>
            <c:strRef>
              <c:f>InvestEasy!$C$35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9-4372-808A-D41B8A403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9-4372-808A-D41B8A4035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A9-4372-808A-D41B8A4035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A9-4372-808A-D41B8A4035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A9-4372-808A-D41B8A4035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6A9-4372-808A-D41B8A403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InvestEasy!$B$36:$B$41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InvestEasy!$C$36:$C$41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3-4AD2-BAE5-F48DE8D17705}"/>
            </c:ext>
          </c:extLst>
        </c:ser>
        <c:ser>
          <c:idx val="1"/>
          <c:order val="1"/>
          <c:tx>
            <c:strRef>
              <c:f>InvestEasy!$D$35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6A9-4372-808A-D41B8A403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6A9-4372-808A-D41B8A4035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6A9-4372-808A-D41B8A4035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6A9-4372-808A-D41B8A4035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6A9-4372-808A-D41B8A4035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6A9-4372-808A-D41B8A4035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6A9-4372-808A-D41B8A403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InvestEasy!$B$36:$B$41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InvestEasy!$D$36:$D$42</c:f>
              <c:numCache>
                <c:formatCode>"R$"\ #,##0.00</c:formatCode>
                <c:ptCount val="7"/>
                <c:pt idx="0">
                  <c:v>200</c:v>
                </c:pt>
                <c:pt idx="1">
                  <c:v>40</c:v>
                </c:pt>
                <c:pt idx="2">
                  <c:v>20</c:v>
                </c:pt>
                <c:pt idx="3">
                  <c:v>20</c:v>
                </c:pt>
                <c:pt idx="4">
                  <c:v>80</c:v>
                </c:pt>
                <c:pt idx="5">
                  <c:v>40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3-4AD2-BAE5-F48DE8D1770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0</xdr:row>
      <xdr:rowOff>104776</xdr:rowOff>
    </xdr:from>
    <xdr:to>
      <xdr:col>4</xdr:col>
      <xdr:colOff>35717</xdr:colOff>
      <xdr:row>8</xdr:row>
      <xdr:rowOff>169280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E4D87B-E0F5-AE54-C33B-F8418A040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6"/>
          <a:ext cx="6653211" cy="1588504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  <a:softEdge rad="241300"/>
        </a:effectLst>
      </xdr:spPr>
    </xdr:pic>
    <xdr:clientData/>
  </xdr:twoCellAnchor>
  <xdr:twoCellAnchor>
    <xdr:from>
      <xdr:col>1</xdr:col>
      <xdr:colOff>5952</xdr:colOff>
      <xdr:row>42</xdr:row>
      <xdr:rowOff>134539</xdr:rowOff>
    </xdr:from>
    <xdr:to>
      <xdr:col>4</xdr:col>
      <xdr:colOff>35718</xdr:colOff>
      <xdr:row>57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3A0930-8448-2BBD-767A-EBECA04FD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showGridLines="0" showRowColHeaders="0" tabSelected="1" zoomScaleNormal="100" workbookViewId="0">
      <selection activeCell="C32" sqref="C32"/>
    </sheetView>
  </sheetViews>
  <sheetFormatPr defaultColWidth="0" defaultRowHeight="15" zeroHeight="1" x14ac:dyDescent="0.25"/>
  <cols>
    <col min="1" max="1" width="3.140625" customWidth="1"/>
    <col min="2" max="2" width="52.140625" customWidth="1"/>
    <col min="3" max="3" width="26.85546875" customWidth="1"/>
    <col min="4" max="4" width="19.85546875" customWidth="1"/>
    <col min="5" max="5" width="4" customWidth="1"/>
    <col min="6" max="6" width="24.42578125" hidden="1" customWidth="1"/>
    <col min="7" max="7" width="10.7109375" hidden="1" customWidth="1"/>
    <col min="8" max="11" width="9.140625" hidden="1" customWidth="1"/>
    <col min="12" max="16384" width="9.140625" hidden="1"/>
  </cols>
  <sheetData>
    <row r="1" spans="1:5" x14ac:dyDescent="0.25">
      <c r="A1" s="41"/>
      <c r="B1" s="41"/>
      <c r="C1" s="41"/>
      <c r="D1" s="41"/>
      <c r="E1" s="41"/>
    </row>
    <row r="2" spans="1:5" x14ac:dyDescent="0.25">
      <c r="A2" s="41"/>
      <c r="B2" s="41"/>
      <c r="C2" s="41"/>
      <c r="D2" s="41"/>
      <c r="E2" s="41"/>
    </row>
    <row r="3" spans="1:5" x14ac:dyDescent="0.25">
      <c r="A3" s="41"/>
      <c r="B3" s="41"/>
      <c r="C3" s="41"/>
      <c r="D3" s="41"/>
      <c r="E3" s="41"/>
    </row>
    <row r="4" spans="1:5" x14ac:dyDescent="0.25">
      <c r="A4" s="41"/>
      <c r="B4" s="41"/>
      <c r="C4" s="41"/>
      <c r="D4" s="41"/>
      <c r="E4" s="41"/>
    </row>
    <row r="5" spans="1:5" x14ac:dyDescent="0.25">
      <c r="A5" s="41"/>
      <c r="B5" s="41"/>
      <c r="C5" s="41"/>
      <c r="D5" s="41"/>
      <c r="E5" s="41"/>
    </row>
    <row r="6" spans="1:5" x14ac:dyDescent="0.25">
      <c r="A6" s="41"/>
      <c r="B6" s="41"/>
      <c r="C6" s="41"/>
      <c r="D6" s="41"/>
      <c r="E6" s="41"/>
    </row>
    <row r="7" spans="1:5" x14ac:dyDescent="0.25">
      <c r="A7" s="41"/>
      <c r="B7" s="41"/>
      <c r="C7" s="41"/>
      <c r="D7" s="41"/>
      <c r="E7" s="41"/>
    </row>
    <row r="8" spans="1:5" x14ac:dyDescent="0.25">
      <c r="A8" s="41"/>
      <c r="B8" s="41"/>
      <c r="C8" s="41"/>
      <c r="D8" s="41"/>
      <c r="E8" s="41"/>
    </row>
    <row r="9" spans="1:5" x14ac:dyDescent="0.25">
      <c r="A9" s="41"/>
      <c r="B9" s="41"/>
      <c r="C9" s="41"/>
      <c r="D9" s="41"/>
      <c r="E9" s="41"/>
    </row>
    <row r="10" spans="1:5" x14ac:dyDescent="0.25">
      <c r="A10" s="41"/>
      <c r="B10" s="41"/>
      <c r="C10" s="41"/>
      <c r="D10" s="41"/>
      <c r="E10" s="41"/>
    </row>
    <row r="11" spans="1:5" ht="15.75" thickBot="1" x14ac:dyDescent="0.3"/>
    <row r="12" spans="1:5" ht="27" customHeight="1" thickBot="1" x14ac:dyDescent="0.3">
      <c r="B12" s="52" t="s">
        <v>15</v>
      </c>
      <c r="C12" s="53"/>
      <c r="D12" s="3"/>
    </row>
    <row r="13" spans="1:5" ht="20.100000000000001" customHeight="1" thickBot="1" x14ac:dyDescent="0.3">
      <c r="B13" s="54" t="s">
        <v>13</v>
      </c>
      <c r="C13" s="55"/>
      <c r="D13" s="5">
        <v>3000</v>
      </c>
    </row>
    <row r="14" spans="1:5" ht="20.100000000000001" customHeight="1" thickBot="1" x14ac:dyDescent="0.3">
      <c r="B14" s="56" t="s">
        <v>14</v>
      </c>
      <c r="C14" s="57"/>
      <c r="D14" s="6">
        <v>8.8999999999999999E-3</v>
      </c>
    </row>
    <row r="15" spans="1:5" ht="20.100000000000001" customHeight="1" thickBot="1" x14ac:dyDescent="0.3">
      <c r="B15" s="58" t="s">
        <v>33</v>
      </c>
      <c r="C15" s="59"/>
      <c r="D15" s="22">
        <f>$D$13*30%</f>
        <v>900</v>
      </c>
    </row>
    <row r="16" spans="1:5" x14ac:dyDescent="0.25"/>
    <row r="17" spans="1:4" ht="27" customHeight="1" thickBot="1" x14ac:dyDescent="0.3">
      <c r="B17" s="60" t="s">
        <v>5</v>
      </c>
      <c r="C17" s="61"/>
      <c r="D17" s="61"/>
    </row>
    <row r="18" spans="1:4" ht="20.100000000000001" customHeight="1" thickBot="1" x14ac:dyDescent="0.3">
      <c r="B18" s="44" t="s">
        <v>0</v>
      </c>
      <c r="C18" s="45"/>
      <c r="D18" s="7">
        <v>400</v>
      </c>
    </row>
    <row r="19" spans="1:4" ht="20.100000000000001" customHeight="1" thickBot="1" x14ac:dyDescent="0.3">
      <c r="B19" s="46" t="s">
        <v>1</v>
      </c>
      <c r="C19" s="47"/>
      <c r="D19" s="9">
        <v>15</v>
      </c>
    </row>
    <row r="20" spans="1:4" ht="20.100000000000001" customHeight="1" thickBot="1" x14ac:dyDescent="0.3">
      <c r="B20" s="46" t="s">
        <v>2</v>
      </c>
      <c r="C20" s="47"/>
      <c r="D20" s="10">
        <v>1.0789999999999999E-2</v>
      </c>
    </row>
    <row r="21" spans="1:4" ht="20.100000000000001" customHeight="1" thickBot="1" x14ac:dyDescent="0.3">
      <c r="B21" s="48" t="s">
        <v>3</v>
      </c>
      <c r="C21" s="49"/>
      <c r="D21" s="11">
        <f>FV(tx_mensal,qtd_anos*12,aporte*-1)</f>
        <v>218791.43858668837</v>
      </c>
    </row>
    <row r="22" spans="1:4" ht="20.100000000000001" customHeight="1" thickBot="1" x14ac:dyDescent="0.3">
      <c r="B22" s="50" t="s">
        <v>4</v>
      </c>
      <c r="C22" s="51"/>
      <c r="D22" s="12">
        <f>patrimonio*rendimento_carteira</f>
        <v>1947.2438034215265</v>
      </c>
    </row>
    <row r="23" spans="1:4" ht="15.75" thickBot="1" x14ac:dyDescent="0.3"/>
    <row r="24" spans="1:4" ht="27" thickBot="1" x14ac:dyDescent="0.3">
      <c r="B24" s="2" t="s">
        <v>6</v>
      </c>
      <c r="C24" s="4" t="s">
        <v>16</v>
      </c>
      <c r="D24" s="4" t="s">
        <v>7</v>
      </c>
    </row>
    <row r="25" spans="1:4" ht="20.100000000000001" customHeight="1" thickBot="1" x14ac:dyDescent="0.3">
      <c r="A25" s="1">
        <v>2</v>
      </c>
      <c r="B25" s="13" t="s">
        <v>8</v>
      </c>
      <c r="C25" s="14">
        <f>FV($D$20,$A25*12,$D$18*-1)</f>
        <v>10891.050919058087</v>
      </c>
      <c r="D25" s="15">
        <f>C25*rendimento_carteira</f>
        <v>96.930353179616972</v>
      </c>
    </row>
    <row r="26" spans="1:4" ht="20.100000000000001" customHeight="1" thickBot="1" x14ac:dyDescent="0.3">
      <c r="A26" s="1">
        <v>5</v>
      </c>
      <c r="B26" s="8" t="s">
        <v>9</v>
      </c>
      <c r="C26" s="16">
        <f t="shared" ref="C26:C29" si="0">FV($D$20,$A26*12,$D$18*-1)</f>
        <v>33510.765599395054</v>
      </c>
      <c r="D26" s="17">
        <f>C26*rendimento_carteira</f>
        <v>298.245813834616</v>
      </c>
    </row>
    <row r="27" spans="1:4" ht="20.100000000000001" customHeight="1" thickBot="1" x14ac:dyDescent="0.3">
      <c r="A27" s="1">
        <v>10</v>
      </c>
      <c r="B27" s="8" t="s">
        <v>10</v>
      </c>
      <c r="C27" s="16">
        <f t="shared" si="0"/>
        <v>97313.685012068876</v>
      </c>
      <c r="D27" s="17">
        <f>C27*rendimento_carteira</f>
        <v>866.09179660741302</v>
      </c>
    </row>
    <row r="28" spans="1:4" ht="20.100000000000001" customHeight="1" thickBot="1" x14ac:dyDescent="0.3">
      <c r="A28" s="1">
        <v>20</v>
      </c>
      <c r="B28" s="18" t="s">
        <v>11</v>
      </c>
      <c r="C28" s="16">
        <f t="shared" si="0"/>
        <v>450079.36003883224</v>
      </c>
      <c r="D28" s="17">
        <f>C28*rendimento_carteira</f>
        <v>4005.7063043456069</v>
      </c>
    </row>
    <row r="29" spans="1:4" ht="20.100000000000001" customHeight="1" thickBot="1" x14ac:dyDescent="0.3">
      <c r="A29" s="1">
        <v>30</v>
      </c>
      <c r="B29" s="19" t="s">
        <v>12</v>
      </c>
      <c r="C29" s="20">
        <f t="shared" si="0"/>
        <v>1728867.8620018859</v>
      </c>
      <c r="D29" s="21">
        <f>C29*rendimento_carteira</f>
        <v>15386.923971816785</v>
      </c>
    </row>
    <row r="30" spans="1:4" x14ac:dyDescent="0.25"/>
    <row r="31" spans="1:4" x14ac:dyDescent="0.25"/>
    <row r="32" spans="1:4" x14ac:dyDescent="0.25">
      <c r="B32" s="23" t="s">
        <v>19</v>
      </c>
      <c r="C32" s="23" t="s">
        <v>32</v>
      </c>
      <c r="D32" s="23"/>
    </row>
    <row r="33" spans="2:4" x14ac:dyDescent="0.25">
      <c r="B33" s="39" t="s">
        <v>18</v>
      </c>
      <c r="C33" s="28">
        <v>400</v>
      </c>
      <c r="D33" s="40"/>
    </row>
    <row r="34" spans="2:4" x14ac:dyDescent="0.25"/>
    <row r="35" spans="2:4" x14ac:dyDescent="0.25">
      <c r="B35" s="26" t="s">
        <v>21</v>
      </c>
      <c r="C35" s="26" t="s">
        <v>22</v>
      </c>
      <c r="D35" s="26" t="s">
        <v>23</v>
      </c>
    </row>
    <row r="36" spans="2:4" x14ac:dyDescent="0.25">
      <c r="B36" s="24" t="s">
        <v>24</v>
      </c>
      <c r="C36" s="25">
        <f>VLOOKUP($C$32&amp;"-"&amp;B36,Planilha1!$A:$D,4,FALSE)</f>
        <v>0.5</v>
      </c>
      <c r="D36" s="28">
        <f t="shared" ref="D36:D41" si="1">C36*aporte</f>
        <v>200</v>
      </c>
    </row>
    <row r="37" spans="2:4" x14ac:dyDescent="0.25">
      <c r="B37" s="24" t="s">
        <v>25</v>
      </c>
      <c r="C37" s="25">
        <f>VLOOKUP($C$32&amp;"-"&amp;B37,Planilha1!$A:$D,4,FALSE)</f>
        <v>0.1</v>
      </c>
      <c r="D37" s="28">
        <f t="shared" si="1"/>
        <v>40</v>
      </c>
    </row>
    <row r="38" spans="2:4" x14ac:dyDescent="0.25">
      <c r="B38" s="24" t="s">
        <v>26</v>
      </c>
      <c r="C38" s="25">
        <f>VLOOKUP($C$32&amp;"-"&amp;B38,Planilha1!$A:$D,4,FALSE)</f>
        <v>0.05</v>
      </c>
      <c r="D38" s="28">
        <f t="shared" si="1"/>
        <v>20</v>
      </c>
    </row>
    <row r="39" spans="2:4" x14ac:dyDescent="0.25">
      <c r="B39" s="24" t="s">
        <v>27</v>
      </c>
      <c r="C39" s="25">
        <f>VLOOKUP($C$32&amp;"-"&amp;B39,Planilha1!$A:$D,4,FALSE)</f>
        <v>0.05</v>
      </c>
      <c r="D39" s="28">
        <f t="shared" si="1"/>
        <v>20</v>
      </c>
    </row>
    <row r="40" spans="2:4" x14ac:dyDescent="0.25">
      <c r="B40" s="24" t="s">
        <v>28</v>
      </c>
      <c r="C40" s="25">
        <f>VLOOKUP($C$32&amp;"-"&amp;B40,Planilha1!$A:$D,4,FALSE)</f>
        <v>0.2</v>
      </c>
      <c r="D40" s="28">
        <f t="shared" si="1"/>
        <v>80</v>
      </c>
    </row>
    <row r="41" spans="2:4" x14ac:dyDescent="0.25">
      <c r="B41" s="24" t="s">
        <v>29</v>
      </c>
      <c r="C41" s="25">
        <f>VLOOKUP($C$32&amp;"-"&amp;B41,Planilha1!$A:$D,4,FALSE)</f>
        <v>0.1</v>
      </c>
      <c r="D41" s="28">
        <f t="shared" si="1"/>
        <v>40</v>
      </c>
    </row>
    <row r="42" spans="2:4" x14ac:dyDescent="0.25">
      <c r="B42" s="42" t="s">
        <v>34</v>
      </c>
      <c r="C42" s="43">
        <f>SUM(C36:C41)</f>
        <v>1.0000000000000002</v>
      </c>
      <c r="D42" s="27">
        <f>SUM(D36:D41)</f>
        <v>400</v>
      </c>
    </row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</sheetData>
  <mergeCells count="10">
    <mergeCell ref="B12:C12"/>
    <mergeCell ref="B13:C13"/>
    <mergeCell ref="B14:C14"/>
    <mergeCell ref="B15:C15"/>
    <mergeCell ref="B17:D17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2" xr:uid="{03E58F8A-6FF8-42C2-8C0F-401AB47C8514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E1FA-E10A-49A2-8EAE-58C9DCF8B6BC}">
  <dimension ref="A2:D20"/>
  <sheetViews>
    <sheetView workbookViewId="0">
      <selection activeCell="D9" sqref="D9:D14"/>
    </sheetView>
  </sheetViews>
  <sheetFormatPr defaultRowHeight="15" x14ac:dyDescent="0.25"/>
  <cols>
    <col min="1" max="1" width="32.5703125" customWidth="1"/>
    <col min="2" max="2" width="12.140625" bestFit="1" customWidth="1"/>
    <col min="3" max="3" width="16.85546875" bestFit="1" customWidth="1"/>
  </cols>
  <sheetData>
    <row r="2" spans="1:4" x14ac:dyDescent="0.25">
      <c r="A2" s="30" t="s">
        <v>31</v>
      </c>
      <c r="B2" s="31" t="s">
        <v>19</v>
      </c>
      <c r="C2" s="31" t="s">
        <v>21</v>
      </c>
      <c r="D2" s="32" t="s">
        <v>30</v>
      </c>
    </row>
    <row r="3" spans="1:4" x14ac:dyDescent="0.25">
      <c r="A3" s="35" t="str">
        <f>B3&amp;"-"&amp;C3</f>
        <v>Conservador-PAPEL</v>
      </c>
      <c r="B3" s="36" t="s">
        <v>17</v>
      </c>
      <c r="C3" s="24" t="s">
        <v>24</v>
      </c>
      <c r="D3" s="33">
        <v>0.3</v>
      </c>
    </row>
    <row r="4" spans="1:4" x14ac:dyDescent="0.25">
      <c r="A4" s="35" t="str">
        <f t="shared" ref="A4:A20" si="0">B4&amp;"-"&amp;C4</f>
        <v>Conservador-TIJOLO</v>
      </c>
      <c r="B4" s="36" t="s">
        <v>17</v>
      </c>
      <c r="C4" s="24" t="s">
        <v>25</v>
      </c>
      <c r="D4" s="33">
        <v>0.5</v>
      </c>
    </row>
    <row r="5" spans="1:4" x14ac:dyDescent="0.25">
      <c r="A5" s="35" t="str">
        <f t="shared" si="0"/>
        <v>Conservador-HÍBRIDOS</v>
      </c>
      <c r="B5" s="36" t="s">
        <v>17</v>
      </c>
      <c r="C5" s="24" t="s">
        <v>26</v>
      </c>
      <c r="D5" s="33">
        <v>0.1</v>
      </c>
    </row>
    <row r="6" spans="1:4" x14ac:dyDescent="0.25">
      <c r="A6" s="35" t="str">
        <f t="shared" si="0"/>
        <v>Conservador-FOFs</v>
      </c>
      <c r="B6" s="36" t="s">
        <v>17</v>
      </c>
      <c r="C6" s="24" t="s">
        <v>27</v>
      </c>
      <c r="D6" s="33">
        <v>0.1</v>
      </c>
    </row>
    <row r="7" spans="1:4" x14ac:dyDescent="0.25">
      <c r="A7" s="35" t="str">
        <f t="shared" si="0"/>
        <v>Conservador-Desenvolvimento</v>
      </c>
      <c r="B7" s="36" t="s">
        <v>17</v>
      </c>
      <c r="C7" s="24" t="s">
        <v>28</v>
      </c>
      <c r="D7" s="33">
        <v>0</v>
      </c>
    </row>
    <row r="8" spans="1:4" x14ac:dyDescent="0.25">
      <c r="A8" s="37" t="str">
        <f t="shared" si="0"/>
        <v>Conservador-Hotelarias</v>
      </c>
      <c r="B8" s="38" t="s">
        <v>17</v>
      </c>
      <c r="C8" s="29" t="s">
        <v>29</v>
      </c>
      <c r="D8" s="34">
        <v>0</v>
      </c>
    </row>
    <row r="9" spans="1:4" x14ac:dyDescent="0.25">
      <c r="A9" s="35" t="str">
        <f t="shared" si="0"/>
        <v>Moderado-PAPEL</v>
      </c>
      <c r="B9" s="36" t="s">
        <v>20</v>
      </c>
      <c r="C9" s="24" t="s">
        <v>24</v>
      </c>
      <c r="D9" s="33">
        <v>0.32</v>
      </c>
    </row>
    <row r="10" spans="1:4" x14ac:dyDescent="0.25">
      <c r="A10" s="35" t="str">
        <f t="shared" si="0"/>
        <v>Moderado-TIJOLO</v>
      </c>
      <c r="B10" s="36" t="s">
        <v>20</v>
      </c>
      <c r="C10" s="24" t="s">
        <v>25</v>
      </c>
      <c r="D10" s="33">
        <v>0.35</v>
      </c>
    </row>
    <row r="11" spans="1:4" x14ac:dyDescent="0.25">
      <c r="A11" s="35" t="str">
        <f t="shared" si="0"/>
        <v>Moderado-HÍBRIDOS</v>
      </c>
      <c r="B11" s="36" t="s">
        <v>20</v>
      </c>
      <c r="C11" s="24" t="s">
        <v>26</v>
      </c>
      <c r="D11" s="33">
        <v>0.08</v>
      </c>
    </row>
    <row r="12" spans="1:4" x14ac:dyDescent="0.25">
      <c r="A12" s="35" t="str">
        <f t="shared" si="0"/>
        <v>Moderado-FOFs</v>
      </c>
      <c r="B12" s="36" t="s">
        <v>20</v>
      </c>
      <c r="C12" s="24" t="s">
        <v>27</v>
      </c>
      <c r="D12" s="33">
        <v>0.05</v>
      </c>
    </row>
    <row r="13" spans="1:4" x14ac:dyDescent="0.25">
      <c r="A13" s="35" t="str">
        <f t="shared" si="0"/>
        <v>Moderado-Desenvolvimento</v>
      </c>
      <c r="B13" s="36" t="s">
        <v>20</v>
      </c>
      <c r="C13" s="24" t="s">
        <v>28</v>
      </c>
      <c r="D13" s="33">
        <v>0.1</v>
      </c>
    </row>
    <row r="14" spans="1:4" x14ac:dyDescent="0.25">
      <c r="A14" s="37" t="str">
        <f t="shared" si="0"/>
        <v>Moderado-Hotelarias</v>
      </c>
      <c r="B14" s="38" t="s">
        <v>20</v>
      </c>
      <c r="C14" s="29" t="s">
        <v>29</v>
      </c>
      <c r="D14" s="34">
        <v>0.1</v>
      </c>
    </row>
    <row r="15" spans="1:4" x14ac:dyDescent="0.25">
      <c r="A15" s="35" t="str">
        <f t="shared" si="0"/>
        <v>Agressivo-PAPEL</v>
      </c>
      <c r="B15" s="36" t="s">
        <v>32</v>
      </c>
      <c r="C15" s="24" t="s">
        <v>24</v>
      </c>
      <c r="D15" s="33">
        <v>0.5</v>
      </c>
    </row>
    <row r="16" spans="1:4" x14ac:dyDescent="0.25">
      <c r="A16" s="35" t="str">
        <f t="shared" si="0"/>
        <v>Agressivo-TIJOLO</v>
      </c>
      <c r="B16" s="36" t="s">
        <v>32</v>
      </c>
      <c r="C16" s="24" t="s">
        <v>25</v>
      </c>
      <c r="D16" s="33">
        <v>0.1</v>
      </c>
    </row>
    <row r="17" spans="1:4" x14ac:dyDescent="0.25">
      <c r="A17" s="35" t="str">
        <f t="shared" si="0"/>
        <v>Agressivo-HÍBRIDOS</v>
      </c>
      <c r="B17" s="36" t="s">
        <v>32</v>
      </c>
      <c r="C17" s="24" t="s">
        <v>26</v>
      </c>
      <c r="D17" s="33">
        <v>0.05</v>
      </c>
    </row>
    <row r="18" spans="1:4" x14ac:dyDescent="0.25">
      <c r="A18" s="35" t="str">
        <f t="shared" si="0"/>
        <v>Agressivo-FOFs</v>
      </c>
      <c r="B18" s="36" t="s">
        <v>32</v>
      </c>
      <c r="C18" s="24" t="s">
        <v>27</v>
      </c>
      <c r="D18" s="33">
        <v>0.05</v>
      </c>
    </row>
    <row r="19" spans="1:4" x14ac:dyDescent="0.25">
      <c r="A19" s="35" t="str">
        <f t="shared" si="0"/>
        <v>Agressivo-Desenvolvimento</v>
      </c>
      <c r="B19" s="36" t="s">
        <v>32</v>
      </c>
      <c r="C19" s="24" t="s">
        <v>28</v>
      </c>
      <c r="D19" s="33">
        <v>0.2</v>
      </c>
    </row>
    <row r="20" spans="1:4" x14ac:dyDescent="0.25">
      <c r="A20" s="37" t="str">
        <f t="shared" si="0"/>
        <v>Agressivo-Hotelarias</v>
      </c>
      <c r="B20" s="38" t="s">
        <v>32</v>
      </c>
      <c r="C20" s="29" t="s">
        <v>29</v>
      </c>
      <c r="D20" s="3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InvestEasy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di Carlantonio</dc:creator>
  <cp:lastModifiedBy>André di Carlantonio</cp:lastModifiedBy>
  <dcterms:created xsi:type="dcterms:W3CDTF">2015-06-05T18:19:34Z</dcterms:created>
  <dcterms:modified xsi:type="dcterms:W3CDTF">2025-05-22T17:30:16Z</dcterms:modified>
</cp:coreProperties>
</file>