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filterPrivacy="1" updateLinks="always"/>
  <xr:revisionPtr revIDLastSave="0" documentId="13_ncr:1_{F4B0460E-BE78-4008-BE18-4DB448E826FC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raw" sheetId="3" r:id="rId1"/>
    <sheet name="concat" sheetId="1" r:id="rId2"/>
    <sheet name="ENEL" sheetId="8" r:id="rId3"/>
    <sheet name="Energisa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5" l="1"/>
  <c r="AA4" i="5"/>
  <c r="AA5" i="5"/>
  <c r="AA6" i="5"/>
  <c r="AA7" i="5"/>
  <c r="AA8" i="5"/>
  <c r="AA28" i="5"/>
  <c r="Z27" i="5"/>
  <c r="Y27" i="5"/>
  <c r="Z18" i="5"/>
  <c r="Z9" i="5"/>
  <c r="Y18" i="5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E5" i="5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E7" i="5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E8" i="5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E9" i="5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E18" i="5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E28" i="5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D27" i="5"/>
  <c r="D28" i="5"/>
  <c r="D18" i="5"/>
  <c r="D9" i="5"/>
  <c r="D8" i="5"/>
  <c r="D7" i="5"/>
  <c r="D6" i="5"/>
  <c r="D5" i="5"/>
  <c r="D4" i="5"/>
  <c r="D3" i="5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Z257" i="8" l="1"/>
  <c r="Z256" i="8"/>
  <c r="Z255" i="8"/>
  <c r="Z254" i="8"/>
  <c r="Z253" i="8"/>
  <c r="Z252" i="8"/>
  <c r="Z251" i="8"/>
  <c r="Z250" i="8"/>
  <c r="Z249" i="8"/>
  <c r="Z248" i="8"/>
  <c r="Z247" i="8"/>
  <c r="Z246" i="8"/>
  <c r="Z245" i="8"/>
  <c r="Z244" i="8"/>
  <c r="Z243" i="8"/>
  <c r="Z242" i="8"/>
  <c r="Z241" i="8"/>
  <c r="Z240" i="8"/>
  <c r="Z239" i="8"/>
  <c r="Z238" i="8"/>
  <c r="Z237" i="8"/>
  <c r="Z236" i="8"/>
  <c r="Z235" i="8"/>
  <c r="Z234" i="8"/>
  <c r="Z233" i="8"/>
  <c r="Z232" i="8"/>
  <c r="Z231" i="8"/>
  <c r="Z230" i="8"/>
  <c r="Z229" i="8"/>
  <c r="Z228" i="8"/>
  <c r="Z227" i="8"/>
  <c r="Z226" i="8"/>
  <c r="Z225" i="8"/>
  <c r="Z224" i="8"/>
  <c r="Z223" i="8"/>
  <c r="Z222" i="8"/>
  <c r="Z221" i="8"/>
  <c r="Z220" i="8"/>
  <c r="Z219" i="8"/>
  <c r="Z218" i="8"/>
  <c r="Z217" i="8"/>
  <c r="Z216" i="8"/>
  <c r="Z215" i="8"/>
  <c r="Z214" i="8"/>
  <c r="Z213" i="8"/>
  <c r="Z212" i="8"/>
  <c r="Z211" i="8"/>
  <c r="Z210" i="8"/>
  <c r="Z209" i="8"/>
  <c r="Z208" i="8"/>
  <c r="Z207" i="8"/>
  <c r="Z206" i="8"/>
  <c r="Z205" i="8"/>
  <c r="Z204" i="8"/>
  <c r="Z203" i="8"/>
  <c r="Z202" i="8"/>
  <c r="Z201" i="8"/>
  <c r="Z200" i="8"/>
  <c r="Z199" i="8"/>
  <c r="Z198" i="8"/>
  <c r="Z197" i="8"/>
  <c r="Z196" i="8"/>
  <c r="Z195" i="8"/>
  <c r="Z194" i="8"/>
  <c r="Z193" i="8"/>
  <c r="Z192" i="8"/>
  <c r="Z191" i="8"/>
  <c r="Z190" i="8"/>
  <c r="Z189" i="8"/>
  <c r="Z188" i="8"/>
  <c r="Z187" i="8"/>
  <c r="Z186" i="8"/>
  <c r="Z185" i="8"/>
  <c r="Z184" i="8"/>
  <c r="Z183" i="8"/>
  <c r="Z182" i="8"/>
  <c r="Z181" i="8"/>
  <c r="Z180" i="8"/>
  <c r="Z179" i="8"/>
  <c r="Z178" i="8"/>
  <c r="Z177" i="8"/>
  <c r="Z176" i="8"/>
  <c r="Z175" i="8"/>
  <c r="Z174" i="8"/>
  <c r="Z173" i="8"/>
  <c r="Z172" i="8"/>
  <c r="Z171" i="8"/>
  <c r="Z170" i="8"/>
  <c r="Z169" i="8"/>
  <c r="Z168" i="8"/>
  <c r="Z167" i="8"/>
  <c r="Z166" i="8"/>
  <c r="Z165" i="8"/>
  <c r="Z164" i="8"/>
  <c r="Z163" i="8"/>
  <c r="Z162" i="8"/>
  <c r="Z161" i="8"/>
  <c r="Z160" i="8"/>
  <c r="Z159" i="8"/>
  <c r="Z158" i="8"/>
  <c r="Z157" i="8"/>
  <c r="Z156" i="8"/>
  <c r="Z155" i="8"/>
  <c r="Z154" i="8"/>
  <c r="Z153" i="8"/>
  <c r="Z152" i="8"/>
  <c r="Z151" i="8"/>
  <c r="Z150" i="8"/>
  <c r="Z149" i="8"/>
  <c r="Z148" i="8"/>
  <c r="Z147" i="8"/>
  <c r="Z146" i="8"/>
  <c r="Z145" i="8"/>
  <c r="Z144" i="8"/>
  <c r="Z143" i="8"/>
  <c r="Z142" i="8"/>
  <c r="Z141" i="8"/>
  <c r="Z140" i="8"/>
  <c r="Z139" i="8"/>
  <c r="Z138" i="8"/>
  <c r="Z137" i="8"/>
  <c r="Z136" i="8"/>
  <c r="Z135" i="8"/>
  <c r="Z134" i="8"/>
  <c r="Z133" i="8"/>
  <c r="Z132" i="8"/>
  <c r="Z131" i="8"/>
  <c r="Z130" i="8"/>
  <c r="Z129" i="8"/>
  <c r="Z128" i="8"/>
  <c r="Z127" i="8"/>
  <c r="Z126" i="8"/>
  <c r="Z125" i="8"/>
  <c r="Z124" i="8"/>
  <c r="Z123" i="8"/>
  <c r="Z122" i="8"/>
  <c r="Z121" i="8"/>
  <c r="Z120" i="8"/>
  <c r="Z119" i="8"/>
  <c r="Z118" i="8"/>
  <c r="Z117" i="8"/>
  <c r="Z116" i="8"/>
  <c r="Z115" i="8"/>
  <c r="Z114" i="8"/>
  <c r="Z113" i="8"/>
  <c r="Z112" i="8"/>
  <c r="Z111" i="8"/>
  <c r="Z110" i="8"/>
  <c r="Z109" i="8"/>
  <c r="Z108" i="8"/>
  <c r="Z107" i="8"/>
  <c r="Z106" i="8"/>
  <c r="Z105" i="8"/>
  <c r="Z104" i="8"/>
  <c r="Z103" i="8"/>
  <c r="Z102" i="8"/>
  <c r="Z101" i="8"/>
  <c r="Z100" i="8"/>
  <c r="Z99" i="8"/>
  <c r="Z98" i="8"/>
  <c r="Z97" i="8"/>
  <c r="Z96" i="8"/>
  <c r="Z95" i="8"/>
  <c r="Z94" i="8"/>
  <c r="Z93" i="8"/>
  <c r="Z92" i="8"/>
  <c r="Z91" i="8"/>
  <c r="Z90" i="8"/>
  <c r="Z89" i="8"/>
  <c r="Z88" i="8"/>
  <c r="Z87" i="8"/>
  <c r="Z86" i="8"/>
  <c r="Z85" i="8"/>
  <c r="Z84" i="8"/>
  <c r="Z83" i="8"/>
  <c r="Z82" i="8"/>
  <c r="Z81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AA29" i="5" l="1"/>
  <c r="AA30" i="5"/>
  <c r="AA31" i="5"/>
  <c r="AA32" i="5"/>
  <c r="AA264" i="5" l="1"/>
  <c r="AA263" i="5"/>
  <c r="AA262" i="5"/>
  <c r="AA261" i="5"/>
  <c r="AA260" i="5"/>
  <c r="AA259" i="5"/>
  <c r="AA258" i="5"/>
  <c r="AA257" i="5"/>
  <c r="AA256" i="5"/>
  <c r="AA255" i="5"/>
  <c r="AA254" i="5"/>
  <c r="AA253" i="5"/>
  <c r="AA252" i="5"/>
  <c r="AA251" i="5"/>
  <c r="AA250" i="5"/>
  <c r="AA249" i="5"/>
  <c r="AA248" i="5"/>
  <c r="AA247" i="5"/>
  <c r="AA246" i="5"/>
  <c r="AA245" i="5"/>
  <c r="AA244" i="5"/>
  <c r="AA243" i="5"/>
  <c r="AA242" i="5"/>
  <c r="AA241" i="5"/>
  <c r="AA240" i="5"/>
  <c r="AA239" i="5"/>
  <c r="AA238" i="5"/>
  <c r="AA237" i="5"/>
  <c r="AA236" i="5"/>
  <c r="AA235" i="5"/>
  <c r="AA234" i="5"/>
  <c r="AA233" i="5"/>
  <c r="AA232" i="5"/>
  <c r="AA231" i="5"/>
  <c r="AA230" i="5"/>
  <c r="AA229" i="5"/>
  <c r="AA228" i="5"/>
  <c r="AA227" i="5"/>
  <c r="AA226" i="5"/>
  <c r="AA225" i="5"/>
  <c r="AA224" i="5"/>
  <c r="AA223" i="5"/>
  <c r="AA222" i="5"/>
  <c r="AA221" i="5"/>
  <c r="AA220" i="5"/>
  <c r="AA219" i="5"/>
  <c r="AA218" i="5"/>
  <c r="AA217" i="5"/>
  <c r="AA216" i="5"/>
  <c r="AA215" i="5"/>
  <c r="AA214" i="5"/>
  <c r="AA213" i="5"/>
  <c r="AA212" i="5"/>
  <c r="AA211" i="5"/>
  <c r="AA210" i="5"/>
  <c r="AA209" i="5"/>
  <c r="AA208" i="5"/>
  <c r="AA207" i="5"/>
  <c r="AA206" i="5"/>
  <c r="AA205" i="5"/>
  <c r="AA204" i="5"/>
  <c r="AA203" i="5"/>
  <c r="AA202" i="5"/>
  <c r="AA201" i="5"/>
  <c r="AA200" i="5"/>
  <c r="AA199" i="5"/>
  <c r="AA198" i="5"/>
  <c r="AA197" i="5"/>
  <c r="AA196" i="5"/>
  <c r="AA195" i="5"/>
  <c r="AA194" i="5"/>
  <c r="AA193" i="5"/>
  <c r="AA192" i="5"/>
  <c r="AA191" i="5"/>
  <c r="AA190" i="5"/>
  <c r="AA189" i="5"/>
  <c r="AA188" i="5"/>
  <c r="AA187" i="5"/>
  <c r="AA186" i="5"/>
  <c r="AA185" i="5"/>
  <c r="AA184" i="5"/>
  <c r="AA183" i="5"/>
  <c r="AA182" i="5"/>
  <c r="AA181" i="5"/>
  <c r="AA180" i="5"/>
  <c r="AA179" i="5"/>
  <c r="AA178" i="5"/>
  <c r="AA177" i="5"/>
  <c r="AA176" i="5"/>
  <c r="AA175" i="5"/>
  <c r="AA174" i="5"/>
  <c r="AA173" i="5"/>
  <c r="AA172" i="5"/>
  <c r="AA171" i="5"/>
  <c r="AA170" i="5"/>
  <c r="AA169" i="5"/>
  <c r="AA168" i="5"/>
  <c r="AA167" i="5"/>
  <c r="AA166" i="5"/>
  <c r="AA165" i="5"/>
  <c r="AA164" i="5"/>
  <c r="AA163" i="5"/>
  <c r="AA162" i="5"/>
  <c r="AA161" i="5"/>
  <c r="AA160" i="5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1" i="1" l="1"/>
  <c r="A2" i="3"/>
  <c r="B2" i="3"/>
  <c r="D2" i="8" s="1"/>
  <c r="C2" i="3"/>
  <c r="D2" i="3"/>
  <c r="Z2" i="8" s="1"/>
  <c r="A3" i="3"/>
  <c r="A2" i="1" s="1"/>
  <c r="B3" i="3"/>
  <c r="C3" i="3"/>
  <c r="D3" i="3"/>
  <c r="C2" i="1" s="1"/>
  <c r="A4" i="3"/>
  <c r="A3" i="1" s="1"/>
  <c r="B4" i="3"/>
  <c r="C4" i="3"/>
  <c r="D4" i="3"/>
  <c r="C3" i="1" s="1"/>
  <c r="A5" i="3"/>
  <c r="A4" i="1" s="1"/>
  <c r="B5" i="3"/>
  <c r="C5" i="3"/>
  <c r="D5" i="3"/>
  <c r="C4" i="1" s="1"/>
  <c r="A6" i="3"/>
  <c r="A5" i="1" s="1"/>
  <c r="B6" i="3"/>
  <c r="C6" i="3"/>
  <c r="D6" i="3"/>
  <c r="C5" i="1" s="1"/>
  <c r="A7" i="3"/>
  <c r="A6" i="1" s="1"/>
  <c r="B7" i="3"/>
  <c r="C7" i="3"/>
  <c r="D7" i="3"/>
  <c r="C6" i="1" s="1"/>
  <c r="A8" i="3"/>
  <c r="A7" i="1" s="1"/>
  <c r="B8" i="3"/>
  <c r="B7" i="1" s="1"/>
  <c r="C8" i="3"/>
  <c r="D8" i="3"/>
  <c r="C7" i="1" s="1"/>
  <c r="A9" i="3"/>
  <c r="A8" i="1" s="1"/>
  <c r="B9" i="3"/>
  <c r="C9" i="3"/>
  <c r="D9" i="3"/>
  <c r="C8" i="1" s="1"/>
  <c r="A10" i="3"/>
  <c r="A9" i="1" s="1"/>
  <c r="B10" i="3"/>
  <c r="C10" i="3"/>
  <c r="D10" i="3"/>
  <c r="C9" i="1" s="1"/>
  <c r="A11" i="3"/>
  <c r="A10" i="1" s="1"/>
  <c r="B11" i="3"/>
  <c r="B10" i="1" s="1"/>
  <c r="C11" i="3"/>
  <c r="D11" i="3"/>
  <c r="C10" i="1" s="1"/>
  <c r="A12" i="3"/>
  <c r="A11" i="1" s="1"/>
  <c r="B12" i="3"/>
  <c r="C12" i="3"/>
  <c r="D12" i="3"/>
  <c r="C11" i="1" s="1"/>
  <c r="A13" i="3"/>
  <c r="A12" i="1" s="1"/>
  <c r="B13" i="3"/>
  <c r="C13" i="3"/>
  <c r="D13" i="3"/>
  <c r="C12" i="1" s="1"/>
  <c r="A14" i="3"/>
  <c r="A13" i="1" s="1"/>
  <c r="B14" i="3"/>
  <c r="C14" i="3"/>
  <c r="D14" i="3"/>
  <c r="C13" i="1" s="1"/>
  <c r="A15" i="3"/>
  <c r="A14" i="1" s="1"/>
  <c r="B15" i="3"/>
  <c r="C15" i="3"/>
  <c r="D15" i="3"/>
  <c r="C14" i="1" s="1"/>
  <c r="A16" i="3"/>
  <c r="A15" i="1" s="1"/>
  <c r="B16" i="3"/>
  <c r="C16" i="3"/>
  <c r="D16" i="3"/>
  <c r="C15" i="1" s="1"/>
  <c r="A17" i="3"/>
  <c r="A16" i="1" s="1"/>
  <c r="B17" i="3"/>
  <c r="C17" i="3"/>
  <c r="D17" i="3"/>
  <c r="C16" i="1" s="1"/>
  <c r="A18" i="3"/>
  <c r="A17" i="1" s="1"/>
  <c r="B18" i="3"/>
  <c r="C18" i="3"/>
  <c r="D18" i="3"/>
  <c r="C17" i="1" s="1"/>
  <c r="A19" i="3"/>
  <c r="A18" i="1" s="1"/>
  <c r="B19" i="3"/>
  <c r="C19" i="3"/>
  <c r="D19" i="3"/>
  <c r="C18" i="1" s="1"/>
  <c r="A20" i="3"/>
  <c r="A19" i="1" s="1"/>
  <c r="B20" i="3"/>
  <c r="B19" i="1" s="1"/>
  <c r="C20" i="3"/>
  <c r="D20" i="3"/>
  <c r="C19" i="1" s="1"/>
  <c r="A21" i="3"/>
  <c r="A20" i="1" s="1"/>
  <c r="B21" i="3"/>
  <c r="C21" i="3"/>
  <c r="D21" i="3"/>
  <c r="C20" i="1" s="1"/>
  <c r="A22" i="3"/>
  <c r="A21" i="1" s="1"/>
  <c r="B22" i="3"/>
  <c r="C22" i="3"/>
  <c r="D22" i="3"/>
  <c r="C21" i="1" s="1"/>
  <c r="A23" i="3"/>
  <c r="A22" i="1" s="1"/>
  <c r="B23" i="3"/>
  <c r="C23" i="3"/>
  <c r="D23" i="3"/>
  <c r="C22" i="1" s="1"/>
  <c r="A24" i="3"/>
  <c r="A23" i="1" s="1"/>
  <c r="B24" i="3"/>
  <c r="C24" i="3"/>
  <c r="D24" i="3"/>
  <c r="C23" i="1" s="1"/>
  <c r="A25" i="3"/>
  <c r="A24" i="1" s="1"/>
  <c r="B25" i="3"/>
  <c r="C25" i="3"/>
  <c r="D25" i="3"/>
  <c r="C24" i="1" s="1"/>
  <c r="A26" i="3"/>
  <c r="A25" i="1" s="1"/>
  <c r="B26" i="3"/>
  <c r="B25" i="1" s="1"/>
  <c r="C26" i="3"/>
  <c r="D26" i="3"/>
  <c r="C25" i="1" s="1"/>
  <c r="A27" i="3"/>
  <c r="A26" i="1" s="1"/>
  <c r="B27" i="3"/>
  <c r="C27" i="3"/>
  <c r="D27" i="3"/>
  <c r="C26" i="1" s="1"/>
  <c r="A28" i="3"/>
  <c r="A27" i="1" s="1"/>
  <c r="B28" i="3"/>
  <c r="C28" i="3"/>
  <c r="D28" i="3"/>
  <c r="C27" i="1" s="1"/>
  <c r="A29" i="3"/>
  <c r="A28" i="1" s="1"/>
  <c r="B29" i="3"/>
  <c r="C29" i="3"/>
  <c r="D29" i="3"/>
  <c r="C28" i="1" s="1"/>
  <c r="A30" i="3"/>
  <c r="A29" i="1" s="1"/>
  <c r="B30" i="3"/>
  <c r="C30" i="3"/>
  <c r="D30" i="3"/>
  <c r="C29" i="1" s="1"/>
  <c r="A31" i="3"/>
  <c r="A30" i="1" s="1"/>
  <c r="B31" i="3"/>
  <c r="C31" i="3"/>
  <c r="D31" i="3"/>
  <c r="C30" i="1" s="1"/>
  <c r="A32" i="3"/>
  <c r="A31" i="1" s="1"/>
  <c r="B32" i="3"/>
  <c r="B31" i="1" s="1"/>
  <c r="C32" i="3"/>
  <c r="D32" i="3"/>
  <c r="C31" i="1" s="1"/>
  <c r="A33" i="3"/>
  <c r="A32" i="1" s="1"/>
  <c r="B33" i="3"/>
  <c r="C33" i="3"/>
  <c r="D33" i="3"/>
  <c r="C32" i="1" s="1"/>
  <c r="A34" i="3"/>
  <c r="A33" i="1" s="1"/>
  <c r="B34" i="3"/>
  <c r="C34" i="3"/>
  <c r="D34" i="3"/>
  <c r="C33" i="1" s="1"/>
  <c r="A35" i="3"/>
  <c r="A34" i="1" s="1"/>
  <c r="B35" i="3"/>
  <c r="C35" i="3"/>
  <c r="D35" i="3"/>
  <c r="C34" i="1" s="1"/>
  <c r="A36" i="3"/>
  <c r="A35" i="1" s="1"/>
  <c r="B36" i="3"/>
  <c r="C36" i="3"/>
  <c r="D36" i="3"/>
  <c r="C35" i="1" s="1"/>
  <c r="A37" i="3"/>
  <c r="A36" i="1" s="1"/>
  <c r="B37" i="3"/>
  <c r="C37" i="3"/>
  <c r="D37" i="3"/>
  <c r="C36" i="1" s="1"/>
  <c r="A38" i="3"/>
  <c r="A37" i="1" s="1"/>
  <c r="B38" i="3"/>
  <c r="B37" i="1" s="1"/>
  <c r="C38" i="3"/>
  <c r="D38" i="3"/>
  <c r="C37" i="1" s="1"/>
  <c r="A39" i="3"/>
  <c r="A38" i="1" s="1"/>
  <c r="B39" i="3"/>
  <c r="C39" i="3"/>
  <c r="D39" i="3"/>
  <c r="C38" i="1" s="1"/>
  <c r="A40" i="3"/>
  <c r="A39" i="1" s="1"/>
  <c r="B40" i="3"/>
  <c r="C40" i="3"/>
  <c r="D40" i="3"/>
  <c r="C39" i="1" s="1"/>
  <c r="A41" i="3"/>
  <c r="A40" i="1" s="1"/>
  <c r="B41" i="3"/>
  <c r="C41" i="3"/>
  <c r="D41" i="3"/>
  <c r="C40" i="1" s="1"/>
  <c r="A42" i="3"/>
  <c r="A41" i="1" s="1"/>
  <c r="B42" i="3"/>
  <c r="C42" i="3"/>
  <c r="D42" i="3"/>
  <c r="C41" i="1" s="1"/>
  <c r="A43" i="3"/>
  <c r="A42" i="1" s="1"/>
  <c r="B43" i="3"/>
  <c r="C43" i="3"/>
  <c r="D43" i="3"/>
  <c r="C42" i="1" s="1"/>
  <c r="A44" i="3"/>
  <c r="A43" i="1" s="1"/>
  <c r="B44" i="3"/>
  <c r="C44" i="3"/>
  <c r="D44" i="3"/>
  <c r="C43" i="1" s="1"/>
  <c r="A45" i="3"/>
  <c r="A44" i="1" s="1"/>
  <c r="B45" i="3"/>
  <c r="C45" i="3"/>
  <c r="D45" i="3"/>
  <c r="C44" i="1" s="1"/>
  <c r="A46" i="3"/>
  <c r="A45" i="1" s="1"/>
  <c r="B46" i="3"/>
  <c r="C46" i="3"/>
  <c r="D46" i="3"/>
  <c r="C45" i="1" s="1"/>
  <c r="A47" i="3"/>
  <c r="A46" i="1" s="1"/>
  <c r="B47" i="3"/>
  <c r="C47" i="3"/>
  <c r="D47" i="3"/>
  <c r="C46" i="1" s="1"/>
  <c r="A48" i="3"/>
  <c r="A47" i="1" s="1"/>
  <c r="B48" i="3"/>
  <c r="C48" i="3"/>
  <c r="D48" i="3"/>
  <c r="C47" i="1" s="1"/>
  <c r="A49" i="3"/>
  <c r="A48" i="1" s="1"/>
  <c r="B49" i="3"/>
  <c r="C49" i="3"/>
  <c r="D49" i="3"/>
  <c r="C48" i="1" s="1"/>
  <c r="A50" i="3"/>
  <c r="A49" i="1" s="1"/>
  <c r="B50" i="3"/>
  <c r="B49" i="1" s="1"/>
  <c r="C50" i="3"/>
  <c r="D50" i="3"/>
  <c r="C49" i="1" s="1"/>
  <c r="A51" i="3"/>
  <c r="A50" i="1" s="1"/>
  <c r="B51" i="3"/>
  <c r="C51" i="3"/>
  <c r="D51" i="3"/>
  <c r="C50" i="1" s="1"/>
  <c r="A52" i="3"/>
  <c r="A51" i="1" s="1"/>
  <c r="B52" i="3"/>
  <c r="C52" i="3"/>
  <c r="D52" i="3"/>
  <c r="C51" i="1" s="1"/>
  <c r="A53" i="3"/>
  <c r="A52" i="1" s="1"/>
  <c r="B53" i="3"/>
  <c r="C53" i="3"/>
  <c r="D53" i="3"/>
  <c r="C52" i="1" s="1"/>
  <c r="A54" i="3"/>
  <c r="A53" i="1" s="1"/>
  <c r="B54" i="3"/>
  <c r="C54" i="3"/>
  <c r="D54" i="3"/>
  <c r="C53" i="1" s="1"/>
  <c r="A55" i="3"/>
  <c r="A54" i="1" s="1"/>
  <c r="B55" i="3"/>
  <c r="C55" i="3"/>
  <c r="D55" i="3"/>
  <c r="C54" i="1" s="1"/>
  <c r="A56" i="3"/>
  <c r="A55" i="1" s="1"/>
  <c r="B56" i="3"/>
  <c r="B55" i="1" s="1"/>
  <c r="C56" i="3"/>
  <c r="D56" i="3"/>
  <c r="C55" i="1" s="1"/>
  <c r="A57" i="3"/>
  <c r="A56" i="1" s="1"/>
  <c r="B57" i="3"/>
  <c r="C57" i="3"/>
  <c r="D57" i="3"/>
  <c r="C56" i="1" s="1"/>
  <c r="A58" i="3"/>
  <c r="A57" i="1" s="1"/>
  <c r="B58" i="3"/>
  <c r="C58" i="3"/>
  <c r="D58" i="3"/>
  <c r="C57" i="1" s="1"/>
  <c r="A59" i="3"/>
  <c r="A58" i="1" s="1"/>
  <c r="B59" i="3"/>
  <c r="C59" i="3"/>
  <c r="D59" i="3"/>
  <c r="C58" i="1" s="1"/>
  <c r="A60" i="3"/>
  <c r="A59" i="1" s="1"/>
  <c r="B60" i="3"/>
  <c r="C60" i="3"/>
  <c r="D60" i="3"/>
  <c r="C59" i="1" s="1"/>
  <c r="A61" i="3"/>
  <c r="A60" i="1" s="1"/>
  <c r="B61" i="3"/>
  <c r="C61" i="3"/>
  <c r="D61" i="3"/>
  <c r="C60" i="1" s="1"/>
  <c r="A62" i="3"/>
  <c r="A61" i="1" s="1"/>
  <c r="B62" i="3"/>
  <c r="B61" i="1" s="1"/>
  <c r="C62" i="3"/>
  <c r="D62" i="3"/>
  <c r="C61" i="1" s="1"/>
  <c r="A63" i="3"/>
  <c r="A62" i="1" s="1"/>
  <c r="B63" i="3"/>
  <c r="C63" i="3"/>
  <c r="D63" i="3"/>
  <c r="C62" i="1" s="1"/>
  <c r="A64" i="3"/>
  <c r="A63" i="1" s="1"/>
  <c r="B64" i="3"/>
  <c r="C64" i="3"/>
  <c r="D64" i="3"/>
  <c r="C63" i="1" s="1"/>
  <c r="A65" i="3"/>
  <c r="A64" i="1" s="1"/>
  <c r="B65" i="3"/>
  <c r="C65" i="3"/>
  <c r="D65" i="3"/>
  <c r="C64" i="1" s="1"/>
  <c r="A66" i="3"/>
  <c r="A65" i="1" s="1"/>
  <c r="B66" i="3"/>
  <c r="C66" i="3"/>
  <c r="D66" i="3"/>
  <c r="C65" i="1" s="1"/>
  <c r="A67" i="3"/>
  <c r="A66" i="1" s="1"/>
  <c r="B67" i="3"/>
  <c r="C67" i="3"/>
  <c r="D67" i="3"/>
  <c r="C66" i="1" s="1"/>
  <c r="A68" i="3"/>
  <c r="A67" i="1" s="1"/>
  <c r="B68" i="3"/>
  <c r="B67" i="1" s="1"/>
  <c r="C68" i="3"/>
  <c r="D68" i="3"/>
  <c r="C67" i="1" s="1"/>
  <c r="A69" i="3"/>
  <c r="A68" i="1" s="1"/>
  <c r="B69" i="3"/>
  <c r="C69" i="3"/>
  <c r="D69" i="3"/>
  <c r="C68" i="1" s="1"/>
  <c r="A70" i="3"/>
  <c r="A69" i="1" s="1"/>
  <c r="B70" i="3"/>
  <c r="C70" i="3"/>
  <c r="D70" i="3"/>
  <c r="C69" i="1" s="1"/>
  <c r="A71" i="3"/>
  <c r="A70" i="1" s="1"/>
  <c r="B71" i="3"/>
  <c r="C71" i="3"/>
  <c r="D71" i="3"/>
  <c r="C70" i="1" s="1"/>
  <c r="A72" i="3"/>
  <c r="A71" i="1" s="1"/>
  <c r="B72" i="3"/>
  <c r="C72" i="3"/>
  <c r="D72" i="3"/>
  <c r="C71" i="1" s="1"/>
  <c r="A73" i="3"/>
  <c r="A72" i="1" s="1"/>
  <c r="B73" i="3"/>
  <c r="C73" i="3"/>
  <c r="D73" i="3"/>
  <c r="C72" i="1" s="1"/>
  <c r="A74" i="3"/>
  <c r="A73" i="1" s="1"/>
  <c r="B74" i="3"/>
  <c r="B73" i="1" s="1"/>
  <c r="C74" i="3"/>
  <c r="D74" i="3"/>
  <c r="C73" i="1" s="1"/>
  <c r="A75" i="3"/>
  <c r="A74" i="1" s="1"/>
  <c r="B75" i="3"/>
  <c r="C75" i="3"/>
  <c r="D75" i="3"/>
  <c r="C74" i="1" s="1"/>
  <c r="A76" i="3"/>
  <c r="A75" i="1" s="1"/>
  <c r="B76" i="3"/>
  <c r="C76" i="3"/>
  <c r="D76" i="3"/>
  <c r="C75" i="1" s="1"/>
  <c r="A77" i="3"/>
  <c r="A76" i="1" s="1"/>
  <c r="B77" i="3"/>
  <c r="C77" i="3"/>
  <c r="D77" i="3"/>
  <c r="C76" i="1" s="1"/>
  <c r="A78" i="3"/>
  <c r="A77" i="1" s="1"/>
  <c r="B78" i="3"/>
  <c r="C78" i="3"/>
  <c r="D78" i="3"/>
  <c r="C77" i="1" s="1"/>
  <c r="A79" i="3"/>
  <c r="A78" i="1" s="1"/>
  <c r="B79" i="3"/>
  <c r="C79" i="3"/>
  <c r="D79" i="3"/>
  <c r="C78" i="1" s="1"/>
  <c r="A80" i="3"/>
  <c r="A79" i="1" s="1"/>
  <c r="B80" i="3"/>
  <c r="B79" i="1" s="1"/>
  <c r="C80" i="3"/>
  <c r="D80" i="3"/>
  <c r="C79" i="1" s="1"/>
  <c r="A81" i="3"/>
  <c r="A80" i="1" s="1"/>
  <c r="B81" i="3"/>
  <c r="C81" i="3"/>
  <c r="D81" i="3"/>
  <c r="C80" i="1" s="1"/>
  <c r="A82" i="3"/>
  <c r="A81" i="1" s="1"/>
  <c r="B82" i="3"/>
  <c r="C82" i="3"/>
  <c r="D82" i="3"/>
  <c r="C81" i="1" s="1"/>
  <c r="A83" i="3"/>
  <c r="A82" i="1" s="1"/>
  <c r="B83" i="3"/>
  <c r="C83" i="3"/>
  <c r="D83" i="3"/>
  <c r="C82" i="1" s="1"/>
  <c r="A84" i="3"/>
  <c r="A83" i="1" s="1"/>
  <c r="B84" i="3"/>
  <c r="C84" i="3"/>
  <c r="D84" i="3"/>
  <c r="C83" i="1" s="1"/>
  <c r="A85" i="3"/>
  <c r="A84" i="1" s="1"/>
  <c r="B85" i="3"/>
  <c r="C85" i="3"/>
  <c r="D85" i="3"/>
  <c r="C84" i="1" s="1"/>
  <c r="A86" i="3"/>
  <c r="A85" i="1" s="1"/>
  <c r="B86" i="3"/>
  <c r="C86" i="3"/>
  <c r="D86" i="3"/>
  <c r="C85" i="1" s="1"/>
  <c r="A87" i="3"/>
  <c r="A86" i="1" s="1"/>
  <c r="B87" i="3"/>
  <c r="C87" i="3"/>
  <c r="D87" i="3"/>
  <c r="C86" i="1" s="1"/>
  <c r="A88" i="3"/>
  <c r="A87" i="1" s="1"/>
  <c r="B88" i="3"/>
  <c r="C88" i="3"/>
  <c r="D88" i="3"/>
  <c r="C87" i="1" s="1"/>
  <c r="A89" i="3"/>
  <c r="A88" i="1" s="1"/>
  <c r="B89" i="3"/>
  <c r="C89" i="3"/>
  <c r="D89" i="3"/>
  <c r="C88" i="1" s="1"/>
  <c r="A90" i="3"/>
  <c r="A89" i="1" s="1"/>
  <c r="B90" i="3"/>
  <c r="C90" i="3"/>
  <c r="D90" i="3"/>
  <c r="C89" i="1" s="1"/>
  <c r="A91" i="3"/>
  <c r="A90" i="1" s="1"/>
  <c r="B91" i="3"/>
  <c r="C91" i="3"/>
  <c r="D91" i="3"/>
  <c r="C90" i="1" s="1"/>
  <c r="A92" i="3"/>
  <c r="A91" i="1" s="1"/>
  <c r="B92" i="3"/>
  <c r="B91" i="1" s="1"/>
  <c r="C92" i="3"/>
  <c r="D92" i="3"/>
  <c r="C91" i="1" s="1"/>
  <c r="A93" i="3"/>
  <c r="A92" i="1" s="1"/>
  <c r="B93" i="3"/>
  <c r="C93" i="3"/>
  <c r="D93" i="3"/>
  <c r="C92" i="1" s="1"/>
  <c r="A94" i="3"/>
  <c r="A93" i="1" s="1"/>
  <c r="B94" i="3"/>
  <c r="C94" i="3"/>
  <c r="D94" i="3"/>
  <c r="C93" i="1" s="1"/>
  <c r="A95" i="3"/>
  <c r="A94" i="1" s="1"/>
  <c r="B95" i="3"/>
  <c r="C95" i="3"/>
  <c r="D95" i="3"/>
  <c r="C94" i="1" s="1"/>
  <c r="A96" i="3"/>
  <c r="A95" i="1" s="1"/>
  <c r="B96" i="3"/>
  <c r="C96" i="3"/>
  <c r="D96" i="3"/>
  <c r="C95" i="1" s="1"/>
  <c r="A97" i="3"/>
  <c r="A96" i="1" s="1"/>
  <c r="B97" i="3"/>
  <c r="C97" i="3"/>
  <c r="D97" i="3"/>
  <c r="C96" i="1" s="1"/>
  <c r="A98" i="3"/>
  <c r="A97" i="1" s="1"/>
  <c r="B98" i="3"/>
  <c r="B97" i="1" s="1"/>
  <c r="C98" i="3"/>
  <c r="D98" i="3"/>
  <c r="C97" i="1" s="1"/>
  <c r="A99" i="3"/>
  <c r="A98" i="1" s="1"/>
  <c r="B99" i="3"/>
  <c r="C99" i="3"/>
  <c r="D99" i="3"/>
  <c r="C98" i="1" s="1"/>
  <c r="A100" i="3"/>
  <c r="A99" i="1" s="1"/>
  <c r="B100" i="3"/>
  <c r="C100" i="3"/>
  <c r="D100" i="3"/>
  <c r="C99" i="1" s="1"/>
  <c r="A101" i="3"/>
  <c r="A100" i="1" s="1"/>
  <c r="B101" i="3"/>
  <c r="C101" i="3"/>
  <c r="D101" i="3"/>
  <c r="C100" i="1" s="1"/>
  <c r="A102" i="3"/>
  <c r="A101" i="1" s="1"/>
  <c r="B102" i="3"/>
  <c r="C102" i="3"/>
  <c r="D102" i="3"/>
  <c r="C101" i="1" s="1"/>
  <c r="A103" i="3"/>
  <c r="A102" i="1" s="1"/>
  <c r="B103" i="3"/>
  <c r="C103" i="3"/>
  <c r="D103" i="3"/>
  <c r="C102" i="1" s="1"/>
  <c r="A104" i="3"/>
  <c r="A103" i="1" s="1"/>
  <c r="B104" i="3"/>
  <c r="B103" i="1" s="1"/>
  <c r="C104" i="3"/>
  <c r="D104" i="3"/>
  <c r="C103" i="1" s="1"/>
  <c r="A105" i="3"/>
  <c r="A104" i="1" s="1"/>
  <c r="B105" i="3"/>
  <c r="C105" i="3"/>
  <c r="D105" i="3"/>
  <c r="C104" i="1" s="1"/>
  <c r="A106" i="3"/>
  <c r="A105" i="1" s="1"/>
  <c r="B106" i="3"/>
  <c r="C106" i="3"/>
  <c r="D106" i="3"/>
  <c r="C105" i="1" s="1"/>
  <c r="A107" i="3"/>
  <c r="A106" i="1" s="1"/>
  <c r="B107" i="3"/>
  <c r="C107" i="3"/>
  <c r="D107" i="3"/>
  <c r="C106" i="1" s="1"/>
  <c r="A108" i="3"/>
  <c r="A107" i="1" s="1"/>
  <c r="B108" i="3"/>
  <c r="C108" i="3"/>
  <c r="D108" i="3"/>
  <c r="C107" i="1" s="1"/>
  <c r="A109" i="3"/>
  <c r="A108" i="1" s="1"/>
  <c r="B109" i="3"/>
  <c r="C109" i="3"/>
  <c r="D109" i="3"/>
  <c r="C108" i="1" s="1"/>
  <c r="A110" i="3"/>
  <c r="A109" i="1" s="1"/>
  <c r="B110" i="3"/>
  <c r="B109" i="1" s="1"/>
  <c r="C110" i="3"/>
  <c r="D110" i="3"/>
  <c r="C109" i="1" s="1"/>
  <c r="A111" i="3"/>
  <c r="A110" i="1" s="1"/>
  <c r="B111" i="3"/>
  <c r="C111" i="3"/>
  <c r="D111" i="3"/>
  <c r="C110" i="1" s="1"/>
  <c r="A112" i="3"/>
  <c r="A111" i="1" s="1"/>
  <c r="B112" i="3"/>
  <c r="C112" i="3"/>
  <c r="D112" i="3"/>
  <c r="C111" i="1" s="1"/>
  <c r="A113" i="3"/>
  <c r="A112" i="1" s="1"/>
  <c r="B113" i="3"/>
  <c r="C113" i="3"/>
  <c r="D113" i="3"/>
  <c r="C112" i="1" s="1"/>
  <c r="A114" i="3"/>
  <c r="A113" i="1" s="1"/>
  <c r="B114" i="3"/>
  <c r="C114" i="3"/>
  <c r="D114" i="3"/>
  <c r="C113" i="1" s="1"/>
  <c r="A115" i="3"/>
  <c r="A114" i="1" s="1"/>
  <c r="B115" i="3"/>
  <c r="C115" i="3"/>
  <c r="D115" i="3"/>
  <c r="C114" i="1" s="1"/>
  <c r="A116" i="3"/>
  <c r="A115" i="1" s="1"/>
  <c r="B116" i="3"/>
  <c r="B115" i="1" s="1"/>
  <c r="C116" i="3"/>
  <c r="D116" i="3"/>
  <c r="C115" i="1" s="1"/>
  <c r="A117" i="3"/>
  <c r="A116" i="1" s="1"/>
  <c r="B117" i="3"/>
  <c r="C117" i="3"/>
  <c r="D117" i="3"/>
  <c r="C116" i="1" s="1"/>
  <c r="A118" i="3"/>
  <c r="A117" i="1" s="1"/>
  <c r="B118" i="3"/>
  <c r="C118" i="3"/>
  <c r="D118" i="3"/>
  <c r="C117" i="1" s="1"/>
  <c r="A119" i="3"/>
  <c r="A118" i="1" s="1"/>
  <c r="B119" i="3"/>
  <c r="C119" i="3"/>
  <c r="D119" i="3"/>
  <c r="C118" i="1" s="1"/>
  <c r="A120" i="3"/>
  <c r="A119" i="1" s="1"/>
  <c r="B120" i="3"/>
  <c r="C120" i="3"/>
  <c r="D120" i="3"/>
  <c r="C119" i="1" s="1"/>
  <c r="A121" i="3"/>
  <c r="A120" i="1" s="1"/>
  <c r="B121" i="3"/>
  <c r="C121" i="3"/>
  <c r="D121" i="3"/>
  <c r="C120" i="1" s="1"/>
  <c r="A122" i="3"/>
  <c r="A121" i="1" s="1"/>
  <c r="B122" i="3"/>
  <c r="B121" i="1" s="1"/>
  <c r="C122" i="3"/>
  <c r="D122" i="3"/>
  <c r="C121" i="1" s="1"/>
  <c r="A123" i="3"/>
  <c r="A122" i="1" s="1"/>
  <c r="B123" i="3"/>
  <c r="C123" i="3"/>
  <c r="D123" i="3"/>
  <c r="C122" i="1" s="1"/>
  <c r="A124" i="3"/>
  <c r="A123" i="1" s="1"/>
  <c r="B124" i="3"/>
  <c r="C124" i="3"/>
  <c r="D124" i="3"/>
  <c r="C123" i="1" s="1"/>
  <c r="A125" i="3"/>
  <c r="A124" i="1" s="1"/>
  <c r="B125" i="3"/>
  <c r="C125" i="3"/>
  <c r="D125" i="3"/>
  <c r="C124" i="1" s="1"/>
  <c r="A126" i="3"/>
  <c r="A125" i="1" s="1"/>
  <c r="B126" i="3"/>
  <c r="C126" i="3"/>
  <c r="D126" i="3"/>
  <c r="C125" i="1" s="1"/>
  <c r="A127" i="3"/>
  <c r="A126" i="1" s="1"/>
  <c r="B127" i="3"/>
  <c r="C127" i="3"/>
  <c r="D127" i="3"/>
  <c r="C126" i="1" s="1"/>
  <c r="A128" i="3"/>
  <c r="A127" i="1" s="1"/>
  <c r="B128" i="3"/>
  <c r="B127" i="1" s="1"/>
  <c r="C128" i="3"/>
  <c r="D128" i="3"/>
  <c r="C127" i="1" s="1"/>
  <c r="A129" i="3"/>
  <c r="A128" i="1" s="1"/>
  <c r="B129" i="3"/>
  <c r="C129" i="3"/>
  <c r="D129" i="3"/>
  <c r="C128" i="1" s="1"/>
  <c r="A130" i="3"/>
  <c r="A129" i="1" s="1"/>
  <c r="B130" i="3"/>
  <c r="C130" i="3"/>
  <c r="D130" i="3"/>
  <c r="C129" i="1" s="1"/>
  <c r="A131" i="3"/>
  <c r="A130" i="1" s="1"/>
  <c r="B131" i="3"/>
  <c r="C131" i="3"/>
  <c r="D131" i="3"/>
  <c r="C130" i="1" s="1"/>
  <c r="A132" i="3"/>
  <c r="A131" i="1" s="1"/>
  <c r="B132" i="3"/>
  <c r="C132" i="3"/>
  <c r="D132" i="3"/>
  <c r="C131" i="1" s="1"/>
  <c r="A133" i="3"/>
  <c r="A132" i="1" s="1"/>
  <c r="B133" i="3"/>
  <c r="C133" i="3"/>
  <c r="D133" i="3"/>
  <c r="C132" i="1" s="1"/>
  <c r="A134" i="3"/>
  <c r="A133" i="1" s="1"/>
  <c r="B134" i="3"/>
  <c r="B133" i="1" s="1"/>
  <c r="C134" i="3"/>
  <c r="D134" i="3"/>
  <c r="C133" i="1" s="1"/>
  <c r="A135" i="3"/>
  <c r="A134" i="1" s="1"/>
  <c r="B135" i="3"/>
  <c r="C135" i="3"/>
  <c r="D135" i="3"/>
  <c r="C134" i="1" s="1"/>
  <c r="A136" i="3"/>
  <c r="A135" i="1" s="1"/>
  <c r="B136" i="3"/>
  <c r="C136" i="3"/>
  <c r="D136" i="3"/>
  <c r="C135" i="1" s="1"/>
  <c r="A137" i="3"/>
  <c r="A136" i="1" s="1"/>
  <c r="B137" i="3"/>
  <c r="C137" i="3"/>
  <c r="D137" i="3"/>
  <c r="C136" i="1" s="1"/>
  <c r="A138" i="3"/>
  <c r="A137" i="1" s="1"/>
  <c r="B138" i="3"/>
  <c r="C138" i="3"/>
  <c r="D138" i="3"/>
  <c r="C137" i="1" s="1"/>
  <c r="A139" i="3"/>
  <c r="A138" i="1" s="1"/>
  <c r="B139" i="3"/>
  <c r="C139" i="3"/>
  <c r="D139" i="3"/>
  <c r="C138" i="1" s="1"/>
  <c r="A140" i="3"/>
  <c r="A139" i="1" s="1"/>
  <c r="B140" i="3"/>
  <c r="B139" i="1" s="1"/>
  <c r="C140" i="3"/>
  <c r="D140" i="3"/>
  <c r="C139" i="1" s="1"/>
  <c r="A141" i="3"/>
  <c r="A140" i="1" s="1"/>
  <c r="B141" i="3"/>
  <c r="C141" i="3"/>
  <c r="D141" i="3"/>
  <c r="C140" i="1" s="1"/>
  <c r="A142" i="3"/>
  <c r="A141" i="1" s="1"/>
  <c r="B142" i="3"/>
  <c r="C142" i="3"/>
  <c r="D142" i="3"/>
  <c r="C141" i="1" s="1"/>
  <c r="A143" i="3"/>
  <c r="A142" i="1" s="1"/>
  <c r="B143" i="3"/>
  <c r="C143" i="3"/>
  <c r="D143" i="3"/>
  <c r="C142" i="1" s="1"/>
  <c r="A144" i="3"/>
  <c r="A143" i="1" s="1"/>
  <c r="B144" i="3"/>
  <c r="C144" i="3"/>
  <c r="D144" i="3"/>
  <c r="C143" i="1" s="1"/>
  <c r="A145" i="3"/>
  <c r="A144" i="1" s="1"/>
  <c r="B145" i="3"/>
  <c r="C145" i="3"/>
  <c r="D145" i="3"/>
  <c r="C144" i="1" s="1"/>
  <c r="A146" i="3"/>
  <c r="A145" i="1" s="1"/>
  <c r="B146" i="3"/>
  <c r="B145" i="1" s="1"/>
  <c r="C146" i="3"/>
  <c r="D146" i="3"/>
  <c r="C145" i="1" s="1"/>
  <c r="A147" i="3"/>
  <c r="A146" i="1" s="1"/>
  <c r="B147" i="3"/>
  <c r="C147" i="3"/>
  <c r="D147" i="3"/>
  <c r="C146" i="1" s="1"/>
  <c r="A148" i="3"/>
  <c r="A147" i="1" s="1"/>
  <c r="B148" i="3"/>
  <c r="C148" i="3"/>
  <c r="D148" i="3"/>
  <c r="C147" i="1" s="1"/>
  <c r="A149" i="3"/>
  <c r="A148" i="1" s="1"/>
  <c r="B149" i="3"/>
  <c r="C149" i="3"/>
  <c r="D149" i="3"/>
  <c r="C148" i="1" s="1"/>
  <c r="A150" i="3"/>
  <c r="A149" i="1" s="1"/>
  <c r="B150" i="3"/>
  <c r="C150" i="3"/>
  <c r="D150" i="3"/>
  <c r="C149" i="1" s="1"/>
  <c r="A151" i="3"/>
  <c r="A150" i="1" s="1"/>
  <c r="B151" i="3"/>
  <c r="C151" i="3"/>
  <c r="D151" i="3"/>
  <c r="C150" i="1" s="1"/>
  <c r="A152" i="3"/>
  <c r="A151" i="1" s="1"/>
  <c r="B152" i="3"/>
  <c r="B151" i="1" s="1"/>
  <c r="C152" i="3"/>
  <c r="D152" i="3"/>
  <c r="C151" i="1" s="1"/>
  <c r="A153" i="3"/>
  <c r="A152" i="1" s="1"/>
  <c r="B153" i="3"/>
  <c r="C153" i="3"/>
  <c r="D153" i="3"/>
  <c r="C152" i="1" s="1"/>
  <c r="A154" i="3"/>
  <c r="A153" i="1" s="1"/>
  <c r="B154" i="3"/>
  <c r="C154" i="3"/>
  <c r="D154" i="3"/>
  <c r="C153" i="1" s="1"/>
  <c r="A155" i="3"/>
  <c r="A154" i="1" s="1"/>
  <c r="B155" i="3"/>
  <c r="C155" i="3"/>
  <c r="D155" i="3"/>
  <c r="C154" i="1" s="1"/>
  <c r="A156" i="3"/>
  <c r="A155" i="1" s="1"/>
  <c r="B156" i="3"/>
  <c r="C156" i="3"/>
  <c r="D156" i="3"/>
  <c r="C155" i="1" s="1"/>
  <c r="A157" i="3"/>
  <c r="A156" i="1" s="1"/>
  <c r="B157" i="3"/>
  <c r="C157" i="3"/>
  <c r="D157" i="3"/>
  <c r="C156" i="1" s="1"/>
  <c r="A158" i="3"/>
  <c r="A157" i="1" s="1"/>
  <c r="B158" i="3"/>
  <c r="C158" i="3"/>
  <c r="D158" i="3"/>
  <c r="C157" i="1" s="1"/>
  <c r="A159" i="3"/>
  <c r="A158" i="1" s="1"/>
  <c r="B159" i="3"/>
  <c r="C159" i="3"/>
  <c r="D159" i="3"/>
  <c r="C158" i="1" s="1"/>
  <c r="A160" i="3"/>
  <c r="A159" i="1" s="1"/>
  <c r="B160" i="3"/>
  <c r="C160" i="3"/>
  <c r="D160" i="3"/>
  <c r="C159" i="1" s="1"/>
  <c r="A161" i="3"/>
  <c r="A160" i="1" s="1"/>
  <c r="B161" i="3"/>
  <c r="C161" i="3"/>
  <c r="D161" i="3"/>
  <c r="C160" i="1" s="1"/>
  <c r="A162" i="3"/>
  <c r="A161" i="1" s="1"/>
  <c r="B162" i="3"/>
  <c r="C162" i="3"/>
  <c r="D162" i="3"/>
  <c r="C161" i="1" s="1"/>
  <c r="A163" i="3"/>
  <c r="A162" i="1" s="1"/>
  <c r="B163" i="3"/>
  <c r="C163" i="3"/>
  <c r="D163" i="3"/>
  <c r="C162" i="1" s="1"/>
  <c r="A164" i="3"/>
  <c r="A163" i="1" s="1"/>
  <c r="B164" i="3"/>
  <c r="B163" i="1" s="1"/>
  <c r="C164" i="3"/>
  <c r="D164" i="3"/>
  <c r="C163" i="1" s="1"/>
  <c r="A165" i="3"/>
  <c r="A164" i="1" s="1"/>
  <c r="B165" i="3"/>
  <c r="C165" i="3"/>
  <c r="D165" i="3"/>
  <c r="C164" i="1" s="1"/>
  <c r="A166" i="3"/>
  <c r="A165" i="1" s="1"/>
  <c r="B166" i="3"/>
  <c r="C166" i="3"/>
  <c r="D166" i="3"/>
  <c r="C165" i="1" s="1"/>
  <c r="A167" i="3"/>
  <c r="A166" i="1" s="1"/>
  <c r="B167" i="3"/>
  <c r="C167" i="3"/>
  <c r="D167" i="3"/>
  <c r="C166" i="1" s="1"/>
  <c r="A168" i="3"/>
  <c r="A167" i="1" s="1"/>
  <c r="B168" i="3"/>
  <c r="C168" i="3"/>
  <c r="D168" i="3"/>
  <c r="C167" i="1" s="1"/>
  <c r="A169" i="3"/>
  <c r="A168" i="1" s="1"/>
  <c r="B169" i="3"/>
  <c r="C169" i="3"/>
  <c r="D169" i="3"/>
  <c r="C168" i="1" s="1"/>
  <c r="A170" i="3"/>
  <c r="A169" i="1" s="1"/>
  <c r="B170" i="3"/>
  <c r="B169" i="1" s="1"/>
  <c r="C170" i="3"/>
  <c r="D170" i="3"/>
  <c r="C169" i="1" s="1"/>
  <c r="A171" i="3"/>
  <c r="A170" i="1" s="1"/>
  <c r="B171" i="3"/>
  <c r="C171" i="3"/>
  <c r="D171" i="3"/>
  <c r="C170" i="1" s="1"/>
  <c r="A172" i="3"/>
  <c r="A171" i="1" s="1"/>
  <c r="B172" i="3"/>
  <c r="C172" i="3"/>
  <c r="D172" i="3"/>
  <c r="C171" i="1" s="1"/>
  <c r="A173" i="3"/>
  <c r="A172" i="1" s="1"/>
  <c r="B173" i="3"/>
  <c r="C173" i="3"/>
  <c r="D173" i="3"/>
  <c r="C172" i="1" s="1"/>
  <c r="A174" i="3"/>
  <c r="A173" i="1" s="1"/>
  <c r="B174" i="3"/>
  <c r="C174" i="3"/>
  <c r="D174" i="3"/>
  <c r="C173" i="1" s="1"/>
  <c r="A175" i="3"/>
  <c r="A174" i="1" s="1"/>
  <c r="B175" i="3"/>
  <c r="C175" i="3"/>
  <c r="D175" i="3"/>
  <c r="C174" i="1" s="1"/>
  <c r="A176" i="3"/>
  <c r="A175" i="1" s="1"/>
  <c r="B176" i="3"/>
  <c r="C176" i="3"/>
  <c r="D176" i="3"/>
  <c r="C175" i="1" s="1"/>
  <c r="A177" i="3"/>
  <c r="A176" i="1" s="1"/>
  <c r="B177" i="3"/>
  <c r="C177" i="3"/>
  <c r="D177" i="3"/>
  <c r="C176" i="1" s="1"/>
  <c r="A178" i="3"/>
  <c r="A177" i="1" s="1"/>
  <c r="B178" i="3"/>
  <c r="C178" i="3"/>
  <c r="D178" i="3"/>
  <c r="C177" i="1" s="1"/>
  <c r="A179" i="3"/>
  <c r="A178" i="1" s="1"/>
  <c r="B179" i="3"/>
  <c r="C179" i="3"/>
  <c r="D179" i="3"/>
  <c r="C178" i="1" s="1"/>
  <c r="A180" i="3"/>
  <c r="A179" i="1" s="1"/>
  <c r="B180" i="3"/>
  <c r="C180" i="3"/>
  <c r="D180" i="3"/>
  <c r="C179" i="1" s="1"/>
  <c r="A181" i="3"/>
  <c r="A180" i="1" s="1"/>
  <c r="B181" i="3"/>
  <c r="C181" i="3"/>
  <c r="D181" i="3"/>
  <c r="C180" i="1" s="1"/>
  <c r="A182" i="3"/>
  <c r="A181" i="1" s="1"/>
  <c r="B182" i="3"/>
  <c r="B181" i="1" s="1"/>
  <c r="C182" i="3"/>
  <c r="D182" i="3"/>
  <c r="C181" i="1" s="1"/>
  <c r="A183" i="3"/>
  <c r="A182" i="1" s="1"/>
  <c r="B183" i="3"/>
  <c r="C183" i="3"/>
  <c r="D183" i="3"/>
  <c r="C182" i="1" s="1"/>
  <c r="A184" i="3"/>
  <c r="A183" i="1" s="1"/>
  <c r="B184" i="3"/>
  <c r="C184" i="3"/>
  <c r="D184" i="3"/>
  <c r="C183" i="1" s="1"/>
  <c r="A185" i="3"/>
  <c r="A184" i="1" s="1"/>
  <c r="B185" i="3"/>
  <c r="C185" i="3"/>
  <c r="D185" i="3"/>
  <c r="C184" i="1" s="1"/>
  <c r="A186" i="3"/>
  <c r="A185" i="1" s="1"/>
  <c r="B186" i="3"/>
  <c r="C186" i="3"/>
  <c r="D186" i="3"/>
  <c r="C185" i="1" s="1"/>
  <c r="A187" i="3"/>
  <c r="A186" i="1" s="1"/>
  <c r="B187" i="3"/>
  <c r="C187" i="3"/>
  <c r="D187" i="3"/>
  <c r="C186" i="1" s="1"/>
  <c r="A188" i="3"/>
  <c r="A187" i="1" s="1"/>
  <c r="B188" i="3"/>
  <c r="B187" i="1" s="1"/>
  <c r="C188" i="3"/>
  <c r="D188" i="3"/>
  <c r="C187" i="1" s="1"/>
  <c r="A189" i="3"/>
  <c r="A188" i="1" s="1"/>
  <c r="B189" i="3"/>
  <c r="C189" i="3"/>
  <c r="D189" i="3"/>
  <c r="C188" i="1" s="1"/>
  <c r="A190" i="3"/>
  <c r="A189" i="1" s="1"/>
  <c r="B190" i="3"/>
  <c r="C190" i="3"/>
  <c r="D190" i="3"/>
  <c r="C189" i="1" s="1"/>
  <c r="A191" i="3"/>
  <c r="A190" i="1" s="1"/>
  <c r="B191" i="3"/>
  <c r="C191" i="3"/>
  <c r="D191" i="3"/>
  <c r="C190" i="1" s="1"/>
  <c r="A192" i="3"/>
  <c r="A191" i="1" s="1"/>
  <c r="B192" i="3"/>
  <c r="C192" i="3"/>
  <c r="D192" i="3"/>
  <c r="C191" i="1" s="1"/>
  <c r="A193" i="3"/>
  <c r="A192" i="1" s="1"/>
  <c r="B193" i="3"/>
  <c r="C193" i="3"/>
  <c r="D193" i="3"/>
  <c r="C192" i="1" s="1"/>
  <c r="A194" i="3"/>
  <c r="A193" i="1" s="1"/>
  <c r="B194" i="3"/>
  <c r="C194" i="3"/>
  <c r="D194" i="3"/>
  <c r="C193" i="1" s="1"/>
  <c r="A195" i="3"/>
  <c r="A194" i="1" s="1"/>
  <c r="B195" i="3"/>
  <c r="C195" i="3"/>
  <c r="D195" i="3"/>
  <c r="C194" i="1" s="1"/>
  <c r="A196" i="3"/>
  <c r="A195" i="1" s="1"/>
  <c r="B196" i="3"/>
  <c r="C196" i="3"/>
  <c r="D196" i="3"/>
  <c r="C195" i="1" s="1"/>
  <c r="A197" i="3"/>
  <c r="A196" i="1" s="1"/>
  <c r="B197" i="3"/>
  <c r="C197" i="3"/>
  <c r="D197" i="3"/>
  <c r="C196" i="1" s="1"/>
  <c r="A198" i="3"/>
  <c r="A197" i="1" s="1"/>
  <c r="B198" i="3"/>
  <c r="C198" i="3"/>
  <c r="D198" i="3"/>
  <c r="C197" i="1" s="1"/>
  <c r="A199" i="3"/>
  <c r="A198" i="1" s="1"/>
  <c r="B199" i="3"/>
  <c r="C199" i="3"/>
  <c r="D199" i="3"/>
  <c r="C198" i="1" s="1"/>
  <c r="A200" i="3"/>
  <c r="B200" i="3"/>
  <c r="C200" i="3"/>
  <c r="D200" i="3"/>
  <c r="D1" i="3"/>
  <c r="C1" i="3"/>
  <c r="B1" i="3"/>
  <c r="A1" i="3"/>
  <c r="B2" i="1" l="1"/>
  <c r="B177" i="1"/>
  <c r="B165" i="1"/>
  <c r="B135" i="1"/>
  <c r="B114" i="1"/>
  <c r="B81" i="1"/>
  <c r="B69" i="1"/>
  <c r="B63" i="1"/>
  <c r="B54" i="1"/>
  <c r="B39" i="1"/>
  <c r="B183" i="1"/>
  <c r="B159" i="1"/>
  <c r="B129" i="1"/>
  <c r="B108" i="1"/>
  <c r="B78" i="1"/>
  <c r="B60" i="1"/>
  <c r="B189" i="1"/>
  <c r="B168" i="1"/>
  <c r="B138" i="1"/>
  <c r="B117" i="1"/>
  <c r="B99" i="1"/>
  <c r="B75" i="1"/>
  <c r="B51" i="1"/>
  <c r="B198" i="1"/>
  <c r="B171" i="1"/>
  <c r="B147" i="1"/>
  <c r="B132" i="1"/>
  <c r="B111" i="1"/>
  <c r="B90" i="1"/>
  <c r="B66" i="1"/>
  <c r="B57" i="1"/>
  <c r="B174" i="1"/>
  <c r="B144" i="1"/>
  <c r="B126" i="1"/>
  <c r="B105" i="1"/>
  <c r="B72" i="1"/>
  <c r="B42" i="1"/>
  <c r="B192" i="1"/>
  <c r="B150" i="1"/>
  <c r="B96" i="1"/>
  <c r="B195" i="1"/>
  <c r="B153" i="1"/>
  <c r="B93" i="1"/>
  <c r="B180" i="1"/>
  <c r="B162" i="1"/>
  <c r="B141" i="1"/>
  <c r="B84" i="1"/>
  <c r="B186" i="1"/>
  <c r="B156" i="1"/>
  <c r="B120" i="1"/>
  <c r="B48" i="1"/>
  <c r="B5" i="1"/>
  <c r="B6" i="1"/>
  <c r="B9" i="1"/>
  <c r="B24" i="1"/>
  <c r="B21" i="1"/>
  <c r="B12" i="1"/>
  <c r="B36" i="1"/>
  <c r="B18" i="1"/>
  <c r="B33" i="1"/>
  <c r="B27" i="1"/>
  <c r="B102" i="1"/>
  <c r="AA2" i="5"/>
  <c r="B196" i="1"/>
  <c r="B193" i="1"/>
  <c r="B190" i="1"/>
  <c r="B184" i="1"/>
  <c r="B178" i="1"/>
  <c r="B175" i="1"/>
  <c r="B172" i="1"/>
  <c r="B166" i="1"/>
  <c r="B160" i="1"/>
  <c r="B157" i="1"/>
  <c r="B154" i="1"/>
  <c r="B148" i="1"/>
  <c r="B142" i="1"/>
  <c r="B136" i="1"/>
  <c r="B130" i="1"/>
  <c r="B124" i="1"/>
  <c r="B118" i="1"/>
  <c r="B112" i="1"/>
  <c r="B106" i="1"/>
  <c r="B100" i="1"/>
  <c r="B94" i="1"/>
  <c r="B88" i="1"/>
  <c r="B85" i="1"/>
  <c r="B82" i="1"/>
  <c r="B76" i="1"/>
  <c r="B70" i="1"/>
  <c r="B64" i="1"/>
  <c r="B58" i="1"/>
  <c r="B52" i="1"/>
  <c r="B46" i="1"/>
  <c r="B40" i="1"/>
  <c r="B34" i="1"/>
  <c r="B28" i="1"/>
  <c r="B22" i="1"/>
  <c r="B16" i="1"/>
  <c r="B4" i="1"/>
  <c r="D2" i="5"/>
  <c r="B43" i="1"/>
  <c r="B123" i="1"/>
  <c r="B13" i="1"/>
  <c r="B197" i="1"/>
  <c r="B194" i="1"/>
  <c r="B191" i="1"/>
  <c r="B188" i="1"/>
  <c r="B185" i="1"/>
  <c r="B182" i="1"/>
  <c r="B179" i="1"/>
  <c r="B176" i="1"/>
  <c r="B173" i="1"/>
  <c r="B170" i="1"/>
  <c r="B167" i="1"/>
  <c r="B164" i="1"/>
  <c r="B161" i="1"/>
  <c r="B158" i="1"/>
  <c r="B155" i="1"/>
  <c r="B152" i="1"/>
  <c r="B149" i="1"/>
  <c r="B146" i="1"/>
  <c r="B143" i="1"/>
  <c r="B140" i="1"/>
  <c r="B137" i="1"/>
  <c r="B134" i="1"/>
  <c r="B131" i="1"/>
  <c r="B128" i="1"/>
  <c r="B125" i="1"/>
  <c r="B122" i="1"/>
  <c r="B119" i="1"/>
  <c r="B116" i="1"/>
  <c r="B113" i="1"/>
  <c r="B110" i="1"/>
  <c r="B107" i="1"/>
  <c r="B104" i="1"/>
  <c r="B101" i="1"/>
  <c r="B98" i="1"/>
  <c r="B95" i="1"/>
  <c r="B92" i="1"/>
  <c r="B89" i="1"/>
  <c r="B86" i="1"/>
  <c r="B83" i="1"/>
  <c r="B80" i="1"/>
  <c r="B77" i="1"/>
  <c r="B74" i="1"/>
  <c r="B71" i="1"/>
  <c r="B68" i="1"/>
  <c r="B65" i="1"/>
  <c r="B62" i="1"/>
  <c r="B59" i="1"/>
  <c r="B56" i="1"/>
  <c r="B53" i="1"/>
  <c r="B50" i="1"/>
  <c r="B47" i="1"/>
  <c r="B44" i="1"/>
  <c r="B41" i="1"/>
  <c r="B38" i="1"/>
  <c r="B35" i="1"/>
  <c r="B32" i="1"/>
  <c r="B29" i="1"/>
  <c r="B26" i="1"/>
  <c r="B23" i="1"/>
  <c r="B20" i="1"/>
  <c r="B17" i="1"/>
  <c r="B14" i="1"/>
  <c r="B11" i="1"/>
  <c r="B8" i="1"/>
  <c r="B45" i="1"/>
  <c r="B30" i="1"/>
  <c r="B15" i="1"/>
  <c r="B3" i="1"/>
  <c r="B87" i="1"/>
  <c r="D5" i="8" l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D6" i="8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D20" i="8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Z20" i="8" s="1"/>
  <c r="D12" i="8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Z12" i="8" s="1"/>
  <c r="D17" i="8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D14" i="8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D11" i="8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Z11" i="8" s="1"/>
  <c r="D10" i="8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Z10" i="8" s="1"/>
  <c r="D9" i="8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Z7" i="8" s="1"/>
  <c r="D4" i="8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Z3" i="8" s="1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Z13" i="8" s="1"/>
  <c r="AH21" i="5"/>
  <c r="AH9" i="5"/>
  <c r="AE11" i="5" s="1"/>
  <c r="AA27" i="5"/>
  <c r="Y4" i="8" l="1"/>
  <c r="Z4" i="8" s="1"/>
  <c r="Y8" i="8"/>
  <c r="Z8" i="8" s="1"/>
  <c r="Y14" i="8"/>
  <c r="Z16" i="8" s="1"/>
  <c r="Y17" i="8"/>
  <c r="Z19" i="8" s="1"/>
  <c r="AI21" i="5"/>
  <c r="AE23" i="5"/>
  <c r="AD23" i="5"/>
  <c r="AE5" i="5"/>
  <c r="AD11" i="5"/>
  <c r="AF11" i="5" s="1"/>
  <c r="AA10" i="5" s="1"/>
  <c r="AI9" i="5"/>
  <c r="AF23" i="5" l="1"/>
  <c r="AG23" i="5" s="1"/>
  <c r="AH23" i="5" s="1"/>
  <c r="Z18" i="8"/>
  <c r="Z15" i="8"/>
  <c r="AG11" i="5"/>
  <c r="AH11" i="5" s="1"/>
  <c r="AI11" i="5" s="1"/>
  <c r="AA19" i="5" l="1"/>
  <c r="AE24" i="5"/>
  <c r="AD24" i="5"/>
  <c r="AI23" i="5"/>
  <c r="AD12" i="5"/>
  <c r="AE12" i="5"/>
  <c r="AF24" i="5" l="1"/>
  <c r="AG24" i="5" s="1"/>
  <c r="AH24" i="5" s="1"/>
  <c r="AF12" i="5"/>
  <c r="AA20" i="5" l="1"/>
  <c r="AE25" i="5"/>
  <c r="AE26" i="5"/>
  <c r="AD25" i="5"/>
  <c r="AF25" i="5" s="1"/>
  <c r="AI24" i="5"/>
  <c r="AD26" i="5"/>
  <c r="AF26" i="5" s="1"/>
  <c r="AG12" i="5"/>
  <c r="AH12" i="5" s="1"/>
  <c r="AE13" i="5" s="1"/>
  <c r="AA11" i="5"/>
  <c r="AG26" i="5" l="1"/>
  <c r="AA22" i="5"/>
  <c r="AE14" i="5"/>
  <c r="AD13" i="5"/>
  <c r="AF13" i="5" s="1"/>
  <c r="AA12" i="5" s="1"/>
  <c r="AG25" i="5"/>
  <c r="AH25" i="5" s="1"/>
  <c r="AA21" i="5"/>
  <c r="AI12" i="5"/>
  <c r="AD14" i="5"/>
  <c r="AF14" i="5" l="1"/>
  <c r="AA13" i="5" s="1"/>
  <c r="AG13" i="5"/>
  <c r="AH13" i="5" s="1"/>
  <c r="AI13" i="5" s="1"/>
  <c r="AI25" i="5"/>
  <c r="AH26" i="5" s="1"/>
  <c r="AG14" i="5" l="1"/>
  <c r="AH14" i="5" s="1"/>
  <c r="AE27" i="5"/>
  <c r="AD27" i="5"/>
  <c r="AF27" i="5" s="1"/>
  <c r="AI26" i="5"/>
  <c r="AI14" i="5" l="1"/>
  <c r="AE15" i="5"/>
  <c r="AD15" i="5"/>
  <c r="AG27" i="5"/>
  <c r="AH27" i="5" s="1"/>
  <c r="AA23" i="5"/>
  <c r="AF15" i="5" l="1"/>
  <c r="AA14" i="5" s="1"/>
  <c r="AE28" i="5"/>
  <c r="AI27" i="5"/>
  <c r="AD28" i="5"/>
  <c r="AF28" i="5" s="1"/>
  <c r="AG15" i="5" l="1"/>
  <c r="AH15" i="5" s="1"/>
  <c r="AD16" i="5" s="1"/>
  <c r="AG28" i="5"/>
  <c r="AH28" i="5" s="1"/>
  <c r="AA24" i="5"/>
  <c r="AI15" i="5" l="1"/>
  <c r="AE16" i="5"/>
  <c r="AF16" i="5" s="1"/>
  <c r="AA15" i="5" s="1"/>
  <c r="AE29" i="5"/>
  <c r="AD29" i="5"/>
  <c r="AF29" i="5" s="1"/>
  <c r="AI28" i="5"/>
  <c r="AG16" i="5" l="1"/>
  <c r="AH16" i="5" s="1"/>
  <c r="AD17" i="5" s="1"/>
  <c r="AG29" i="5"/>
  <c r="AH29" i="5" s="1"/>
  <c r="AA25" i="5"/>
  <c r="AE17" i="5" l="1"/>
  <c r="AF17" i="5" s="1"/>
  <c r="AA16" i="5" s="1"/>
  <c r="AI16" i="5"/>
  <c r="AE30" i="5"/>
  <c r="AI29" i="5"/>
  <c r="AD30" i="5"/>
  <c r="AG17" i="5" l="1"/>
  <c r="AH17" i="5" s="1"/>
  <c r="AI17" i="5" s="1"/>
  <c r="AF30" i="5"/>
  <c r="AG30" i="5" s="1"/>
  <c r="AH30" i="5" s="1"/>
  <c r="AI30" i="5" s="1"/>
  <c r="AE18" i="5" l="1"/>
  <c r="AD18" i="5"/>
  <c r="AA26" i="5"/>
  <c r="AF18" i="5" l="1"/>
  <c r="AG18" i="5" s="1"/>
  <c r="AH18" i="5" s="1"/>
  <c r="AI18" i="5" s="1"/>
  <c r="AA1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9" authorId="0" shapeId="0" xr:uid="{2BFEF04E-5901-413D-8388-64974978AD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lenght
</t>
        </r>
      </text>
    </comment>
    <comment ref="AI21" authorId="0" shapeId="0" xr:uid="{E06E7384-36C1-40C7-A645-9711822324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lenght
</t>
        </r>
      </text>
    </comment>
  </commentList>
</comments>
</file>

<file path=xl/sharedStrings.xml><?xml version="1.0" encoding="utf-8"?>
<sst xmlns="http://schemas.openxmlformats.org/spreadsheetml/2006/main" count="98" uniqueCount="68">
  <si>
    <t>XY</t>
  </si>
  <si>
    <t>Content</t>
  </si>
  <si>
    <t>Leitura Atual</t>
  </si>
  <si>
    <t>Leitura Anterior</t>
  </si>
  <si>
    <t>Proxima Leitura</t>
  </si>
  <si>
    <t>Conta referente a</t>
  </si>
  <si>
    <t>Vencimento</t>
  </si>
  <si>
    <t>Name</t>
  </si>
  <si>
    <t>Total a pagar</t>
  </si>
  <si>
    <t>Bandeira</t>
  </si>
  <si>
    <t>Cliente</t>
  </si>
  <si>
    <t>UC/UG</t>
  </si>
  <si>
    <t>Captura de dados</t>
  </si>
  <si>
    <t>Dados não tratados</t>
  </si>
  <si>
    <t>Dados tratados</t>
  </si>
  <si>
    <t>Consumo do Mês (P)</t>
  </si>
  <si>
    <t>Consumo do Mês (FP)</t>
  </si>
  <si>
    <t>Tratamento</t>
  </si>
  <si>
    <t>nr of comma</t>
  </si>
  <si>
    <t>=MID(A2, SEARCH(",",A2) + 1, SEARCH(",",A2,SEARCH(",",A2)+1) - SEARCH(",",A2) - 1)</t>
  </si>
  <si>
    <t>nro</t>
  </si>
  <si>
    <t>decimal</t>
  </si>
  <si>
    <t>resto</t>
  </si>
  <si>
    <t>tamanho</t>
  </si>
  <si>
    <t>concat</t>
  </si>
  <si>
    <t>Consumo em kWh - Ponta</t>
  </si>
  <si>
    <t>Energia Atv Injetada - Ponta</t>
  </si>
  <si>
    <t>Consumo em kWh - Fora Ponta</t>
  </si>
  <si>
    <t>Energia Atv Injetada - Fora Ponta</t>
  </si>
  <si>
    <t>Energia Reativa Exced em KWh - Ponta</t>
  </si>
  <si>
    <t>Energia Reativa Exced em KWh - FPonta</t>
  </si>
  <si>
    <t>Demanda de Potência Medida - Fora Ponta</t>
  </si>
  <si>
    <t>Demanda Potência Não Consumida - F Ponta</t>
  </si>
  <si>
    <t>Tratamento consumo/injeção</t>
  </si>
  <si>
    <t>LEN_resto</t>
  </si>
  <si>
    <t>CONSUMO MENSAL</t>
  </si>
  <si>
    <t>Energia Reativa Exced (P)</t>
  </si>
  <si>
    <t>Energia Reativa Exced (FP)</t>
  </si>
  <si>
    <t>Demanda de Potência Medida (FP)</t>
  </si>
  <si>
    <t>Demanda Potência Não Consumida (FP)</t>
  </si>
  <si>
    <t>Tratamento tarifa consumo</t>
  </si>
  <si>
    <t>Lenght</t>
  </si>
  <si>
    <t>TARIFA CONSUMO c/ TRIBUTOS</t>
  </si>
  <si>
    <t>Energia Ativa Injetada (P)</t>
  </si>
  <si>
    <t>Energia Ativa Injetada (FP)</t>
  </si>
  <si>
    <t>Tarifa Consumo do Mês (P)</t>
  </si>
  <si>
    <t>Tarifa Energia Ativa Injetada (P)</t>
  </si>
  <si>
    <t>Tarifa Consumo do Mês (FP)</t>
  </si>
  <si>
    <t>Tarifa Energia Ativa Injetada (FP)</t>
  </si>
  <si>
    <t>Tarifa Energia Reativa Exced (P)</t>
  </si>
  <si>
    <t>Tarifa Energia Reativa Exced (FP)</t>
  </si>
  <si>
    <t>Tarifa Demanda de Potência Medida (FP)</t>
  </si>
  <si>
    <t>Tarifa Demanda Potência Não Consumida (FP)</t>
  </si>
  <si>
    <t>Nro da Instalacao</t>
  </si>
  <si>
    <t>Nro Cliente</t>
  </si>
  <si>
    <t>Tarifa Energia (TE)</t>
  </si>
  <si>
    <t>Tarifa Uso Sist. Distr. (TUSD)</t>
  </si>
  <si>
    <t>Energia (TE)</t>
  </si>
  <si>
    <t>Uso Sist. Distr. (TUSD)</t>
  </si>
  <si>
    <t>CONSUMO</t>
  </si>
  <si>
    <t>TARIFA</t>
  </si>
  <si>
    <t>Erro</t>
  </si>
  <si>
    <t>X</t>
  </si>
  <si>
    <t>Y</t>
  </si>
  <si>
    <t>Nome</t>
  </si>
  <si>
    <t>CPF/CNPJ</t>
  </si>
  <si>
    <t>Possivel Nro Cliente (sujo)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</si>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</sst>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3" xfId="0" applyFont="1" applyBorder="1"/>
    <xf numFmtId="0" fontId="1" fillId="0" borderId="5" xfId="0" applyFont="1" applyBorder="1"/>
    <xf numFmtId="0" fontId="0" fillId="2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7" xfId="0" applyBorder="1"/>
    <xf numFmtId="0" fontId="0" fillId="0" borderId="13" xfId="0" applyBorder="1"/>
    <xf numFmtId="0" fontId="1" fillId="0" borderId="12" xfId="0" applyFont="1" applyBorder="1"/>
    <xf numFmtId="0" fontId="1" fillId="0" borderId="6" xfId="0" applyFont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Fill="1" applyBorder="1"/>
    <xf numFmtId="0" fontId="1" fillId="0" borderId="14" xfId="0" applyFont="1" applyBorder="1"/>
    <xf numFmtId="0" fontId="0" fillId="0" borderId="14" xfId="0" applyBorder="1"/>
    <xf numFmtId="0" fontId="0" fillId="0" borderId="15" xfId="0" applyBorder="1"/>
    <xf numFmtId="0" fontId="1" fillId="2" borderId="14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0" borderId="0" xfId="0" applyNumberFormat="1" applyBorder="1"/>
    <xf numFmtId="0" fontId="0" fillId="2" borderId="4" xfId="0" quotePrefix="1" applyFill="1" applyBorder="1"/>
    <xf numFmtId="0" fontId="1" fillId="0" borderId="15" xfId="0" applyFont="1" applyBorder="1"/>
    <xf numFmtId="0" fontId="1" fillId="0" borderId="7" xfId="0" applyFont="1" applyBorder="1"/>
    <xf numFmtId="0" fontId="0" fillId="0" borderId="2" xfId="0" applyFill="1" applyBorder="1"/>
    <xf numFmtId="0" fontId="0" fillId="0" borderId="8" xfId="0" applyFill="1" applyBorder="1"/>
    <xf numFmtId="0" fontId="0" fillId="2" borderId="13" xfId="0" applyFill="1" applyBorder="1"/>
    <xf numFmtId="0" fontId="0" fillId="2" borderId="12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_fa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PageID</v>
          </cell>
          <cell r="C1" t="str">
            <v>X</v>
          </cell>
          <cell r="D1" t="str">
            <v>Y</v>
          </cell>
          <cell r="E1" t="str">
            <v>Content</v>
          </cell>
        </row>
        <row r="2">
          <cell r="B2" t="str">
            <v xml:space="preserve">Capturado em: </v>
          </cell>
          <cell r="C2" t="str">
            <v>2022-11-15</v>
          </cell>
          <cell r="D2" t="str">
            <v xml:space="preserve"> às: </v>
          </cell>
          <cell r="E2" t="str">
            <v>13:38:35</v>
          </cell>
        </row>
        <row r="3">
          <cell r="B3">
            <v>4</v>
          </cell>
          <cell r="C3">
            <v>39</v>
          </cell>
          <cell r="D3">
            <v>802</v>
          </cell>
          <cell r="E3" t="str">
            <v>CONSORCIO MUNHOZ 1 ENERGIARURAL B BOM JARDIM, 0 - Sítio Paineiras, Estrada 37620000B BOM JARDIMMUNHOZ (AG: 316)</v>
          </cell>
        </row>
        <row r="4">
          <cell r="B4">
            <v>4</v>
          </cell>
          <cell r="C4">
            <v>81</v>
          </cell>
          <cell r="D4">
            <v>779</v>
          </cell>
          <cell r="E4" t="str">
            <v>MTV-MOD.TARIFÁRIA VERDE / A3AINDUSTRIAL / INDUSTRIAL</v>
          </cell>
        </row>
        <row r="5">
          <cell r="B5">
            <v>4</v>
          </cell>
          <cell r="C5">
            <v>38</v>
          </cell>
          <cell r="D5">
            <v>745</v>
          </cell>
          <cell r="E5" t="str">
            <v>Grupo/Subgp.:Classe/Subcls.:Roteiro:Nº do Medidor:MATRÍCULA:DOM.  ENT.:</v>
          </cell>
        </row>
        <row r="6">
          <cell r="B6">
            <v>4</v>
          </cell>
          <cell r="C6">
            <v>63</v>
          </cell>
          <cell r="D6">
            <v>763</v>
          </cell>
          <cell r="E6" t="str">
            <v>082 - 3016 - 010 - 0050W9007777164</v>
          </cell>
        </row>
        <row r="7">
          <cell r="B7">
            <v>4</v>
          </cell>
          <cell r="C7">
            <v>77</v>
          </cell>
          <cell r="D7">
            <v>754</v>
          </cell>
          <cell r="E7" t="str">
            <v>0002598964-2022-09-4</v>
          </cell>
        </row>
        <row r="8">
          <cell r="B8">
            <v>4</v>
          </cell>
          <cell r="C8">
            <v>243</v>
          </cell>
          <cell r="D8">
            <v>771</v>
          </cell>
          <cell r="E8" t="str">
            <v>TRIFASICO</v>
          </cell>
        </row>
        <row r="9">
          <cell r="B9">
            <v>4</v>
          </cell>
          <cell r="C9">
            <v>211</v>
          </cell>
          <cell r="D9">
            <v>754</v>
          </cell>
          <cell r="E9" t="str">
            <v>LIGAÇÃO:DOM.  BANC.:CNPJ/CPF: 41.628.717/0001-60</v>
          </cell>
        </row>
        <row r="10">
          <cell r="B10">
            <v>4</v>
          </cell>
          <cell r="C10">
            <v>363</v>
          </cell>
          <cell r="D10">
            <v>750</v>
          </cell>
          <cell r="E10" t="str">
            <v>ENERGISA SUL-SUDESTE - DISTRIBUIDORA DE ENERGIA S.A.Rua Capitão Soares, 667, CENTROCAMBUI - MG CEP 37600-000CNPJ 07.282.377/0081-04     Insc. Est. 002522747.04-56Nota Fiscal/Conta de Energia ElétricaSérie: B1   NF: 000.016.131Reimpressão da NF/CEE, nos termos do Regime Especial/PTA nº45.000015601-58 - SEF/MG</v>
          </cell>
        </row>
        <row r="11">
          <cell r="B11">
            <v>4</v>
          </cell>
          <cell r="C11">
            <v>189</v>
          </cell>
          <cell r="D11">
            <v>712</v>
          </cell>
          <cell r="E11" t="str">
            <v>Emissão: 03/10/2022</v>
          </cell>
        </row>
        <row r="12">
          <cell r="B12">
            <v>4</v>
          </cell>
          <cell r="C12">
            <v>354</v>
          </cell>
          <cell r="D12">
            <v>712</v>
          </cell>
          <cell r="E12" t="str">
            <v>Identificador para Débito Automático:</v>
          </cell>
        </row>
        <row r="13">
          <cell r="B13">
            <v>4</v>
          </cell>
          <cell r="C13">
            <v>493</v>
          </cell>
          <cell r="D13">
            <v>712</v>
          </cell>
          <cell r="E13" t="str">
            <v>0002598964-1</v>
          </cell>
        </row>
        <row r="14">
          <cell r="B14">
            <v>4</v>
          </cell>
          <cell r="C14">
            <v>46</v>
          </cell>
          <cell r="D14">
            <v>674</v>
          </cell>
          <cell r="E14" t="str">
            <v>Setembro/2022</v>
          </cell>
        </row>
        <row r="15">
          <cell r="B15">
            <v>4</v>
          </cell>
          <cell r="C15">
            <v>187</v>
          </cell>
          <cell r="D15">
            <v>674</v>
          </cell>
          <cell r="E15" t="str">
            <v>06/10/2022</v>
          </cell>
        </row>
        <row r="16">
          <cell r="B16">
            <v>4</v>
          </cell>
          <cell r="C16">
            <v>312</v>
          </cell>
          <cell r="D16">
            <v>674</v>
          </cell>
          <cell r="E16" t="str">
            <v>31/10/2022</v>
          </cell>
        </row>
        <row r="17">
          <cell r="B17">
            <v>4</v>
          </cell>
          <cell r="C17">
            <v>435</v>
          </cell>
          <cell r="D17">
            <v>673</v>
          </cell>
          <cell r="E17" t="str">
            <v>9/2598964-1</v>
          </cell>
        </row>
        <row r="18">
          <cell r="B18">
            <v>4</v>
          </cell>
          <cell r="C18">
            <v>34</v>
          </cell>
          <cell r="D18">
            <v>568</v>
          </cell>
          <cell r="E18" t="str">
    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    </cell>
        </row>
        <row r="19">
          <cell r="B19">
            <v>4</v>
          </cell>
          <cell r="C19">
            <v>50</v>
          </cell>
          <cell r="D19">
            <v>600</v>
          </cell>
          <cell r="E19" t="str">
            <v>Energia Atv Injetada - Fora Ponta</v>
          </cell>
        </row>
        <row r="20">
          <cell r="B20">
            <v>4</v>
          </cell>
          <cell r="C20">
            <v>50</v>
          </cell>
          <cell r="D20">
            <v>560</v>
          </cell>
          <cell r="E20" t="str">
            <v>LANÇAMENTOS E SERVIÇOS</v>
          </cell>
        </row>
        <row r="21">
          <cell r="B21">
            <v>4</v>
          </cell>
          <cell r="C21">
            <v>34</v>
          </cell>
          <cell r="D21">
            <v>552</v>
          </cell>
          <cell r="E21" t="str">
            <v>0807 Contrib de Ilum Pub</v>
          </cell>
        </row>
        <row r="22">
          <cell r="B22">
            <v>4</v>
          </cell>
          <cell r="C22">
            <v>176</v>
          </cell>
          <cell r="D22">
            <v>568</v>
          </cell>
          <cell r="E22" t="str">
            <v>Quantidade181,65181,651.159,201.159,2023,10197,408,40824,10</v>
          </cell>
        </row>
        <row r="23">
          <cell r="B23">
            <v>4</v>
          </cell>
          <cell r="C23">
            <v>254</v>
          </cell>
          <cell r="D23">
            <v>568</v>
          </cell>
          <cell r="E23" t="str">
            <v>Tarifa c/Tributos1,6162401,6162400,4498400,4498400,3402200,34022020,18491020,184910</v>
          </cell>
        </row>
        <row r="24">
          <cell r="B24">
            <v>4</v>
          </cell>
          <cell r="C24">
            <v>293</v>
          </cell>
          <cell r="D24">
            <v>568</v>
          </cell>
          <cell r="E24" t="str">
            <v>Valor Total(R$)293,59-293,59521,47-521,477,8567,16169,5516.634,38</v>
          </cell>
        </row>
        <row r="25">
          <cell r="B25">
            <v>4</v>
          </cell>
          <cell r="C25">
            <v>332</v>
          </cell>
          <cell r="D25">
            <v>568</v>
          </cell>
          <cell r="E25" t="str">
            <v>Base Calc.ICMS(R$)95,42-95,42374,86-374,867,8567,160,000,00</v>
          </cell>
        </row>
        <row r="26">
          <cell r="B26">
            <v>4</v>
          </cell>
          <cell r="C26">
            <v>366</v>
          </cell>
          <cell r="D26">
            <v>568</v>
          </cell>
          <cell r="E26" t="str">
            <v>%Aliq.ICMS181818181818180</v>
          </cell>
        </row>
        <row r="27">
          <cell r="B27">
            <v>4</v>
          </cell>
          <cell r="C27">
            <v>308</v>
          </cell>
          <cell r="D27">
            <v>552</v>
          </cell>
          <cell r="E27" t="str">
            <v>46,17</v>
          </cell>
        </row>
        <row r="28">
          <cell r="B28">
            <v>4</v>
          </cell>
          <cell r="C28">
            <v>350</v>
          </cell>
          <cell r="D28">
            <v>552</v>
          </cell>
          <cell r="E28" t="str">
            <v>0,00</v>
          </cell>
        </row>
        <row r="29">
          <cell r="B29">
            <v>4</v>
          </cell>
          <cell r="C29">
            <v>376</v>
          </cell>
          <cell r="D29">
            <v>552</v>
          </cell>
          <cell r="E29" t="str">
            <v>0</v>
          </cell>
        </row>
        <row r="30">
          <cell r="B30">
            <v>4</v>
          </cell>
          <cell r="C30">
            <v>400</v>
          </cell>
          <cell r="D30">
            <v>568</v>
          </cell>
          <cell r="E30" t="str">
            <v>ICMS (R$)17,18-17,1867,47-67,471,4112,090,000,00</v>
          </cell>
        </row>
        <row r="31">
          <cell r="B31">
            <v>4</v>
          </cell>
          <cell r="C31">
            <v>405</v>
          </cell>
          <cell r="D31">
            <v>552</v>
          </cell>
          <cell r="E31" t="str">
            <v>0,00</v>
          </cell>
        </row>
        <row r="32">
          <cell r="B32">
            <v>4</v>
          </cell>
          <cell r="C32">
            <v>428</v>
          </cell>
          <cell r="D32">
            <v>641</v>
          </cell>
          <cell r="E32" t="str">
            <v>Base Calc.</v>
          </cell>
        </row>
        <row r="33">
          <cell r="B33">
            <v>4</v>
          </cell>
          <cell r="C33">
            <v>420</v>
          </cell>
          <cell r="D33">
            <v>568</v>
          </cell>
          <cell r="E33" t="str">
            <v>PIS/COFINS (R$)276,41-276,41453,99-453,996,4455,07169,5516.634,38</v>
          </cell>
        </row>
        <row r="34">
          <cell r="B34">
            <v>4</v>
          </cell>
          <cell r="C34">
            <v>474</v>
          </cell>
          <cell r="D34">
            <v>568</v>
          </cell>
          <cell r="E34" t="str">
            <v>PIS (R$) COFINS(R$)(3,0729%)8,49-8,4913,95-13,950,201,695,21511,16</v>
          </cell>
        </row>
        <row r="35">
          <cell r="B35">
            <v>4</v>
          </cell>
          <cell r="C35">
            <v>470</v>
          </cell>
          <cell r="D35">
            <v>568</v>
          </cell>
          <cell r="E35" t="str">
            <v>(0,6671%)1,84-1,843,03-3,030,040,371,13110,97</v>
          </cell>
        </row>
        <row r="36">
          <cell r="B36">
            <v>4</v>
          </cell>
          <cell r="C36">
            <v>453</v>
          </cell>
          <cell r="D36">
            <v>552</v>
          </cell>
          <cell r="E36" t="str">
            <v>0,00</v>
          </cell>
        </row>
        <row r="37">
          <cell r="B37">
            <v>4</v>
          </cell>
          <cell r="C37">
            <v>485</v>
          </cell>
          <cell r="D37">
            <v>552</v>
          </cell>
          <cell r="E37" t="str">
            <v>0,00</v>
          </cell>
        </row>
        <row r="38">
          <cell r="B38">
            <v>4</v>
          </cell>
          <cell r="C38">
            <v>525</v>
          </cell>
          <cell r="D38">
            <v>552</v>
          </cell>
          <cell r="E38" t="str">
            <v>0,00</v>
          </cell>
        </row>
        <row r="39">
          <cell r="B39">
            <v>4</v>
          </cell>
          <cell r="C39">
            <v>35</v>
          </cell>
          <cell r="D39">
            <v>431</v>
          </cell>
          <cell r="E39" t="str">
            <v>CCI: Código de Classificação do Item</v>
          </cell>
        </row>
        <row r="40">
          <cell r="B40">
            <v>4</v>
          </cell>
          <cell r="C40">
            <v>248</v>
          </cell>
          <cell r="D40">
            <v>431</v>
          </cell>
          <cell r="E40" t="str">
            <v>Total:</v>
          </cell>
        </row>
        <row r="41">
          <cell r="B41">
            <v>4</v>
          </cell>
          <cell r="C41">
            <v>296</v>
          </cell>
          <cell r="D41">
            <v>431</v>
          </cell>
          <cell r="E41" t="str">
            <v>16.925,11</v>
          </cell>
        </row>
        <row r="42">
          <cell r="B42">
            <v>4</v>
          </cell>
          <cell r="C42">
            <v>346</v>
          </cell>
          <cell r="D42">
            <v>431</v>
          </cell>
          <cell r="E42" t="str">
            <v>75,01</v>
          </cell>
        </row>
        <row r="43">
          <cell r="B43">
            <v>4</v>
          </cell>
          <cell r="C43">
            <v>402</v>
          </cell>
          <cell r="D43">
            <v>431</v>
          </cell>
          <cell r="E43" t="str">
            <v>13,50</v>
          </cell>
        </row>
        <row r="44">
          <cell r="B44">
            <v>4</v>
          </cell>
          <cell r="C44">
            <v>440</v>
          </cell>
          <cell r="D44">
            <v>431</v>
          </cell>
          <cell r="E44" t="str">
            <v>16.865,44</v>
          </cell>
        </row>
        <row r="45">
          <cell r="B45">
            <v>4</v>
          </cell>
          <cell r="C45">
            <v>478</v>
          </cell>
          <cell r="D45">
            <v>431</v>
          </cell>
          <cell r="E45" t="str">
            <v>112,51</v>
          </cell>
        </row>
        <row r="46">
          <cell r="B46">
            <v>4</v>
          </cell>
          <cell r="C46">
            <v>518</v>
          </cell>
          <cell r="D46">
            <v>431</v>
          </cell>
          <cell r="E46" t="str">
            <v>518,26</v>
          </cell>
        </row>
        <row r="47">
          <cell r="B47">
            <v>4</v>
          </cell>
          <cell r="C47">
            <v>63</v>
          </cell>
          <cell r="D47">
            <v>395</v>
          </cell>
          <cell r="E47" t="str">
            <v>DISCRIMINAÇÃO</v>
          </cell>
        </row>
        <row r="48">
          <cell r="B48">
            <v>4</v>
          </cell>
          <cell r="C48">
            <v>37</v>
          </cell>
          <cell r="D48">
            <v>355</v>
          </cell>
          <cell r="E48" t="str">
            <v>SERVIÇO DISTRIBUIÇÃOCOMPRA DE ENERGIASERVIÇO DE TRANSMISSÃOENCARGOS SETORIAISIMPOSTOS DIRETOS E ENCARGOSOUTROS SERVIÇOS</v>
          </cell>
        </row>
        <row r="49">
          <cell r="B49">
            <v>4</v>
          </cell>
          <cell r="C49">
            <v>36</v>
          </cell>
          <cell r="D49">
            <v>333</v>
          </cell>
          <cell r="E49" t="str">
            <v>VALOR (R$)3.315,117.458,211.534,183.927,17690,440,0016.925,11- Valor Encargo Uso Sist. Distr. (Ref 07/2022): R$15.598,55</v>
          </cell>
        </row>
        <row r="50">
          <cell r="B50">
            <v>4</v>
          </cell>
          <cell r="C50">
            <v>75</v>
          </cell>
          <cell r="D50">
            <v>348</v>
          </cell>
          <cell r="E50" t="str">
            <v>TOTAL</v>
          </cell>
        </row>
        <row r="51">
          <cell r="B51">
            <v>4</v>
          </cell>
          <cell r="C51">
            <v>210</v>
          </cell>
          <cell r="D51">
            <v>388</v>
          </cell>
          <cell r="E51" t="str">
            <v>14/10/2022</v>
          </cell>
        </row>
        <row r="52">
          <cell r="B52">
            <v>4</v>
          </cell>
          <cell r="C52">
            <v>382</v>
          </cell>
          <cell r="D52">
            <v>389</v>
          </cell>
          <cell r="E52" t="str">
            <v>R$ 16.925,11</v>
          </cell>
        </row>
        <row r="53">
          <cell r="B53">
            <v>4</v>
          </cell>
          <cell r="C53">
            <v>172</v>
          </cell>
          <cell r="D53">
            <v>348</v>
          </cell>
          <cell r="E53" t="str">
            <v>%19,5944,079,0623,204,080,00100,00</v>
          </cell>
        </row>
        <row r="54">
          <cell r="B54">
            <v>4</v>
          </cell>
          <cell r="C54">
            <v>269</v>
          </cell>
          <cell r="D54">
            <v>327</v>
          </cell>
          <cell r="E54" t="str">
            <v>8b43.8610.de33.d965.0afb.f810.cafc.ee5c</v>
          </cell>
        </row>
        <row r="55">
          <cell r="B55">
            <v>4</v>
          </cell>
          <cell r="C55">
            <v>210</v>
          </cell>
          <cell r="D55">
            <v>263</v>
          </cell>
          <cell r="E55" t="str">
            <v>00190.00009 03268.923004 42033.164171 6 91380001692511</v>
          </cell>
        </row>
        <row r="56">
          <cell r="B56">
            <v>4</v>
          </cell>
          <cell r="C56">
            <v>198</v>
          </cell>
          <cell r="D56">
            <v>263</v>
          </cell>
          <cell r="E56" t="str">
            <v>-9</v>
          </cell>
        </row>
        <row r="57">
          <cell r="B57">
            <v>4</v>
          </cell>
          <cell r="C57">
            <v>185</v>
          </cell>
          <cell r="D57">
            <v>263</v>
          </cell>
          <cell r="E57" t="str">
            <v>001</v>
          </cell>
        </row>
        <row r="58">
          <cell r="B58">
            <v>4</v>
          </cell>
          <cell r="C58">
            <v>38</v>
          </cell>
          <cell r="D58">
            <v>196</v>
          </cell>
          <cell r="E58" t="str">
    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    </cell>
        </row>
        <row r="59">
          <cell r="B59">
            <v>4</v>
          </cell>
          <cell r="C59">
            <v>199</v>
          </cell>
          <cell r="D59">
            <v>196</v>
          </cell>
          <cell r="E59" t="str">
            <v>ESPÉCIE DOC</v>
          </cell>
        </row>
        <row r="60">
          <cell r="B60">
            <v>4</v>
          </cell>
          <cell r="C60">
            <v>310</v>
          </cell>
          <cell r="D60">
            <v>223</v>
          </cell>
          <cell r="E60" t="str">
            <v>CNPJ07.282.377/0001-20</v>
          </cell>
        </row>
        <row r="61">
          <cell r="B61">
            <v>4</v>
          </cell>
          <cell r="C61">
            <v>373</v>
          </cell>
          <cell r="D61">
            <v>234</v>
          </cell>
          <cell r="E61" t="str">
            <v>VENCIMENTO14/10/2022AG./CÓD.BENEFICIÁRIO</v>
          </cell>
        </row>
        <row r="62">
          <cell r="B62">
            <v>4</v>
          </cell>
          <cell r="C62">
            <v>393</v>
          </cell>
          <cell r="D62">
            <v>223</v>
          </cell>
          <cell r="E62" t="str">
            <v>3064-3/005292-2</v>
          </cell>
        </row>
        <row r="63">
          <cell r="B63">
            <v>4</v>
          </cell>
          <cell r="C63">
            <v>453</v>
          </cell>
          <cell r="D63">
            <v>267</v>
          </cell>
          <cell r="E63" t="str">
            <v>Promoção 1 Ano Por Nossa Conta</v>
          </cell>
        </row>
        <row r="64">
          <cell r="B64">
            <v>4</v>
          </cell>
          <cell r="C64">
            <v>457</v>
          </cell>
          <cell r="D64">
            <v>260</v>
          </cell>
          <cell r="E64" t="str">
            <v>Pague com QR Code do PIX e</v>
          </cell>
        </row>
        <row r="65">
          <cell r="B65">
            <v>4</v>
          </cell>
          <cell r="C65">
            <v>451</v>
          </cell>
          <cell r="D65">
            <v>247</v>
          </cell>
          <cell r="E65" t="str">
            <v>concorra a 1 Ano de Energia Grátis.Use seu app de pagamento favorito,</v>
          </cell>
        </row>
        <row r="66">
          <cell r="B66">
            <v>4</v>
          </cell>
          <cell r="C66">
            <v>453</v>
          </cell>
          <cell r="D66">
            <v>233</v>
          </cell>
          <cell r="E66" t="str">
            <v>escolha "Pagar com PIX", leiao QR Code abaixo e cadastre-se:</v>
          </cell>
        </row>
        <row r="67">
          <cell r="B67">
            <v>4</v>
          </cell>
          <cell r="C67">
            <v>466</v>
          </cell>
          <cell r="D67">
            <v>226</v>
          </cell>
          <cell r="E67" t="str">
            <v>www.anodeconta.com.br</v>
          </cell>
        </row>
        <row r="68">
          <cell r="B68">
            <v>4</v>
          </cell>
          <cell r="C68">
            <v>51</v>
          </cell>
          <cell r="D68">
            <v>187</v>
          </cell>
          <cell r="E68" t="str">
            <v>03/10/2022</v>
          </cell>
        </row>
        <row r="69">
          <cell r="B69">
            <v>4</v>
          </cell>
          <cell r="C69">
            <v>38</v>
          </cell>
          <cell r="D69">
            <v>177</v>
          </cell>
          <cell r="E69" t="str">
            <v>USO DO BANCO</v>
          </cell>
        </row>
        <row r="70">
          <cell r="B70">
            <v>4</v>
          </cell>
          <cell r="C70">
            <v>38</v>
          </cell>
          <cell r="D70">
            <v>159</v>
          </cell>
          <cell r="E70" t="str">
            <v>INSTRUÇÕES</v>
          </cell>
        </row>
        <row r="71">
          <cell r="B71">
            <v>4</v>
          </cell>
          <cell r="C71">
            <v>103</v>
          </cell>
          <cell r="D71">
            <v>169</v>
          </cell>
          <cell r="E71" t="str">
            <v>Nº DOCUMENTO2598964-2022-09-4CARTEIRA17</v>
          </cell>
        </row>
        <row r="72">
          <cell r="B72">
            <v>4</v>
          </cell>
          <cell r="C72">
            <v>249</v>
          </cell>
          <cell r="D72">
            <v>187</v>
          </cell>
          <cell r="E72" t="str">
            <v>ACEITEN</v>
          </cell>
        </row>
        <row r="73">
          <cell r="B73">
            <v>4</v>
          </cell>
          <cell r="C73">
            <v>286</v>
          </cell>
          <cell r="D73">
            <v>187</v>
          </cell>
          <cell r="E73" t="str">
            <v>DATA DO PROCESSAMENTO03/10/2022</v>
          </cell>
        </row>
        <row r="74">
          <cell r="B74">
            <v>4</v>
          </cell>
          <cell r="C74">
            <v>249</v>
          </cell>
          <cell r="D74">
            <v>177</v>
          </cell>
          <cell r="E74" t="str">
            <v>QUANTIDADE</v>
          </cell>
        </row>
        <row r="75">
          <cell r="B75">
            <v>4</v>
          </cell>
          <cell r="C75">
            <v>333</v>
          </cell>
          <cell r="D75">
            <v>177</v>
          </cell>
          <cell r="E75" t="str">
            <v>VALOR</v>
          </cell>
        </row>
        <row r="76">
          <cell r="B76">
            <v>4</v>
          </cell>
          <cell r="C76">
            <v>215</v>
          </cell>
          <cell r="D76">
            <v>168</v>
          </cell>
          <cell r="E76" t="str">
            <v>DSESPÉCIER$</v>
          </cell>
        </row>
        <row r="77">
          <cell r="B77">
            <v>4</v>
          </cell>
          <cell r="C77">
            <v>38</v>
          </cell>
          <cell r="D77">
            <v>114</v>
          </cell>
          <cell r="E77" t="str">
            <v>OS VALORES DA MULTA/JUROS DE MORA POR ATRASO SÓ SERÃO COBRADOSNA PRIMEIRA FATURA APÓS O PAGAMENTO DESTA.TITULO SUJEITO A PROTESTO APÓS O VENCIMENTONÃO ACEITAMOS DEPÓSITO EM CONTA CORRENTE. CASO OCORRA, O MESMO NÃO QUITARÁ ESTA FATURA.</v>
          </cell>
        </row>
        <row r="78">
          <cell r="B78">
            <v>4</v>
          </cell>
          <cell r="C78">
            <v>38</v>
          </cell>
          <cell r="D78">
            <v>68</v>
          </cell>
          <cell r="E78" t="str">
            <v>PAGADORCONSORCIO MUNHOZ 1 ENERGIARURAL B BOM JARDIM, 0 - Sítio Paineiras, Estrada 37620000     MUNHOZ (AG: 316)SACADOR/ AVALISTA</v>
          </cell>
        </row>
        <row r="79">
          <cell r="B79">
            <v>4</v>
          </cell>
          <cell r="C79">
            <v>39</v>
          </cell>
          <cell r="D79">
            <v>32</v>
          </cell>
          <cell r="E79" t="str">
            <v>(B{SgHeYcQ{B{SsGjXbQvB{B{LiGsSmOcB{DdLi[bFrQh)</v>
          </cell>
        </row>
        <row r="80">
          <cell r="B80">
            <v>4</v>
          </cell>
          <cell r="C80">
            <v>373</v>
          </cell>
          <cell r="D80">
            <v>214</v>
          </cell>
          <cell r="E80" t="str">
            <v>NOSSO NÚMERO</v>
          </cell>
        </row>
        <row r="81">
          <cell r="B81">
            <v>4</v>
          </cell>
          <cell r="C81">
            <v>364</v>
          </cell>
          <cell r="D81">
            <v>204</v>
          </cell>
          <cell r="E81" t="str">
            <v>32689230042033164</v>
          </cell>
        </row>
        <row r="82">
          <cell r="B82">
            <v>4</v>
          </cell>
          <cell r="C82">
            <v>373</v>
          </cell>
          <cell r="D82">
            <v>195</v>
          </cell>
          <cell r="E82" t="str">
            <v>(=)VALOR DO DOCUMENTO</v>
          </cell>
        </row>
        <row r="83">
          <cell r="B83">
            <v>4</v>
          </cell>
          <cell r="C83">
            <v>373</v>
          </cell>
          <cell r="D83">
            <v>176</v>
          </cell>
          <cell r="E83" t="str">
            <v>16.925,11(-) DESCONTOS/ ABATIMENTOS</v>
          </cell>
        </row>
        <row r="84">
          <cell r="B84">
            <v>4</v>
          </cell>
          <cell r="C84">
            <v>373</v>
          </cell>
          <cell r="D84">
            <v>159</v>
          </cell>
          <cell r="E84" t="str">
            <v>(-) OUTRAS DEDUÇÕES</v>
          </cell>
        </row>
        <row r="85">
          <cell r="B85">
            <v>4</v>
          </cell>
          <cell r="C85">
            <v>373</v>
          </cell>
          <cell r="D85">
            <v>143</v>
          </cell>
          <cell r="E85" t="str">
            <v>(+) MORA/ MULTA</v>
          </cell>
        </row>
        <row r="86">
          <cell r="B86">
            <v>4</v>
          </cell>
          <cell r="C86">
            <v>373</v>
          </cell>
          <cell r="D86">
            <v>126</v>
          </cell>
          <cell r="E86" t="str">
            <v>(+) OUTROS ACRÉSCIMOS</v>
          </cell>
        </row>
        <row r="87">
          <cell r="B87">
            <v>4</v>
          </cell>
          <cell r="C87">
            <v>373</v>
          </cell>
          <cell r="D87">
            <v>109</v>
          </cell>
          <cell r="E87" t="str">
            <v>(=) VALOR COBRADO</v>
          </cell>
        </row>
        <row r="88">
          <cell r="B88">
            <v>4</v>
          </cell>
          <cell r="C88">
            <v>373</v>
          </cell>
          <cell r="D88">
            <v>84</v>
          </cell>
          <cell r="E88" t="str">
            <v>CPF/CNPJ41.628.717/0001-60</v>
          </cell>
        </row>
        <row r="89">
          <cell r="B89">
            <v>4</v>
          </cell>
          <cell r="C89">
            <v>412</v>
          </cell>
          <cell r="D89">
            <v>69</v>
          </cell>
          <cell r="E89" t="str">
            <v>CÓD. DE BAIXA</v>
          </cell>
        </row>
        <row r="90">
          <cell r="B90">
            <v>4</v>
          </cell>
          <cell r="C90">
            <v>382</v>
          </cell>
          <cell r="D90">
            <v>60</v>
          </cell>
          <cell r="E90" t="str">
            <v>AUTENTICAÇÃO MECÂNICA</v>
          </cell>
        </row>
        <row r="91">
          <cell r="B91">
            <v>4</v>
          </cell>
          <cell r="C91">
            <v>373</v>
          </cell>
          <cell r="D91">
            <v>32</v>
          </cell>
          <cell r="E91" t="str">
            <v>Ficha de Compensação</v>
          </cell>
        </row>
        <row r="92">
          <cell r="B92">
            <v>4</v>
          </cell>
          <cell r="C92">
            <v>456</v>
          </cell>
          <cell r="D92">
            <v>96</v>
          </cell>
          <cell r="E92" t="str">
            <v>Quer facilidade?Abra sua Conta Voltz - Energisae tenha vantagens exclusivas!</v>
          </cell>
        </row>
        <row r="93">
          <cell r="B93">
            <v>4</v>
          </cell>
          <cell r="C93">
            <v>456</v>
          </cell>
          <cell r="D93">
            <v>76</v>
          </cell>
          <cell r="E93" t="str">
            <v>Entenda melhor emcontavoltz.com/pix</v>
          </cell>
        </row>
        <row r="94">
          <cell r="B94">
            <v>28</v>
          </cell>
          <cell r="C94">
            <v>38</v>
          </cell>
          <cell r="D94">
            <v>784</v>
          </cell>
          <cell r="E94" t="str">
            <v>-Censo 2022 - Receba os recenseadores - Responda para o Brasilsaber o que precisa. censo2022.ibge.gov.br.</v>
          </cell>
        </row>
        <row r="95">
          <cell r="B95">
            <v>28</v>
          </cell>
          <cell r="C95">
            <v>232</v>
          </cell>
          <cell r="D95">
            <v>790</v>
          </cell>
          <cell r="E95" t="str">
            <v>VENCIMENTO</v>
          </cell>
        </row>
        <row r="96">
          <cell r="B96">
            <v>28</v>
          </cell>
          <cell r="C96">
            <v>277</v>
          </cell>
          <cell r="D96">
            <v>790</v>
          </cell>
          <cell r="E96" t="str">
            <v>VALOR (R$)</v>
          </cell>
        </row>
        <row r="97">
          <cell r="B97">
            <v>28</v>
          </cell>
          <cell r="C97">
            <v>324</v>
          </cell>
          <cell r="D97">
            <v>784</v>
          </cell>
          <cell r="E97" t="str">
            <v>UC com Mini Geração conforme REH 482/2012Saldo Ac: 5(P) 4(FP) A expirar em 10/2022: 0(P) 0(FP)</v>
          </cell>
        </row>
        <row r="98">
          <cell r="B98">
            <v>28</v>
          </cell>
          <cell r="C98">
            <v>85</v>
          </cell>
          <cell r="D98">
            <v>630</v>
          </cell>
          <cell r="E98" t="str">
            <v>PONTA</v>
          </cell>
        </row>
        <row r="99">
          <cell r="B99">
            <v>28</v>
          </cell>
          <cell r="C99">
            <v>142</v>
          </cell>
          <cell r="D99">
            <v>630</v>
          </cell>
          <cell r="E99" t="str">
            <v>FORA  DE  PONTA</v>
          </cell>
        </row>
        <row r="100">
          <cell r="B100">
            <v>28</v>
          </cell>
          <cell r="C100">
            <v>220</v>
          </cell>
          <cell r="D100">
            <v>630</v>
          </cell>
          <cell r="E100" t="str">
            <v>PONTA</v>
          </cell>
        </row>
        <row r="101">
          <cell r="B101">
            <v>28</v>
          </cell>
          <cell r="C101">
            <v>277</v>
          </cell>
          <cell r="D101">
            <v>630</v>
          </cell>
          <cell r="E101" t="str">
            <v>FORA  DE  PONTA</v>
          </cell>
        </row>
        <row r="102">
          <cell r="B102">
            <v>28</v>
          </cell>
          <cell r="C102">
            <v>350</v>
          </cell>
          <cell r="D102">
            <v>630</v>
          </cell>
          <cell r="E102" t="str">
            <v>RESERVADO</v>
          </cell>
        </row>
        <row r="103">
          <cell r="B103">
            <v>28</v>
          </cell>
          <cell r="C103">
            <v>66</v>
          </cell>
          <cell r="D103">
            <v>551</v>
          </cell>
          <cell r="E103" t="str">
            <v>CONSUMOFATURADO181,65128,10134,401,0512,6013,653,1598,70465,15</v>
          </cell>
        </row>
        <row r="104">
          <cell r="B104">
            <v>28</v>
          </cell>
          <cell r="C104">
            <v>34</v>
          </cell>
          <cell r="D104">
            <v>520</v>
          </cell>
          <cell r="E104" t="str">
            <v>MÊS/ANOSET/22AGO/22JUL/22JUN/22MAI/22ABR/22MAR/22FEV/22JAN/22DEZ/21NOV/21OUT/21SET/21</v>
          </cell>
        </row>
        <row r="105">
          <cell r="B105">
            <v>28</v>
          </cell>
          <cell r="C105">
            <v>96</v>
          </cell>
          <cell r="D105">
            <v>621</v>
          </cell>
          <cell r="E105" t="str">
            <v>DEM.MEDIDA</v>
          </cell>
        </row>
        <row r="106">
          <cell r="B106">
            <v>28</v>
          </cell>
          <cell r="C106">
            <v>132</v>
          </cell>
          <cell r="D106">
            <v>618</v>
          </cell>
          <cell r="E106" t="str">
            <v>CONSUMOFATURADO</v>
          </cell>
        </row>
        <row r="107">
          <cell r="B107">
            <v>28</v>
          </cell>
          <cell r="C107">
            <v>163</v>
          </cell>
          <cell r="D107">
            <v>621</v>
          </cell>
          <cell r="E107" t="str">
            <v>DEM.MEDIDA</v>
          </cell>
        </row>
        <row r="108">
          <cell r="B108">
            <v>28</v>
          </cell>
          <cell r="C108">
            <v>205</v>
          </cell>
          <cell r="D108">
            <v>621</v>
          </cell>
          <cell r="E108" t="str">
            <v>ERE</v>
          </cell>
        </row>
        <row r="109">
          <cell r="B109">
            <v>28</v>
          </cell>
          <cell r="C109">
            <v>239</v>
          </cell>
          <cell r="D109">
            <v>621</v>
          </cell>
          <cell r="E109" t="str">
            <v>DRE</v>
          </cell>
        </row>
        <row r="110">
          <cell r="B110">
            <v>28</v>
          </cell>
          <cell r="C110">
            <v>273</v>
          </cell>
          <cell r="D110">
            <v>621</v>
          </cell>
          <cell r="E110" t="str">
            <v>ERE</v>
          </cell>
        </row>
        <row r="111">
          <cell r="B111">
            <v>28</v>
          </cell>
          <cell r="C111">
            <v>307</v>
          </cell>
          <cell r="D111">
            <v>621</v>
          </cell>
          <cell r="E111" t="str">
            <v>DRE</v>
          </cell>
        </row>
        <row r="112">
          <cell r="B112">
            <v>28</v>
          </cell>
          <cell r="C112">
            <v>335</v>
          </cell>
          <cell r="D112">
            <v>621</v>
          </cell>
          <cell r="E112" t="str">
            <v>CONSUMO</v>
          </cell>
        </row>
        <row r="113">
          <cell r="B113">
            <v>28</v>
          </cell>
          <cell r="C113">
            <v>375</v>
          </cell>
          <cell r="D113">
            <v>621</v>
          </cell>
          <cell r="E113" t="str">
            <v>ERE</v>
          </cell>
        </row>
        <row r="114">
          <cell r="B114">
            <v>28</v>
          </cell>
          <cell r="C114">
            <v>113</v>
          </cell>
          <cell r="D114">
            <v>551</v>
          </cell>
          <cell r="E114" t="str">
            <v>4,204,204,204,204,204,204,204,204,20</v>
          </cell>
        </row>
        <row r="115">
          <cell r="B115">
            <v>28</v>
          </cell>
          <cell r="C115">
            <v>110</v>
          </cell>
          <cell r="D115">
            <v>528</v>
          </cell>
          <cell r="E115" t="str">
            <v>21,00</v>
          </cell>
        </row>
        <row r="116">
          <cell r="B116">
            <v>28</v>
          </cell>
          <cell r="C116">
            <v>137</v>
          </cell>
          <cell r="D116">
            <v>536</v>
          </cell>
          <cell r="E116" t="str">
            <v>1.159,201.489,951.000,6517,85164,85205,80152,25704,551.769,251.050,002.100,00</v>
          </cell>
        </row>
        <row r="117">
          <cell r="B117">
            <v>28</v>
          </cell>
          <cell r="C117">
            <v>211</v>
          </cell>
          <cell r="D117">
            <v>595</v>
          </cell>
          <cell r="E117" t="str">
            <v>23,1014,7017,85</v>
          </cell>
        </row>
        <row r="118">
          <cell r="B118">
            <v>28</v>
          </cell>
          <cell r="C118">
            <v>214</v>
          </cell>
          <cell r="D118">
            <v>572</v>
          </cell>
          <cell r="E118" t="str">
            <v>3,153,15</v>
          </cell>
        </row>
        <row r="119">
          <cell r="B119">
            <v>28</v>
          </cell>
          <cell r="C119">
            <v>211</v>
          </cell>
          <cell r="D119">
            <v>551</v>
          </cell>
          <cell r="E119" t="str">
            <v>21,0070,35</v>
          </cell>
        </row>
        <row r="120">
          <cell r="B120">
            <v>28</v>
          </cell>
          <cell r="C120">
            <v>180</v>
          </cell>
          <cell r="D120">
            <v>551</v>
          </cell>
          <cell r="E120" t="str">
            <v>8,408,408,408,408,408,404,208,408,40</v>
          </cell>
        </row>
        <row r="121">
          <cell r="B121">
            <v>28</v>
          </cell>
          <cell r="C121">
            <v>178</v>
          </cell>
          <cell r="D121">
            <v>536</v>
          </cell>
          <cell r="E121" t="str">
            <v>10,50</v>
          </cell>
        </row>
        <row r="122">
          <cell r="B122">
            <v>28</v>
          </cell>
          <cell r="C122">
            <v>276</v>
          </cell>
          <cell r="D122">
            <v>551</v>
          </cell>
          <cell r="E122" t="str">
            <v>197,40200,55131,254,2045,1543,0529,40142,80732,90</v>
          </cell>
        </row>
        <row r="123">
          <cell r="B123">
            <v>28</v>
          </cell>
          <cell r="C123">
            <v>35</v>
          </cell>
          <cell r="D123">
            <v>490</v>
          </cell>
          <cell r="E123" t="str">
            <v>Leitura Anterior:31/08/2022</v>
          </cell>
        </row>
        <row r="124">
          <cell r="B124">
            <v>28</v>
          </cell>
          <cell r="C124">
            <v>113</v>
          </cell>
          <cell r="D124">
            <v>490</v>
          </cell>
          <cell r="E124" t="str">
            <v>Leitura Atual:30/09/2022</v>
          </cell>
        </row>
        <row r="125">
          <cell r="B125">
            <v>28</v>
          </cell>
          <cell r="C125">
            <v>183</v>
          </cell>
          <cell r="D125">
            <v>490</v>
          </cell>
          <cell r="E125" t="str">
            <v>Dias: 30</v>
          </cell>
        </row>
        <row r="126">
          <cell r="B126">
            <v>28</v>
          </cell>
          <cell r="C126">
            <v>207</v>
          </cell>
          <cell r="D126">
            <v>490</v>
          </cell>
          <cell r="E126" t="str">
            <v>Demanda Contratada Ponta:</v>
          </cell>
        </row>
        <row r="127">
          <cell r="B127">
            <v>28</v>
          </cell>
          <cell r="C127">
            <v>35</v>
          </cell>
          <cell r="D127">
            <v>386</v>
          </cell>
          <cell r="E127" t="str">
            <v>UN.KWHINJKWHINJKWKWEREEREDREDRE</v>
          </cell>
        </row>
        <row r="128">
          <cell r="B128">
            <v>28</v>
          </cell>
          <cell r="C128">
            <v>52</v>
          </cell>
          <cell r="D128">
            <v>468</v>
          </cell>
          <cell r="E128" t="str">
            <v>Posto</v>
          </cell>
        </row>
        <row r="129">
          <cell r="B129">
            <v>28</v>
          </cell>
          <cell r="C129">
            <v>57</v>
          </cell>
          <cell r="D129">
            <v>386</v>
          </cell>
          <cell r="E129" t="str">
            <v>PPFFPFPFPF</v>
          </cell>
        </row>
        <row r="130">
          <cell r="B130">
            <v>28</v>
          </cell>
          <cell r="C130">
            <v>91</v>
          </cell>
          <cell r="D130">
            <v>387</v>
          </cell>
          <cell r="E130" t="str">
            <v>Atual0,99286,089,353.274,730,000,010,151,450,010,01</v>
          </cell>
        </row>
        <row r="131">
          <cell r="B131">
            <v>28</v>
          </cell>
          <cell r="C131">
            <v>141</v>
          </cell>
          <cell r="D131">
            <v>477</v>
          </cell>
          <cell r="E131" t="str">
            <v>Dados da leitura</v>
          </cell>
        </row>
        <row r="132">
          <cell r="B132">
            <v>28</v>
          </cell>
          <cell r="C132">
            <v>130</v>
          </cell>
          <cell r="D132">
            <v>387</v>
          </cell>
          <cell r="E132" t="str">
            <v>Anterior0,82275,798,243.019,500,000,000,121,270,000,00</v>
          </cell>
        </row>
        <row r="133">
          <cell r="B133">
            <v>28</v>
          </cell>
          <cell r="C133">
            <v>159</v>
          </cell>
          <cell r="D133">
            <v>387</v>
          </cell>
          <cell r="E133" t="str">
            <v>K1050105010501050105010501050105010501050</v>
          </cell>
        </row>
        <row r="134">
          <cell r="B134">
            <v>28</v>
          </cell>
          <cell r="C134">
            <v>179</v>
          </cell>
          <cell r="D134">
            <v>387</v>
          </cell>
          <cell r="E134" t="str">
            <v>Perdas(%)0000000000</v>
          </cell>
        </row>
        <row r="135">
          <cell r="B135">
            <v>28</v>
          </cell>
          <cell r="C135">
            <v>224</v>
          </cell>
          <cell r="D135">
            <v>387</v>
          </cell>
          <cell r="E135" t="str">
            <v>Fat. Pot.0000000000</v>
          </cell>
        </row>
        <row r="136">
          <cell r="B136">
            <v>28</v>
          </cell>
          <cell r="C136">
            <v>257</v>
          </cell>
          <cell r="D136">
            <v>387</v>
          </cell>
          <cell r="E136" t="str">
            <v>Aj. Fator Pot.0000000000</v>
          </cell>
        </row>
        <row r="137">
          <cell r="B137">
            <v>28</v>
          </cell>
          <cell r="C137">
            <v>318</v>
          </cell>
          <cell r="D137">
            <v>490</v>
          </cell>
          <cell r="E137" t="str">
            <v>* K : Constante do MedidorFora Ponta:</v>
          </cell>
        </row>
        <row r="138">
          <cell r="B138">
            <v>28</v>
          </cell>
          <cell r="C138">
            <v>350</v>
          </cell>
          <cell r="D138">
            <v>490</v>
          </cell>
          <cell r="E138" t="str">
            <v>832,5</v>
          </cell>
        </row>
        <row r="139">
          <cell r="B139">
            <v>28</v>
          </cell>
          <cell r="C139">
            <v>317</v>
          </cell>
          <cell r="D139">
            <v>387</v>
          </cell>
          <cell r="E139" t="str">
            <v>Dados do consumoMedido181,6510.806,601.159,20267.984,154,208,4023,10197,405,257,35</v>
          </cell>
        </row>
        <row r="140">
          <cell r="B140">
            <v>28</v>
          </cell>
          <cell r="C140">
            <v>369</v>
          </cell>
          <cell r="D140">
            <v>387</v>
          </cell>
          <cell r="E140" t="str">
            <v>Faturado181,65181,651.159,201.159,200,00832,5023,10197,400,000,00</v>
          </cell>
        </row>
        <row r="141">
          <cell r="B141">
            <v>28</v>
          </cell>
          <cell r="C141">
            <v>413</v>
          </cell>
          <cell r="D141">
            <v>432</v>
          </cell>
          <cell r="E141" t="str">
            <v>DIC MENSALDIC TRIMESTRALDIC ANUALFIC MENSALFIC TRIMESTRALFIC ANUALDMICDICRI</v>
          </cell>
        </row>
        <row r="142">
          <cell r="B142">
            <v>28</v>
          </cell>
          <cell r="C142">
            <v>467</v>
          </cell>
          <cell r="D142">
            <v>431</v>
          </cell>
          <cell r="E142" t="str">
            <v>13,000,000,005,000,000,0010,0021,00</v>
          </cell>
        </row>
        <row r="143">
          <cell r="B143">
            <v>28</v>
          </cell>
          <cell r="C143">
            <v>517</v>
          </cell>
          <cell r="D143">
            <v>478</v>
          </cell>
          <cell r="E143" t="str">
            <v>0,23</v>
          </cell>
        </row>
        <row r="144">
          <cell r="B144">
            <v>28</v>
          </cell>
          <cell r="C144">
            <v>517</v>
          </cell>
          <cell r="D144">
            <v>457</v>
          </cell>
          <cell r="E144" t="str">
            <v>1,00</v>
          </cell>
        </row>
        <row r="145">
          <cell r="B145">
            <v>28</v>
          </cell>
          <cell r="C145">
            <v>517</v>
          </cell>
          <cell r="D145">
            <v>438</v>
          </cell>
          <cell r="E145" t="str">
            <v>0,23</v>
          </cell>
        </row>
        <row r="146">
          <cell r="B146">
            <v>28</v>
          </cell>
          <cell r="C146">
            <v>453</v>
          </cell>
          <cell r="D146">
            <v>399</v>
          </cell>
          <cell r="E146" t="str">
            <v>EXTREMA07/2022</v>
          </cell>
        </row>
        <row r="147">
          <cell r="B147">
            <v>28</v>
          </cell>
          <cell r="C147">
            <v>412</v>
          </cell>
          <cell r="D147">
            <v>378</v>
          </cell>
          <cell r="E147" t="str">
            <v>Conjunto:Referência:Tensão Contratada: 34500Limite Adequado:</v>
          </cell>
        </row>
        <row r="148">
          <cell r="B148">
            <v>28</v>
          </cell>
          <cell r="C148">
            <v>479</v>
          </cell>
          <cell r="D148">
            <v>378</v>
          </cell>
          <cell r="E148" t="str">
            <v>32085 a 36225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10FF-4D2D-4DAD-A811-4A8EA42B86E5}">
  <dimension ref="A1:D200"/>
  <sheetViews>
    <sheetView topLeftCell="A73" workbookViewId="0">
      <selection activeCell="B23" sqref="B23"/>
    </sheetView>
  </sheetViews>
  <sheetFormatPr defaultRowHeight="15" x14ac:dyDescent="0.25"/>
  <cols>
    <col min="1" max="1" width="14.5703125" bestFit="1" customWidth="1"/>
    <col min="2" max="2" width="10.42578125" bestFit="1" customWidth="1"/>
    <col min="3" max="3" width="11.140625" customWidth="1"/>
    <col min="4" max="4" width="255.7109375" bestFit="1" customWidth="1"/>
  </cols>
  <sheetData>
    <row r="1" spans="1:4" x14ac:dyDescent="0.25">
      <c r="A1" t="str">
        <f>[1]Sheet1!$B1</f>
        <v>PageID</v>
      </c>
      <c r="B1" t="str">
        <f>[1]Sheet1!$C1</f>
        <v>X</v>
      </c>
      <c r="C1" t="str">
        <f>[1]Sheet1!$D1</f>
        <v>Y</v>
      </c>
      <c r="D1" t="str">
        <f>[1]Sheet1!$E1</f>
        <v>Content</v>
      </c>
    </row>
    <row r="2" spans="1:4" x14ac:dyDescent="0.25">
      <c r="A2" t="str">
        <f>[1]Sheet1!$B2</f>
        <v xml:space="preserve">Capturado em: </v>
      </c>
      <c r="B2" t="str">
        <f>[1]Sheet1!$C2</f>
        <v>2022-11-15</v>
      </c>
      <c r="C2" t="str">
        <f>[1]Sheet1!$D2</f>
        <v xml:space="preserve"> às: </v>
      </c>
      <c r="D2" t="str">
        <f>[1]Sheet1!$E2</f>
        <v>13:38:35</v>
      </c>
    </row>
    <row r="3" spans="1:4" x14ac:dyDescent="0.25">
      <c r="A3">
        <f>[1]Sheet1!$B3</f>
        <v>4</v>
      </c>
      <c r="B3">
        <f>[1]Sheet1!$C3</f>
        <v>39</v>
      </c>
      <c r="C3">
        <f>[1]Sheet1!$D3</f>
        <v>802</v>
      </c>
      <c r="D3" t="str">
        <f>[1]Sheet1!$E3</f>
        <v>CONSORCIO MUNHOZ 1 ENERGIARURAL B BOM JARDIM, 0 - Sítio Paineiras, Estrada 37620000B BOM JARDIMMUNHOZ (AG: 316)</v>
      </c>
    </row>
    <row r="4" spans="1:4" x14ac:dyDescent="0.25">
      <c r="A4">
        <f>[1]Sheet1!$B4</f>
        <v>4</v>
      </c>
      <c r="B4">
        <f>[1]Sheet1!$C4</f>
        <v>81</v>
      </c>
      <c r="C4">
        <f>[1]Sheet1!$D4</f>
        <v>779</v>
      </c>
      <c r="D4" t="str">
        <f>[1]Sheet1!$E4</f>
        <v>MTV-MOD.TARIFÁRIA VERDE / A3AINDUSTRIAL / INDUSTRIAL</v>
      </c>
    </row>
    <row r="5" spans="1:4" x14ac:dyDescent="0.25">
      <c r="A5">
        <f>[1]Sheet1!$B5</f>
        <v>4</v>
      </c>
      <c r="B5">
        <f>[1]Sheet1!$C5</f>
        <v>38</v>
      </c>
      <c r="C5">
        <f>[1]Sheet1!$D5</f>
        <v>745</v>
      </c>
      <c r="D5" t="str">
        <f>[1]Sheet1!$E5</f>
        <v>Grupo/Subgp.:Classe/Subcls.:Roteiro:Nº do Medidor:MATRÍCULA:DOM.  ENT.:</v>
      </c>
    </row>
    <row r="6" spans="1:4" x14ac:dyDescent="0.25">
      <c r="A6">
        <f>[1]Sheet1!$B6</f>
        <v>4</v>
      </c>
      <c r="B6">
        <f>[1]Sheet1!$C6</f>
        <v>63</v>
      </c>
      <c r="C6">
        <f>[1]Sheet1!$D6</f>
        <v>763</v>
      </c>
      <c r="D6" t="str">
        <f>[1]Sheet1!$E6</f>
        <v>082 - 3016 - 010 - 0050W9007777164</v>
      </c>
    </row>
    <row r="7" spans="1:4" x14ac:dyDescent="0.25">
      <c r="A7">
        <f>[1]Sheet1!$B7</f>
        <v>4</v>
      </c>
      <c r="B7">
        <f>[1]Sheet1!$C7</f>
        <v>77</v>
      </c>
      <c r="C7">
        <f>[1]Sheet1!$D7</f>
        <v>754</v>
      </c>
      <c r="D7" t="str">
        <f>[1]Sheet1!$E7</f>
        <v>0002598964-2022-09-4</v>
      </c>
    </row>
    <row r="8" spans="1:4" x14ac:dyDescent="0.25">
      <c r="A8">
        <f>[1]Sheet1!$B8</f>
        <v>4</v>
      </c>
      <c r="B8">
        <f>[1]Sheet1!$C8</f>
        <v>243</v>
      </c>
      <c r="C8">
        <f>[1]Sheet1!$D8</f>
        <v>771</v>
      </c>
      <c r="D8" t="str">
        <f>[1]Sheet1!$E8</f>
        <v>TRIFASICO</v>
      </c>
    </row>
    <row r="9" spans="1:4" x14ac:dyDescent="0.25">
      <c r="A9">
        <f>[1]Sheet1!$B9</f>
        <v>4</v>
      </c>
      <c r="B9">
        <f>[1]Sheet1!$C9</f>
        <v>211</v>
      </c>
      <c r="C9">
        <f>[1]Sheet1!$D9</f>
        <v>754</v>
      </c>
      <c r="D9" t="str">
        <f>[1]Sheet1!$E9</f>
        <v>LIGAÇÃO:DOM.  BANC.:CNPJ/CPF: 41.628.717/0001-60</v>
      </c>
    </row>
    <row r="10" spans="1:4" x14ac:dyDescent="0.25">
      <c r="A10">
        <f>[1]Sheet1!$B10</f>
        <v>4</v>
      </c>
      <c r="B10">
        <f>[1]Sheet1!$C10</f>
        <v>363</v>
      </c>
      <c r="C10">
        <f>[1]Sheet1!$D10</f>
        <v>750</v>
      </c>
      <c r="D10" t="str">
        <f>[1]Sheet1!$E10</f>
        <v>ENERGISA SUL-SUDESTE - DISTRIBUIDORA DE ENERGIA S.A.Rua Capitão Soares, 667, CENTROCAMBUI - MG CEP 37600-000CNPJ 07.282.377/0081-04     Insc. Est. 002522747.04-56Nota Fiscal/Conta de Energia ElétricaSérie: B1   NF: 000.016.131Reimpressão da NF/CEE, nos termos do Regime Especial/PTA nº45.000015601-58 - SEF/MG</v>
      </c>
    </row>
    <row r="11" spans="1:4" x14ac:dyDescent="0.25">
      <c r="A11">
        <f>[1]Sheet1!$B11</f>
        <v>4</v>
      </c>
      <c r="B11">
        <f>[1]Sheet1!$C11</f>
        <v>189</v>
      </c>
      <c r="C11">
        <f>[1]Sheet1!$D11</f>
        <v>712</v>
      </c>
      <c r="D11" t="str">
        <f>[1]Sheet1!$E11</f>
        <v>Emissão: 03/10/2022</v>
      </c>
    </row>
    <row r="12" spans="1:4" x14ac:dyDescent="0.25">
      <c r="A12">
        <f>[1]Sheet1!$B12</f>
        <v>4</v>
      </c>
      <c r="B12">
        <f>[1]Sheet1!$C12</f>
        <v>354</v>
      </c>
      <c r="C12">
        <f>[1]Sheet1!$D12</f>
        <v>712</v>
      </c>
      <c r="D12" t="str">
        <f>[1]Sheet1!$E12</f>
        <v>Identificador para Débito Automático:</v>
      </c>
    </row>
    <row r="13" spans="1:4" x14ac:dyDescent="0.25">
      <c r="A13">
        <f>[1]Sheet1!$B13</f>
        <v>4</v>
      </c>
      <c r="B13">
        <f>[1]Sheet1!$C13</f>
        <v>493</v>
      </c>
      <c r="C13">
        <f>[1]Sheet1!$D13</f>
        <v>712</v>
      </c>
      <c r="D13" t="str">
        <f>[1]Sheet1!$E13</f>
        <v>0002598964-1</v>
      </c>
    </row>
    <row r="14" spans="1:4" x14ac:dyDescent="0.25">
      <c r="A14">
        <f>[1]Sheet1!$B14</f>
        <v>4</v>
      </c>
      <c r="B14">
        <f>[1]Sheet1!$C14</f>
        <v>46</v>
      </c>
      <c r="C14">
        <f>[1]Sheet1!$D14</f>
        <v>674</v>
      </c>
      <c r="D14" t="str">
        <f>[1]Sheet1!$E14</f>
        <v>Setembro/2022</v>
      </c>
    </row>
    <row r="15" spans="1:4" x14ac:dyDescent="0.25">
      <c r="A15">
        <f>[1]Sheet1!$B15</f>
        <v>4</v>
      </c>
      <c r="B15">
        <f>[1]Sheet1!$C15</f>
        <v>187</v>
      </c>
      <c r="C15">
        <f>[1]Sheet1!$D15</f>
        <v>674</v>
      </c>
      <c r="D15" t="str">
        <f>[1]Sheet1!$E15</f>
        <v>06/10/2022</v>
      </c>
    </row>
    <row r="16" spans="1:4" x14ac:dyDescent="0.25">
      <c r="A16">
        <f>[1]Sheet1!$B16</f>
        <v>4</v>
      </c>
      <c r="B16">
        <f>[1]Sheet1!$C16</f>
        <v>312</v>
      </c>
      <c r="C16">
        <f>[1]Sheet1!$D16</f>
        <v>674</v>
      </c>
      <c r="D16" t="str">
        <f>[1]Sheet1!$E16</f>
        <v>31/10/2022</v>
      </c>
    </row>
    <row r="17" spans="1:4" x14ac:dyDescent="0.25">
      <c r="A17">
        <f>[1]Sheet1!$B17</f>
        <v>4</v>
      </c>
      <c r="B17">
        <f>[1]Sheet1!$C17</f>
        <v>435</v>
      </c>
      <c r="C17">
        <f>[1]Sheet1!$D17</f>
        <v>673</v>
      </c>
      <c r="D17" t="str">
        <f>[1]Sheet1!$E17</f>
        <v>9/2598964-1</v>
      </c>
    </row>
    <row r="18" spans="1:4" x14ac:dyDescent="0.25">
      <c r="A18">
        <f>[1]Sheet1!$B18</f>
        <v>4</v>
      </c>
      <c r="B18">
        <f>[1]Sheet1!$C18</f>
        <v>34</v>
      </c>
      <c r="C18">
        <f>[1]Sheet1!$D18</f>
        <v>568</v>
      </c>
      <c r="D18" t="str">
        <f>[1]Sheet1!$E18</f>
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</c>
    </row>
    <row r="19" spans="1:4" x14ac:dyDescent="0.25">
      <c r="A19">
        <f>[1]Sheet1!$B19</f>
        <v>4</v>
      </c>
      <c r="B19">
        <f>[1]Sheet1!$C19</f>
        <v>50</v>
      </c>
      <c r="C19">
        <f>[1]Sheet1!$D19</f>
        <v>600</v>
      </c>
      <c r="D19" t="str">
        <f>[1]Sheet1!$E19</f>
        <v>Energia Atv Injetada - Fora Ponta</v>
      </c>
    </row>
    <row r="20" spans="1:4" x14ac:dyDescent="0.25">
      <c r="A20">
        <f>[1]Sheet1!$B20</f>
        <v>4</v>
      </c>
      <c r="B20">
        <f>[1]Sheet1!$C20</f>
        <v>50</v>
      </c>
      <c r="C20">
        <f>[1]Sheet1!$D20</f>
        <v>560</v>
      </c>
      <c r="D20" t="str">
        <f>[1]Sheet1!$E20</f>
        <v>LANÇAMENTOS E SERVIÇOS</v>
      </c>
    </row>
    <row r="21" spans="1:4" x14ac:dyDescent="0.25">
      <c r="A21">
        <f>[1]Sheet1!$B21</f>
        <v>4</v>
      </c>
      <c r="B21">
        <f>[1]Sheet1!$C21</f>
        <v>34</v>
      </c>
      <c r="C21">
        <f>[1]Sheet1!$D21</f>
        <v>552</v>
      </c>
      <c r="D21" t="str">
        <f>[1]Sheet1!$E21</f>
        <v>0807 Contrib de Ilum Pub</v>
      </c>
    </row>
    <row r="22" spans="1:4" x14ac:dyDescent="0.25">
      <c r="A22">
        <f>[1]Sheet1!$B22</f>
        <v>4</v>
      </c>
      <c r="B22">
        <f>[1]Sheet1!$C22</f>
        <v>176</v>
      </c>
      <c r="C22">
        <f>[1]Sheet1!$D22</f>
        <v>568</v>
      </c>
      <c r="D22" t="str">
        <f>[1]Sheet1!$E22</f>
        <v>Quantidade181,65181,651.159,201.159,2023,10197,408,40824,10</v>
      </c>
    </row>
    <row r="23" spans="1:4" x14ac:dyDescent="0.25">
      <c r="A23">
        <f>[1]Sheet1!$B23</f>
        <v>4</v>
      </c>
      <c r="B23">
        <f>[1]Sheet1!$C23</f>
        <v>254</v>
      </c>
      <c r="C23">
        <f>[1]Sheet1!$D23</f>
        <v>568</v>
      </c>
      <c r="D23" t="str">
        <f>[1]Sheet1!$E23</f>
        <v>Tarifa c/Tributos1,6162401,6162400,4498400,4498400,3402200,34022020,18491020,184910</v>
      </c>
    </row>
    <row r="24" spans="1:4" x14ac:dyDescent="0.25">
      <c r="A24">
        <f>[1]Sheet1!$B24</f>
        <v>4</v>
      </c>
      <c r="B24">
        <f>[1]Sheet1!$C24</f>
        <v>293</v>
      </c>
      <c r="C24">
        <f>[1]Sheet1!$D24</f>
        <v>568</v>
      </c>
      <c r="D24" t="str">
        <f>[1]Sheet1!$E24</f>
        <v>Valor Total(R$)293,59-293,59521,47-521,477,8567,16169,5516.634,38</v>
      </c>
    </row>
    <row r="25" spans="1:4" x14ac:dyDescent="0.25">
      <c r="A25">
        <f>[1]Sheet1!$B25</f>
        <v>4</v>
      </c>
      <c r="B25">
        <f>[1]Sheet1!$C25</f>
        <v>332</v>
      </c>
      <c r="C25">
        <f>[1]Sheet1!$D25</f>
        <v>568</v>
      </c>
      <c r="D25" t="str">
        <f>[1]Sheet1!$E25</f>
        <v>Base Calc.ICMS(R$)95,42-95,42374,86-374,867,8567,160,000,00</v>
      </c>
    </row>
    <row r="26" spans="1:4" x14ac:dyDescent="0.25">
      <c r="A26">
        <f>[1]Sheet1!$B26</f>
        <v>4</v>
      </c>
      <c r="B26">
        <f>[1]Sheet1!$C26</f>
        <v>366</v>
      </c>
      <c r="C26">
        <f>[1]Sheet1!$D26</f>
        <v>568</v>
      </c>
      <c r="D26" t="str">
        <f>[1]Sheet1!$E26</f>
        <v>%Aliq.ICMS181818181818180</v>
      </c>
    </row>
    <row r="27" spans="1:4" x14ac:dyDescent="0.25">
      <c r="A27">
        <f>[1]Sheet1!$B27</f>
        <v>4</v>
      </c>
      <c r="B27">
        <f>[1]Sheet1!$C27</f>
        <v>308</v>
      </c>
      <c r="C27">
        <f>[1]Sheet1!$D27</f>
        <v>552</v>
      </c>
      <c r="D27" t="str">
        <f>[1]Sheet1!$E27</f>
        <v>46,17</v>
      </c>
    </row>
    <row r="28" spans="1:4" x14ac:dyDescent="0.25">
      <c r="A28">
        <f>[1]Sheet1!$B28</f>
        <v>4</v>
      </c>
      <c r="B28">
        <f>[1]Sheet1!$C28</f>
        <v>350</v>
      </c>
      <c r="C28">
        <f>[1]Sheet1!$D28</f>
        <v>552</v>
      </c>
      <c r="D28" t="str">
        <f>[1]Sheet1!$E28</f>
        <v>0,00</v>
      </c>
    </row>
    <row r="29" spans="1:4" x14ac:dyDescent="0.25">
      <c r="A29">
        <f>[1]Sheet1!$B29</f>
        <v>4</v>
      </c>
      <c r="B29">
        <f>[1]Sheet1!$C29</f>
        <v>376</v>
      </c>
      <c r="C29">
        <f>[1]Sheet1!$D29</f>
        <v>552</v>
      </c>
      <c r="D29" t="str">
        <f>[1]Sheet1!$E29</f>
        <v>0</v>
      </c>
    </row>
    <row r="30" spans="1:4" x14ac:dyDescent="0.25">
      <c r="A30">
        <f>[1]Sheet1!$B30</f>
        <v>4</v>
      </c>
      <c r="B30">
        <f>[1]Sheet1!$C30</f>
        <v>400</v>
      </c>
      <c r="C30">
        <f>[1]Sheet1!$D30</f>
        <v>568</v>
      </c>
      <c r="D30" t="str">
        <f>[1]Sheet1!$E30</f>
        <v>ICMS (R$)17,18-17,1867,47-67,471,4112,090,000,00</v>
      </c>
    </row>
    <row r="31" spans="1:4" x14ac:dyDescent="0.25">
      <c r="A31">
        <f>[1]Sheet1!$B31</f>
        <v>4</v>
      </c>
      <c r="B31">
        <f>[1]Sheet1!$C31</f>
        <v>405</v>
      </c>
      <c r="C31">
        <f>[1]Sheet1!$D31</f>
        <v>552</v>
      </c>
      <c r="D31" t="str">
        <f>[1]Sheet1!$E31</f>
        <v>0,00</v>
      </c>
    </row>
    <row r="32" spans="1:4" x14ac:dyDescent="0.25">
      <c r="A32">
        <f>[1]Sheet1!$B32</f>
        <v>4</v>
      </c>
      <c r="B32">
        <f>[1]Sheet1!$C32</f>
        <v>428</v>
      </c>
      <c r="C32">
        <f>[1]Sheet1!$D32</f>
        <v>641</v>
      </c>
      <c r="D32" t="str">
        <f>[1]Sheet1!$E32</f>
        <v>Base Calc.</v>
      </c>
    </row>
    <row r="33" spans="1:4" x14ac:dyDescent="0.25">
      <c r="A33">
        <f>[1]Sheet1!$B33</f>
        <v>4</v>
      </c>
      <c r="B33">
        <f>[1]Sheet1!$C33</f>
        <v>420</v>
      </c>
      <c r="C33">
        <f>[1]Sheet1!$D33</f>
        <v>568</v>
      </c>
      <c r="D33" t="str">
        <f>[1]Sheet1!$E33</f>
        <v>PIS/COFINS (R$)276,41-276,41453,99-453,996,4455,07169,5516.634,38</v>
      </c>
    </row>
    <row r="34" spans="1:4" x14ac:dyDescent="0.25">
      <c r="A34">
        <f>[1]Sheet1!$B34</f>
        <v>4</v>
      </c>
      <c r="B34">
        <f>[1]Sheet1!$C34</f>
        <v>474</v>
      </c>
      <c r="C34">
        <f>[1]Sheet1!$D34</f>
        <v>568</v>
      </c>
      <c r="D34" t="str">
        <f>[1]Sheet1!$E34</f>
        <v>PIS (R$) COFINS(R$)(3,0729%)8,49-8,4913,95-13,950,201,695,21511,16</v>
      </c>
    </row>
    <row r="35" spans="1:4" x14ac:dyDescent="0.25">
      <c r="A35">
        <f>[1]Sheet1!$B35</f>
        <v>4</v>
      </c>
      <c r="B35">
        <f>[1]Sheet1!$C35</f>
        <v>470</v>
      </c>
      <c r="C35">
        <f>[1]Sheet1!$D35</f>
        <v>568</v>
      </c>
      <c r="D35" t="str">
        <f>[1]Sheet1!$E35</f>
        <v>(0,6671%)1,84-1,843,03-3,030,040,371,13110,97</v>
      </c>
    </row>
    <row r="36" spans="1:4" x14ac:dyDescent="0.25">
      <c r="A36">
        <f>[1]Sheet1!$B36</f>
        <v>4</v>
      </c>
      <c r="B36">
        <f>[1]Sheet1!$C36</f>
        <v>453</v>
      </c>
      <c r="C36">
        <f>[1]Sheet1!$D36</f>
        <v>552</v>
      </c>
      <c r="D36" t="str">
        <f>[1]Sheet1!$E36</f>
        <v>0,00</v>
      </c>
    </row>
    <row r="37" spans="1:4" x14ac:dyDescent="0.25">
      <c r="A37">
        <f>[1]Sheet1!$B37</f>
        <v>4</v>
      </c>
      <c r="B37">
        <f>[1]Sheet1!$C37</f>
        <v>485</v>
      </c>
      <c r="C37">
        <f>[1]Sheet1!$D37</f>
        <v>552</v>
      </c>
      <c r="D37" t="str">
        <f>[1]Sheet1!$E37</f>
        <v>0,00</v>
      </c>
    </row>
    <row r="38" spans="1:4" x14ac:dyDescent="0.25">
      <c r="A38">
        <f>[1]Sheet1!$B38</f>
        <v>4</v>
      </c>
      <c r="B38">
        <f>[1]Sheet1!$C38</f>
        <v>525</v>
      </c>
      <c r="C38">
        <f>[1]Sheet1!$D38</f>
        <v>552</v>
      </c>
      <c r="D38" t="str">
        <f>[1]Sheet1!$E38</f>
        <v>0,00</v>
      </c>
    </row>
    <row r="39" spans="1:4" x14ac:dyDescent="0.25">
      <c r="A39">
        <f>[1]Sheet1!$B39</f>
        <v>4</v>
      </c>
      <c r="B39">
        <f>[1]Sheet1!$C39</f>
        <v>35</v>
      </c>
      <c r="C39">
        <f>[1]Sheet1!$D39</f>
        <v>431</v>
      </c>
      <c r="D39" t="str">
        <f>[1]Sheet1!$E39</f>
        <v>CCI: Código de Classificação do Item</v>
      </c>
    </row>
    <row r="40" spans="1:4" x14ac:dyDescent="0.25">
      <c r="A40">
        <f>[1]Sheet1!$B40</f>
        <v>4</v>
      </c>
      <c r="B40">
        <f>[1]Sheet1!$C40</f>
        <v>248</v>
      </c>
      <c r="C40">
        <f>[1]Sheet1!$D40</f>
        <v>431</v>
      </c>
      <c r="D40" t="str">
        <f>[1]Sheet1!$E40</f>
        <v>Total:</v>
      </c>
    </row>
    <row r="41" spans="1:4" x14ac:dyDescent="0.25">
      <c r="A41">
        <f>[1]Sheet1!$B41</f>
        <v>4</v>
      </c>
      <c r="B41">
        <f>[1]Sheet1!$C41</f>
        <v>296</v>
      </c>
      <c r="C41">
        <f>[1]Sheet1!$D41</f>
        <v>431</v>
      </c>
      <c r="D41" t="str">
        <f>[1]Sheet1!$E41</f>
        <v>16.925,11</v>
      </c>
    </row>
    <row r="42" spans="1:4" x14ac:dyDescent="0.25">
      <c r="A42">
        <f>[1]Sheet1!$B42</f>
        <v>4</v>
      </c>
      <c r="B42">
        <f>[1]Sheet1!$C42</f>
        <v>346</v>
      </c>
      <c r="C42">
        <f>[1]Sheet1!$D42</f>
        <v>431</v>
      </c>
      <c r="D42" t="str">
        <f>[1]Sheet1!$E42</f>
        <v>75,01</v>
      </c>
    </row>
    <row r="43" spans="1:4" x14ac:dyDescent="0.25">
      <c r="A43">
        <f>[1]Sheet1!$B43</f>
        <v>4</v>
      </c>
      <c r="B43">
        <f>[1]Sheet1!$C43</f>
        <v>402</v>
      </c>
      <c r="C43">
        <f>[1]Sheet1!$D43</f>
        <v>431</v>
      </c>
      <c r="D43" t="str">
        <f>[1]Sheet1!$E43</f>
        <v>13,50</v>
      </c>
    </row>
    <row r="44" spans="1:4" x14ac:dyDescent="0.25">
      <c r="A44">
        <f>[1]Sheet1!$B44</f>
        <v>4</v>
      </c>
      <c r="B44">
        <f>[1]Sheet1!$C44</f>
        <v>440</v>
      </c>
      <c r="C44">
        <f>[1]Sheet1!$D44</f>
        <v>431</v>
      </c>
      <c r="D44" t="str">
        <f>[1]Sheet1!$E44</f>
        <v>16.865,44</v>
      </c>
    </row>
    <row r="45" spans="1:4" x14ac:dyDescent="0.25">
      <c r="A45">
        <f>[1]Sheet1!$B45</f>
        <v>4</v>
      </c>
      <c r="B45">
        <f>[1]Sheet1!$C45</f>
        <v>478</v>
      </c>
      <c r="C45">
        <f>[1]Sheet1!$D45</f>
        <v>431</v>
      </c>
      <c r="D45" t="str">
        <f>[1]Sheet1!$E45</f>
        <v>112,51</v>
      </c>
    </row>
    <row r="46" spans="1:4" x14ac:dyDescent="0.25">
      <c r="A46">
        <f>[1]Sheet1!$B46</f>
        <v>4</v>
      </c>
      <c r="B46">
        <f>[1]Sheet1!$C46</f>
        <v>518</v>
      </c>
      <c r="C46">
        <f>[1]Sheet1!$D46</f>
        <v>431</v>
      </c>
      <c r="D46" t="str">
        <f>[1]Sheet1!$E46</f>
        <v>518,26</v>
      </c>
    </row>
    <row r="47" spans="1:4" x14ac:dyDescent="0.25">
      <c r="A47">
        <f>[1]Sheet1!$B47</f>
        <v>4</v>
      </c>
      <c r="B47">
        <f>[1]Sheet1!$C47</f>
        <v>63</v>
      </c>
      <c r="C47">
        <f>[1]Sheet1!$D47</f>
        <v>395</v>
      </c>
      <c r="D47" t="str">
        <f>[1]Sheet1!$E47</f>
        <v>DISCRIMINAÇÃO</v>
      </c>
    </row>
    <row r="48" spans="1:4" x14ac:dyDescent="0.25">
      <c r="A48">
        <f>[1]Sheet1!$B48</f>
        <v>4</v>
      </c>
      <c r="B48">
        <f>[1]Sheet1!$C48</f>
        <v>37</v>
      </c>
      <c r="C48">
        <f>[1]Sheet1!$D48</f>
        <v>355</v>
      </c>
      <c r="D48" t="str">
        <f>[1]Sheet1!$E48</f>
        <v>SERVIÇO DISTRIBUIÇÃOCOMPRA DE ENERGIASERVIÇO DE TRANSMISSÃOENCARGOS SETORIAISIMPOSTOS DIRETOS E ENCARGOSOUTROS SERVIÇOS</v>
      </c>
    </row>
    <row r="49" spans="1:4" x14ac:dyDescent="0.25">
      <c r="A49">
        <f>[1]Sheet1!$B49</f>
        <v>4</v>
      </c>
      <c r="B49">
        <f>[1]Sheet1!$C49</f>
        <v>36</v>
      </c>
      <c r="C49">
        <f>[1]Sheet1!$D49</f>
        <v>333</v>
      </c>
      <c r="D49" t="str">
        <f>[1]Sheet1!$E49</f>
        <v>VALOR (R$)3.315,117.458,211.534,183.927,17690,440,0016.925,11- Valor Encargo Uso Sist. Distr. (Ref 07/2022): R$15.598,55</v>
      </c>
    </row>
    <row r="50" spans="1:4" x14ac:dyDescent="0.25">
      <c r="A50">
        <f>[1]Sheet1!$B50</f>
        <v>4</v>
      </c>
      <c r="B50">
        <f>[1]Sheet1!$C50</f>
        <v>75</v>
      </c>
      <c r="C50">
        <f>[1]Sheet1!$D50</f>
        <v>348</v>
      </c>
      <c r="D50" t="str">
        <f>[1]Sheet1!$E50</f>
        <v>TOTAL</v>
      </c>
    </row>
    <row r="51" spans="1:4" x14ac:dyDescent="0.25">
      <c r="A51">
        <f>[1]Sheet1!$B51</f>
        <v>4</v>
      </c>
      <c r="B51">
        <f>[1]Sheet1!$C51</f>
        <v>210</v>
      </c>
      <c r="C51">
        <f>[1]Sheet1!$D51</f>
        <v>388</v>
      </c>
      <c r="D51" t="str">
        <f>[1]Sheet1!$E51</f>
        <v>14/10/2022</v>
      </c>
    </row>
    <row r="52" spans="1:4" x14ac:dyDescent="0.25">
      <c r="A52">
        <f>[1]Sheet1!$B52</f>
        <v>4</v>
      </c>
      <c r="B52">
        <f>[1]Sheet1!$C52</f>
        <v>382</v>
      </c>
      <c r="C52">
        <f>[1]Sheet1!$D52</f>
        <v>389</v>
      </c>
      <c r="D52" t="str">
        <f>[1]Sheet1!$E52</f>
        <v>R$ 16.925,11</v>
      </c>
    </row>
    <row r="53" spans="1:4" x14ac:dyDescent="0.25">
      <c r="A53">
        <f>[1]Sheet1!$B53</f>
        <v>4</v>
      </c>
      <c r="B53">
        <f>[1]Sheet1!$C53</f>
        <v>172</v>
      </c>
      <c r="C53">
        <f>[1]Sheet1!$D53</f>
        <v>348</v>
      </c>
      <c r="D53" t="str">
        <f>[1]Sheet1!$E53</f>
        <v>%19,5944,079,0623,204,080,00100,00</v>
      </c>
    </row>
    <row r="54" spans="1:4" x14ac:dyDescent="0.25">
      <c r="A54">
        <f>[1]Sheet1!$B54</f>
        <v>4</v>
      </c>
      <c r="B54">
        <f>[1]Sheet1!$C54</f>
        <v>269</v>
      </c>
      <c r="C54">
        <f>[1]Sheet1!$D54</f>
        <v>327</v>
      </c>
      <c r="D54" t="str">
        <f>[1]Sheet1!$E54</f>
        <v>8b43.8610.de33.d965.0afb.f810.cafc.ee5c</v>
      </c>
    </row>
    <row r="55" spans="1:4" x14ac:dyDescent="0.25">
      <c r="A55">
        <f>[1]Sheet1!$B55</f>
        <v>4</v>
      </c>
      <c r="B55">
        <f>[1]Sheet1!$C55</f>
        <v>210</v>
      </c>
      <c r="C55">
        <f>[1]Sheet1!$D55</f>
        <v>263</v>
      </c>
      <c r="D55" t="str">
        <f>[1]Sheet1!$E55</f>
        <v>00190.00009 03268.923004 42033.164171 6 91380001692511</v>
      </c>
    </row>
    <row r="56" spans="1:4" x14ac:dyDescent="0.25">
      <c r="A56">
        <f>[1]Sheet1!$B56</f>
        <v>4</v>
      </c>
      <c r="B56">
        <f>[1]Sheet1!$C56</f>
        <v>198</v>
      </c>
      <c r="C56">
        <f>[1]Sheet1!$D56</f>
        <v>263</v>
      </c>
      <c r="D56" t="str">
        <f>[1]Sheet1!$E56</f>
        <v>-9</v>
      </c>
    </row>
    <row r="57" spans="1:4" x14ac:dyDescent="0.25">
      <c r="A57">
        <f>[1]Sheet1!$B57</f>
        <v>4</v>
      </c>
      <c r="B57">
        <f>[1]Sheet1!$C57</f>
        <v>185</v>
      </c>
      <c r="C57">
        <f>[1]Sheet1!$D57</f>
        <v>263</v>
      </c>
      <c r="D57" t="str">
        <f>[1]Sheet1!$E57</f>
        <v>001</v>
      </c>
    </row>
    <row r="58" spans="1:4" x14ac:dyDescent="0.25">
      <c r="A58">
        <f>[1]Sheet1!$B58</f>
        <v>4</v>
      </c>
      <c r="B58">
        <f>[1]Sheet1!$C58</f>
        <v>38</v>
      </c>
      <c r="C58">
        <f>[1]Sheet1!$D58</f>
        <v>196</v>
      </c>
      <c r="D58" t="str">
        <f>[1]Sheet1!$E58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59" spans="1:4" x14ac:dyDescent="0.25">
      <c r="A59">
        <f>[1]Sheet1!$B59</f>
        <v>4</v>
      </c>
      <c r="B59">
        <f>[1]Sheet1!$C59</f>
        <v>199</v>
      </c>
      <c r="C59">
        <f>[1]Sheet1!$D59</f>
        <v>196</v>
      </c>
      <c r="D59" t="str">
        <f>[1]Sheet1!$E59</f>
        <v>ESPÉCIE DOC</v>
      </c>
    </row>
    <row r="60" spans="1:4" x14ac:dyDescent="0.25">
      <c r="A60">
        <f>[1]Sheet1!$B60</f>
        <v>4</v>
      </c>
      <c r="B60">
        <f>[1]Sheet1!$C60</f>
        <v>310</v>
      </c>
      <c r="C60">
        <f>[1]Sheet1!$D60</f>
        <v>223</v>
      </c>
      <c r="D60" t="str">
        <f>[1]Sheet1!$E60</f>
        <v>CNPJ07.282.377/0001-20</v>
      </c>
    </row>
    <row r="61" spans="1:4" x14ac:dyDescent="0.25">
      <c r="A61">
        <f>[1]Sheet1!$B61</f>
        <v>4</v>
      </c>
      <c r="B61">
        <f>[1]Sheet1!$C61</f>
        <v>373</v>
      </c>
      <c r="C61">
        <f>[1]Sheet1!$D61</f>
        <v>234</v>
      </c>
      <c r="D61" t="str">
        <f>[1]Sheet1!$E61</f>
        <v>VENCIMENTO14/10/2022AG./CÓD.BENEFICIÁRIO</v>
      </c>
    </row>
    <row r="62" spans="1:4" x14ac:dyDescent="0.25">
      <c r="A62">
        <f>[1]Sheet1!$B62</f>
        <v>4</v>
      </c>
      <c r="B62">
        <f>[1]Sheet1!$C62</f>
        <v>393</v>
      </c>
      <c r="C62">
        <f>[1]Sheet1!$D62</f>
        <v>223</v>
      </c>
      <c r="D62" t="str">
        <f>[1]Sheet1!$E62</f>
        <v>3064-3/005292-2</v>
      </c>
    </row>
    <row r="63" spans="1:4" x14ac:dyDescent="0.25">
      <c r="A63">
        <f>[1]Sheet1!$B63</f>
        <v>4</v>
      </c>
      <c r="B63">
        <f>[1]Sheet1!$C63</f>
        <v>453</v>
      </c>
      <c r="C63">
        <f>[1]Sheet1!$D63</f>
        <v>267</v>
      </c>
      <c r="D63" t="str">
        <f>[1]Sheet1!$E63</f>
        <v>Promoção 1 Ano Por Nossa Conta</v>
      </c>
    </row>
    <row r="64" spans="1:4" x14ac:dyDescent="0.25">
      <c r="A64">
        <f>[1]Sheet1!$B64</f>
        <v>4</v>
      </c>
      <c r="B64">
        <f>[1]Sheet1!$C64</f>
        <v>457</v>
      </c>
      <c r="C64">
        <f>[1]Sheet1!$D64</f>
        <v>260</v>
      </c>
      <c r="D64" t="str">
        <f>[1]Sheet1!$E64</f>
        <v>Pague com QR Code do PIX e</v>
      </c>
    </row>
    <row r="65" spans="1:4" x14ac:dyDescent="0.25">
      <c r="A65">
        <f>[1]Sheet1!$B65</f>
        <v>4</v>
      </c>
      <c r="B65">
        <f>[1]Sheet1!$C65</f>
        <v>451</v>
      </c>
      <c r="C65">
        <f>[1]Sheet1!$D65</f>
        <v>247</v>
      </c>
      <c r="D65" t="str">
        <f>[1]Sheet1!$E65</f>
        <v>concorra a 1 Ano de Energia Grátis.Use seu app de pagamento favorito,</v>
      </c>
    </row>
    <row r="66" spans="1:4" x14ac:dyDescent="0.25">
      <c r="A66">
        <f>[1]Sheet1!$B66</f>
        <v>4</v>
      </c>
      <c r="B66">
        <f>[1]Sheet1!$C66</f>
        <v>453</v>
      </c>
      <c r="C66">
        <f>[1]Sheet1!$D66</f>
        <v>233</v>
      </c>
      <c r="D66" t="str">
        <f>[1]Sheet1!$E66</f>
        <v>escolha "Pagar com PIX", leiao QR Code abaixo e cadastre-se:</v>
      </c>
    </row>
    <row r="67" spans="1:4" x14ac:dyDescent="0.25">
      <c r="A67">
        <f>[1]Sheet1!$B67</f>
        <v>4</v>
      </c>
      <c r="B67">
        <f>[1]Sheet1!$C67</f>
        <v>466</v>
      </c>
      <c r="C67">
        <f>[1]Sheet1!$D67</f>
        <v>226</v>
      </c>
      <c r="D67" t="str">
        <f>[1]Sheet1!$E67</f>
        <v>www.anodeconta.com.br</v>
      </c>
    </row>
    <row r="68" spans="1:4" x14ac:dyDescent="0.25">
      <c r="A68">
        <f>[1]Sheet1!$B68</f>
        <v>4</v>
      </c>
      <c r="B68">
        <f>[1]Sheet1!$C68</f>
        <v>51</v>
      </c>
      <c r="C68">
        <f>[1]Sheet1!$D68</f>
        <v>187</v>
      </c>
      <c r="D68" t="str">
        <f>[1]Sheet1!$E68</f>
        <v>03/10/2022</v>
      </c>
    </row>
    <row r="69" spans="1:4" x14ac:dyDescent="0.25">
      <c r="A69">
        <f>[1]Sheet1!$B69</f>
        <v>4</v>
      </c>
      <c r="B69">
        <f>[1]Sheet1!$C69</f>
        <v>38</v>
      </c>
      <c r="C69">
        <f>[1]Sheet1!$D69</f>
        <v>177</v>
      </c>
      <c r="D69" t="str">
        <f>[1]Sheet1!$E69</f>
        <v>USO DO BANCO</v>
      </c>
    </row>
    <row r="70" spans="1:4" x14ac:dyDescent="0.25">
      <c r="A70">
        <f>[1]Sheet1!$B70</f>
        <v>4</v>
      </c>
      <c r="B70">
        <f>[1]Sheet1!$C70</f>
        <v>38</v>
      </c>
      <c r="C70">
        <f>[1]Sheet1!$D70</f>
        <v>159</v>
      </c>
      <c r="D70" t="str">
        <f>[1]Sheet1!$E70</f>
        <v>INSTRUÇÕES</v>
      </c>
    </row>
    <row r="71" spans="1:4" x14ac:dyDescent="0.25">
      <c r="A71">
        <f>[1]Sheet1!$B71</f>
        <v>4</v>
      </c>
      <c r="B71">
        <f>[1]Sheet1!$C71</f>
        <v>103</v>
      </c>
      <c r="C71">
        <f>[1]Sheet1!$D71</f>
        <v>169</v>
      </c>
      <c r="D71" t="str">
        <f>[1]Sheet1!$E71</f>
        <v>Nº DOCUMENTO2598964-2022-09-4CARTEIRA17</v>
      </c>
    </row>
    <row r="72" spans="1:4" x14ac:dyDescent="0.25">
      <c r="A72">
        <f>[1]Sheet1!$B72</f>
        <v>4</v>
      </c>
      <c r="B72">
        <f>[1]Sheet1!$C72</f>
        <v>249</v>
      </c>
      <c r="C72">
        <f>[1]Sheet1!$D72</f>
        <v>187</v>
      </c>
      <c r="D72" t="str">
        <f>[1]Sheet1!$E72</f>
        <v>ACEITEN</v>
      </c>
    </row>
    <row r="73" spans="1:4" x14ac:dyDescent="0.25">
      <c r="A73">
        <f>[1]Sheet1!$B73</f>
        <v>4</v>
      </c>
      <c r="B73">
        <f>[1]Sheet1!$C73</f>
        <v>286</v>
      </c>
      <c r="C73">
        <f>[1]Sheet1!$D73</f>
        <v>187</v>
      </c>
      <c r="D73" t="str">
        <f>[1]Sheet1!$E73</f>
        <v>DATA DO PROCESSAMENTO03/10/2022</v>
      </c>
    </row>
    <row r="74" spans="1:4" x14ac:dyDescent="0.25">
      <c r="A74">
        <f>[1]Sheet1!$B74</f>
        <v>4</v>
      </c>
      <c r="B74">
        <f>[1]Sheet1!$C74</f>
        <v>249</v>
      </c>
      <c r="C74">
        <f>[1]Sheet1!$D74</f>
        <v>177</v>
      </c>
      <c r="D74" t="str">
        <f>[1]Sheet1!$E74</f>
        <v>QUANTIDADE</v>
      </c>
    </row>
    <row r="75" spans="1:4" x14ac:dyDescent="0.25">
      <c r="A75">
        <f>[1]Sheet1!$B75</f>
        <v>4</v>
      </c>
      <c r="B75">
        <f>[1]Sheet1!$C75</f>
        <v>333</v>
      </c>
      <c r="C75">
        <f>[1]Sheet1!$D75</f>
        <v>177</v>
      </c>
      <c r="D75" t="str">
        <f>[1]Sheet1!$E75</f>
        <v>VALOR</v>
      </c>
    </row>
    <row r="76" spans="1:4" x14ac:dyDescent="0.25">
      <c r="A76">
        <f>[1]Sheet1!$B76</f>
        <v>4</v>
      </c>
      <c r="B76">
        <f>[1]Sheet1!$C76</f>
        <v>215</v>
      </c>
      <c r="C76">
        <f>[1]Sheet1!$D76</f>
        <v>168</v>
      </c>
      <c r="D76" t="str">
        <f>[1]Sheet1!$E76</f>
        <v>DSESPÉCIER$</v>
      </c>
    </row>
    <row r="77" spans="1:4" x14ac:dyDescent="0.25">
      <c r="A77">
        <f>[1]Sheet1!$B77</f>
        <v>4</v>
      </c>
      <c r="B77">
        <f>[1]Sheet1!$C77</f>
        <v>38</v>
      </c>
      <c r="C77">
        <f>[1]Sheet1!$D77</f>
        <v>114</v>
      </c>
      <c r="D77" t="str">
        <f>[1]Sheet1!$E77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78" spans="1:4" x14ac:dyDescent="0.25">
      <c r="A78">
        <f>[1]Sheet1!$B78</f>
        <v>4</v>
      </c>
      <c r="B78">
        <f>[1]Sheet1!$C78</f>
        <v>38</v>
      </c>
      <c r="C78">
        <f>[1]Sheet1!$D78</f>
        <v>68</v>
      </c>
      <c r="D78" t="str">
        <f>[1]Sheet1!$E78</f>
        <v>PAGADORCONSORCIO MUNHOZ 1 ENERGIARURAL B BOM JARDIM, 0 - Sítio Paineiras, Estrada 37620000     MUNHOZ (AG: 316)SACADOR/ AVALISTA</v>
      </c>
    </row>
    <row r="79" spans="1:4" x14ac:dyDescent="0.25">
      <c r="A79">
        <f>[1]Sheet1!$B79</f>
        <v>4</v>
      </c>
      <c r="B79">
        <f>[1]Sheet1!$C79</f>
        <v>39</v>
      </c>
      <c r="C79">
        <f>[1]Sheet1!$D79</f>
        <v>32</v>
      </c>
      <c r="D79" t="str">
        <f>[1]Sheet1!$E79</f>
        <v>(B{SgHeYcQ{B{SsGjXbQvB{B{LiGsSmOcB{DdLi[bFrQh)</v>
      </c>
    </row>
    <row r="80" spans="1:4" x14ac:dyDescent="0.25">
      <c r="A80">
        <f>[1]Sheet1!$B80</f>
        <v>4</v>
      </c>
      <c r="B80">
        <f>[1]Sheet1!$C80</f>
        <v>373</v>
      </c>
      <c r="C80">
        <f>[1]Sheet1!$D80</f>
        <v>214</v>
      </c>
      <c r="D80" t="str">
        <f>[1]Sheet1!$E80</f>
        <v>NOSSO NÚMERO</v>
      </c>
    </row>
    <row r="81" spans="1:4" x14ac:dyDescent="0.25">
      <c r="A81">
        <f>[1]Sheet1!$B81</f>
        <v>4</v>
      </c>
      <c r="B81">
        <f>[1]Sheet1!$C81</f>
        <v>364</v>
      </c>
      <c r="C81">
        <f>[1]Sheet1!$D81</f>
        <v>204</v>
      </c>
      <c r="D81" t="str">
        <f>[1]Sheet1!$E81</f>
        <v>32689230042033164</v>
      </c>
    </row>
    <row r="82" spans="1:4" x14ac:dyDescent="0.25">
      <c r="A82">
        <f>[1]Sheet1!$B82</f>
        <v>4</v>
      </c>
      <c r="B82">
        <f>[1]Sheet1!$C82</f>
        <v>373</v>
      </c>
      <c r="C82">
        <f>[1]Sheet1!$D82</f>
        <v>195</v>
      </c>
      <c r="D82" t="str">
        <f>[1]Sheet1!$E82</f>
        <v>(=)VALOR DO DOCUMENTO</v>
      </c>
    </row>
    <row r="83" spans="1:4" x14ac:dyDescent="0.25">
      <c r="A83">
        <f>[1]Sheet1!$B83</f>
        <v>4</v>
      </c>
      <c r="B83">
        <f>[1]Sheet1!$C83</f>
        <v>373</v>
      </c>
      <c r="C83">
        <f>[1]Sheet1!$D83</f>
        <v>176</v>
      </c>
      <c r="D83" t="str">
        <f>[1]Sheet1!$E83</f>
        <v>16.925,11(-) DESCONTOS/ ABATIMENTOS</v>
      </c>
    </row>
    <row r="84" spans="1:4" x14ac:dyDescent="0.25">
      <c r="A84">
        <f>[1]Sheet1!$B84</f>
        <v>4</v>
      </c>
      <c r="B84">
        <f>[1]Sheet1!$C84</f>
        <v>373</v>
      </c>
      <c r="C84">
        <f>[1]Sheet1!$D84</f>
        <v>159</v>
      </c>
      <c r="D84" t="str">
        <f>[1]Sheet1!$E84</f>
        <v>(-) OUTRAS DEDUÇÕES</v>
      </c>
    </row>
    <row r="85" spans="1:4" x14ac:dyDescent="0.25">
      <c r="A85">
        <f>[1]Sheet1!$B85</f>
        <v>4</v>
      </c>
      <c r="B85">
        <f>[1]Sheet1!$C85</f>
        <v>373</v>
      </c>
      <c r="C85">
        <f>[1]Sheet1!$D85</f>
        <v>143</v>
      </c>
      <c r="D85" t="str">
        <f>[1]Sheet1!$E85</f>
        <v>(+) MORA/ MULTA</v>
      </c>
    </row>
    <row r="86" spans="1:4" x14ac:dyDescent="0.25">
      <c r="A86">
        <f>[1]Sheet1!$B86</f>
        <v>4</v>
      </c>
      <c r="B86">
        <f>[1]Sheet1!$C86</f>
        <v>373</v>
      </c>
      <c r="C86">
        <f>[1]Sheet1!$D86</f>
        <v>126</v>
      </c>
      <c r="D86" t="str">
        <f>[1]Sheet1!$E86</f>
        <v>(+) OUTROS ACRÉSCIMOS</v>
      </c>
    </row>
    <row r="87" spans="1:4" x14ac:dyDescent="0.25">
      <c r="A87">
        <f>[1]Sheet1!$B87</f>
        <v>4</v>
      </c>
      <c r="B87">
        <f>[1]Sheet1!$C87</f>
        <v>373</v>
      </c>
      <c r="C87">
        <f>[1]Sheet1!$D87</f>
        <v>109</v>
      </c>
      <c r="D87" t="str">
        <f>[1]Sheet1!$E87</f>
        <v>(=) VALOR COBRADO</v>
      </c>
    </row>
    <row r="88" spans="1:4" x14ac:dyDescent="0.25">
      <c r="A88">
        <f>[1]Sheet1!$B88</f>
        <v>4</v>
      </c>
      <c r="B88">
        <f>[1]Sheet1!$C88</f>
        <v>373</v>
      </c>
      <c r="C88">
        <f>[1]Sheet1!$D88</f>
        <v>84</v>
      </c>
      <c r="D88" t="str">
        <f>[1]Sheet1!$E88</f>
        <v>CPF/CNPJ41.628.717/0001-60</v>
      </c>
    </row>
    <row r="89" spans="1:4" x14ac:dyDescent="0.25">
      <c r="A89">
        <f>[1]Sheet1!$B89</f>
        <v>4</v>
      </c>
      <c r="B89">
        <f>[1]Sheet1!$C89</f>
        <v>412</v>
      </c>
      <c r="C89">
        <f>[1]Sheet1!$D89</f>
        <v>69</v>
      </c>
      <c r="D89" t="str">
        <f>[1]Sheet1!$E89</f>
        <v>CÓD. DE BAIXA</v>
      </c>
    </row>
    <row r="90" spans="1:4" x14ac:dyDescent="0.25">
      <c r="A90">
        <f>[1]Sheet1!$B90</f>
        <v>4</v>
      </c>
      <c r="B90">
        <f>[1]Sheet1!$C90</f>
        <v>382</v>
      </c>
      <c r="C90">
        <f>[1]Sheet1!$D90</f>
        <v>60</v>
      </c>
      <c r="D90" t="str">
        <f>[1]Sheet1!$E90</f>
        <v>AUTENTICAÇÃO MECÂNICA</v>
      </c>
    </row>
    <row r="91" spans="1:4" x14ac:dyDescent="0.25">
      <c r="A91">
        <f>[1]Sheet1!$B91</f>
        <v>4</v>
      </c>
      <c r="B91">
        <f>[1]Sheet1!$C91</f>
        <v>373</v>
      </c>
      <c r="C91">
        <f>[1]Sheet1!$D91</f>
        <v>32</v>
      </c>
      <c r="D91" t="str">
        <f>[1]Sheet1!$E91</f>
        <v>Ficha de Compensação</v>
      </c>
    </row>
    <row r="92" spans="1:4" x14ac:dyDescent="0.25">
      <c r="A92">
        <f>[1]Sheet1!$B92</f>
        <v>4</v>
      </c>
      <c r="B92">
        <f>[1]Sheet1!$C92</f>
        <v>456</v>
      </c>
      <c r="C92">
        <f>[1]Sheet1!$D92</f>
        <v>96</v>
      </c>
      <c r="D92" t="str">
        <f>[1]Sheet1!$E92</f>
        <v>Quer facilidade?Abra sua Conta Voltz - Energisae tenha vantagens exclusivas!</v>
      </c>
    </row>
    <row r="93" spans="1:4" x14ac:dyDescent="0.25">
      <c r="A93">
        <f>[1]Sheet1!$B93</f>
        <v>4</v>
      </c>
      <c r="B93">
        <f>[1]Sheet1!$C93</f>
        <v>456</v>
      </c>
      <c r="C93">
        <f>[1]Sheet1!$D93</f>
        <v>76</v>
      </c>
      <c r="D93" t="str">
        <f>[1]Sheet1!$E93</f>
        <v>Entenda melhor emcontavoltz.com/pix</v>
      </c>
    </row>
    <row r="94" spans="1:4" x14ac:dyDescent="0.25">
      <c r="A94">
        <f>[1]Sheet1!$B94</f>
        <v>28</v>
      </c>
      <c r="B94">
        <f>[1]Sheet1!$C94</f>
        <v>38</v>
      </c>
      <c r="C94">
        <f>[1]Sheet1!$D94</f>
        <v>784</v>
      </c>
      <c r="D94" t="str">
        <f>[1]Sheet1!$E94</f>
        <v>-Censo 2022 - Receba os recenseadores - Responda para o Brasilsaber o que precisa. censo2022.ibge.gov.br.</v>
      </c>
    </row>
    <row r="95" spans="1:4" x14ac:dyDescent="0.25">
      <c r="A95">
        <f>[1]Sheet1!$B95</f>
        <v>28</v>
      </c>
      <c r="B95">
        <f>[1]Sheet1!$C95</f>
        <v>232</v>
      </c>
      <c r="C95">
        <f>[1]Sheet1!$D95</f>
        <v>790</v>
      </c>
      <c r="D95" t="str">
        <f>[1]Sheet1!$E95</f>
        <v>VENCIMENTO</v>
      </c>
    </row>
    <row r="96" spans="1:4" x14ac:dyDescent="0.25">
      <c r="A96">
        <f>[1]Sheet1!$B96</f>
        <v>28</v>
      </c>
      <c r="B96">
        <f>[1]Sheet1!$C96</f>
        <v>277</v>
      </c>
      <c r="C96">
        <f>[1]Sheet1!$D96</f>
        <v>790</v>
      </c>
      <c r="D96" t="str">
        <f>[1]Sheet1!$E96</f>
        <v>VALOR (R$)</v>
      </c>
    </row>
    <row r="97" spans="1:4" x14ac:dyDescent="0.25">
      <c r="A97">
        <f>[1]Sheet1!$B97</f>
        <v>28</v>
      </c>
      <c r="B97">
        <f>[1]Sheet1!$C97</f>
        <v>324</v>
      </c>
      <c r="C97">
        <f>[1]Sheet1!$D97</f>
        <v>784</v>
      </c>
      <c r="D97" t="str">
        <f>[1]Sheet1!$E97</f>
        <v>UC com Mini Geração conforme REH 482/2012Saldo Ac: 5(P) 4(FP) A expirar em 10/2022: 0(P) 0(FP)</v>
      </c>
    </row>
    <row r="98" spans="1:4" x14ac:dyDescent="0.25">
      <c r="A98">
        <f>[1]Sheet1!$B98</f>
        <v>28</v>
      </c>
      <c r="B98">
        <f>[1]Sheet1!$C98</f>
        <v>85</v>
      </c>
      <c r="C98">
        <f>[1]Sheet1!$D98</f>
        <v>630</v>
      </c>
      <c r="D98" t="str">
        <f>[1]Sheet1!$E98</f>
        <v>PONTA</v>
      </c>
    </row>
    <row r="99" spans="1:4" x14ac:dyDescent="0.25">
      <c r="A99">
        <f>[1]Sheet1!$B99</f>
        <v>28</v>
      </c>
      <c r="B99">
        <f>[1]Sheet1!$C99</f>
        <v>142</v>
      </c>
      <c r="C99">
        <f>[1]Sheet1!$D99</f>
        <v>630</v>
      </c>
      <c r="D99" t="str">
        <f>[1]Sheet1!$E99</f>
        <v>FORA  DE  PONTA</v>
      </c>
    </row>
    <row r="100" spans="1:4" x14ac:dyDescent="0.25">
      <c r="A100">
        <f>[1]Sheet1!$B100</f>
        <v>28</v>
      </c>
      <c r="B100">
        <f>[1]Sheet1!$C100</f>
        <v>220</v>
      </c>
      <c r="C100">
        <f>[1]Sheet1!$D100</f>
        <v>630</v>
      </c>
      <c r="D100" t="str">
        <f>[1]Sheet1!$E100</f>
        <v>PONTA</v>
      </c>
    </row>
    <row r="101" spans="1:4" x14ac:dyDescent="0.25">
      <c r="A101">
        <f>[1]Sheet1!$B101</f>
        <v>28</v>
      </c>
      <c r="B101">
        <f>[1]Sheet1!$C101</f>
        <v>277</v>
      </c>
      <c r="C101">
        <f>[1]Sheet1!$D101</f>
        <v>630</v>
      </c>
      <c r="D101" t="str">
        <f>[1]Sheet1!$E101</f>
        <v>FORA  DE  PONTA</v>
      </c>
    </row>
    <row r="102" spans="1:4" x14ac:dyDescent="0.25">
      <c r="A102">
        <f>[1]Sheet1!$B102</f>
        <v>28</v>
      </c>
      <c r="B102">
        <f>[1]Sheet1!$C102</f>
        <v>350</v>
      </c>
      <c r="C102">
        <f>[1]Sheet1!$D102</f>
        <v>630</v>
      </c>
      <c r="D102" t="str">
        <f>[1]Sheet1!$E102</f>
        <v>RESERVADO</v>
      </c>
    </row>
    <row r="103" spans="1:4" x14ac:dyDescent="0.25">
      <c r="A103">
        <f>[1]Sheet1!$B103</f>
        <v>28</v>
      </c>
      <c r="B103">
        <f>[1]Sheet1!$C103</f>
        <v>66</v>
      </c>
      <c r="C103">
        <f>[1]Sheet1!$D103</f>
        <v>551</v>
      </c>
      <c r="D103" t="str">
        <f>[1]Sheet1!$E103</f>
        <v>CONSUMOFATURADO181,65128,10134,401,0512,6013,653,1598,70465,15</v>
      </c>
    </row>
    <row r="104" spans="1:4" x14ac:dyDescent="0.25">
      <c r="A104">
        <f>[1]Sheet1!$B104</f>
        <v>28</v>
      </c>
      <c r="B104">
        <f>[1]Sheet1!$C104</f>
        <v>34</v>
      </c>
      <c r="C104">
        <f>[1]Sheet1!$D104</f>
        <v>520</v>
      </c>
      <c r="D104" t="str">
        <f>[1]Sheet1!$E104</f>
        <v>MÊS/ANOSET/22AGO/22JUL/22JUN/22MAI/22ABR/22MAR/22FEV/22JAN/22DEZ/21NOV/21OUT/21SET/21</v>
      </c>
    </row>
    <row r="105" spans="1:4" x14ac:dyDescent="0.25">
      <c r="A105">
        <f>[1]Sheet1!$B105</f>
        <v>28</v>
      </c>
      <c r="B105">
        <f>[1]Sheet1!$C105</f>
        <v>96</v>
      </c>
      <c r="C105">
        <f>[1]Sheet1!$D105</f>
        <v>621</v>
      </c>
      <c r="D105" t="str">
        <f>[1]Sheet1!$E105</f>
        <v>DEM.MEDIDA</v>
      </c>
    </row>
    <row r="106" spans="1:4" x14ac:dyDescent="0.25">
      <c r="A106">
        <f>[1]Sheet1!$B106</f>
        <v>28</v>
      </c>
      <c r="B106">
        <f>[1]Sheet1!$C106</f>
        <v>132</v>
      </c>
      <c r="C106">
        <f>[1]Sheet1!$D106</f>
        <v>618</v>
      </c>
      <c r="D106" t="str">
        <f>[1]Sheet1!$E106</f>
        <v>CONSUMOFATURADO</v>
      </c>
    </row>
    <row r="107" spans="1:4" x14ac:dyDescent="0.25">
      <c r="A107">
        <f>[1]Sheet1!$B107</f>
        <v>28</v>
      </c>
      <c r="B107">
        <f>[1]Sheet1!$C107</f>
        <v>163</v>
      </c>
      <c r="C107">
        <f>[1]Sheet1!$D107</f>
        <v>621</v>
      </c>
      <c r="D107" t="str">
        <f>[1]Sheet1!$E107</f>
        <v>DEM.MEDIDA</v>
      </c>
    </row>
    <row r="108" spans="1:4" x14ac:dyDescent="0.25">
      <c r="A108">
        <f>[1]Sheet1!$B108</f>
        <v>28</v>
      </c>
      <c r="B108">
        <f>[1]Sheet1!$C108</f>
        <v>205</v>
      </c>
      <c r="C108">
        <f>[1]Sheet1!$D108</f>
        <v>621</v>
      </c>
      <c r="D108" t="str">
        <f>[1]Sheet1!$E108</f>
        <v>ERE</v>
      </c>
    </row>
    <row r="109" spans="1:4" x14ac:dyDescent="0.25">
      <c r="A109">
        <f>[1]Sheet1!$B109</f>
        <v>28</v>
      </c>
      <c r="B109">
        <f>[1]Sheet1!$C109</f>
        <v>239</v>
      </c>
      <c r="C109">
        <f>[1]Sheet1!$D109</f>
        <v>621</v>
      </c>
      <c r="D109" t="str">
        <f>[1]Sheet1!$E109</f>
        <v>DRE</v>
      </c>
    </row>
    <row r="110" spans="1:4" x14ac:dyDescent="0.25">
      <c r="A110">
        <f>[1]Sheet1!$B110</f>
        <v>28</v>
      </c>
      <c r="B110">
        <f>[1]Sheet1!$C110</f>
        <v>273</v>
      </c>
      <c r="C110">
        <f>[1]Sheet1!$D110</f>
        <v>621</v>
      </c>
      <c r="D110" t="str">
        <f>[1]Sheet1!$E110</f>
        <v>ERE</v>
      </c>
    </row>
    <row r="111" spans="1:4" x14ac:dyDescent="0.25">
      <c r="A111">
        <f>[1]Sheet1!$B111</f>
        <v>28</v>
      </c>
      <c r="B111">
        <f>[1]Sheet1!$C111</f>
        <v>307</v>
      </c>
      <c r="C111">
        <f>[1]Sheet1!$D111</f>
        <v>621</v>
      </c>
      <c r="D111" t="str">
        <f>[1]Sheet1!$E111</f>
        <v>DRE</v>
      </c>
    </row>
    <row r="112" spans="1:4" x14ac:dyDescent="0.25">
      <c r="A112">
        <f>[1]Sheet1!$B112</f>
        <v>28</v>
      </c>
      <c r="B112">
        <f>[1]Sheet1!$C112</f>
        <v>335</v>
      </c>
      <c r="C112">
        <f>[1]Sheet1!$D112</f>
        <v>621</v>
      </c>
      <c r="D112" t="str">
        <f>[1]Sheet1!$E112</f>
        <v>CONSUMO</v>
      </c>
    </row>
    <row r="113" spans="1:4" x14ac:dyDescent="0.25">
      <c r="A113">
        <f>[1]Sheet1!$B113</f>
        <v>28</v>
      </c>
      <c r="B113">
        <f>[1]Sheet1!$C113</f>
        <v>375</v>
      </c>
      <c r="C113">
        <f>[1]Sheet1!$D113</f>
        <v>621</v>
      </c>
      <c r="D113" t="str">
        <f>[1]Sheet1!$E113</f>
        <v>ERE</v>
      </c>
    </row>
    <row r="114" spans="1:4" x14ac:dyDescent="0.25">
      <c r="A114">
        <f>[1]Sheet1!$B114</f>
        <v>28</v>
      </c>
      <c r="B114">
        <f>[1]Sheet1!$C114</f>
        <v>113</v>
      </c>
      <c r="C114">
        <f>[1]Sheet1!$D114</f>
        <v>551</v>
      </c>
      <c r="D114" t="str">
        <f>[1]Sheet1!$E114</f>
        <v>4,204,204,204,204,204,204,204,204,20</v>
      </c>
    </row>
    <row r="115" spans="1:4" x14ac:dyDescent="0.25">
      <c r="A115">
        <f>[1]Sheet1!$B115</f>
        <v>28</v>
      </c>
      <c r="B115">
        <f>[1]Sheet1!$C115</f>
        <v>110</v>
      </c>
      <c r="C115">
        <f>[1]Sheet1!$D115</f>
        <v>528</v>
      </c>
      <c r="D115" t="str">
        <f>[1]Sheet1!$E115</f>
        <v>21,00</v>
      </c>
    </row>
    <row r="116" spans="1:4" x14ac:dyDescent="0.25">
      <c r="A116">
        <f>[1]Sheet1!$B116</f>
        <v>28</v>
      </c>
      <c r="B116">
        <f>[1]Sheet1!$C116</f>
        <v>137</v>
      </c>
      <c r="C116">
        <f>[1]Sheet1!$D116</f>
        <v>536</v>
      </c>
      <c r="D116" t="str">
        <f>[1]Sheet1!$E116</f>
        <v>1.159,201.489,951.000,6517,85164,85205,80152,25704,551.769,251.050,002.100,00</v>
      </c>
    </row>
    <row r="117" spans="1:4" x14ac:dyDescent="0.25">
      <c r="A117">
        <f>[1]Sheet1!$B117</f>
        <v>28</v>
      </c>
      <c r="B117">
        <f>[1]Sheet1!$C117</f>
        <v>211</v>
      </c>
      <c r="C117">
        <f>[1]Sheet1!$D117</f>
        <v>595</v>
      </c>
      <c r="D117" t="str">
        <f>[1]Sheet1!$E117</f>
        <v>23,1014,7017,85</v>
      </c>
    </row>
    <row r="118" spans="1:4" x14ac:dyDescent="0.25">
      <c r="A118">
        <f>[1]Sheet1!$B118</f>
        <v>28</v>
      </c>
      <c r="B118">
        <f>[1]Sheet1!$C118</f>
        <v>214</v>
      </c>
      <c r="C118">
        <f>[1]Sheet1!$D118</f>
        <v>572</v>
      </c>
      <c r="D118" t="str">
        <f>[1]Sheet1!$E118</f>
        <v>3,153,15</v>
      </c>
    </row>
    <row r="119" spans="1:4" x14ac:dyDescent="0.25">
      <c r="A119">
        <f>[1]Sheet1!$B119</f>
        <v>28</v>
      </c>
      <c r="B119">
        <f>[1]Sheet1!$C119</f>
        <v>211</v>
      </c>
      <c r="C119">
        <f>[1]Sheet1!$D119</f>
        <v>551</v>
      </c>
      <c r="D119" t="str">
        <f>[1]Sheet1!$E119</f>
        <v>21,0070,35</v>
      </c>
    </row>
    <row r="120" spans="1:4" x14ac:dyDescent="0.25">
      <c r="A120">
        <f>[1]Sheet1!$B120</f>
        <v>28</v>
      </c>
      <c r="B120">
        <f>[1]Sheet1!$C120</f>
        <v>180</v>
      </c>
      <c r="C120">
        <f>[1]Sheet1!$D120</f>
        <v>551</v>
      </c>
      <c r="D120" t="str">
        <f>[1]Sheet1!$E120</f>
        <v>8,408,408,408,408,408,404,208,408,40</v>
      </c>
    </row>
    <row r="121" spans="1:4" x14ac:dyDescent="0.25">
      <c r="A121">
        <f>[1]Sheet1!$B121</f>
        <v>28</v>
      </c>
      <c r="B121">
        <f>[1]Sheet1!$C121</f>
        <v>178</v>
      </c>
      <c r="C121">
        <f>[1]Sheet1!$D121</f>
        <v>536</v>
      </c>
      <c r="D121" t="str">
        <f>[1]Sheet1!$E121</f>
        <v>10,50</v>
      </c>
    </row>
    <row r="122" spans="1:4" x14ac:dyDescent="0.25">
      <c r="A122">
        <f>[1]Sheet1!$B122</f>
        <v>28</v>
      </c>
      <c r="B122">
        <f>[1]Sheet1!$C122</f>
        <v>276</v>
      </c>
      <c r="C122">
        <f>[1]Sheet1!$D122</f>
        <v>551</v>
      </c>
      <c r="D122" t="str">
        <f>[1]Sheet1!$E122</f>
        <v>197,40200,55131,254,2045,1543,0529,40142,80732,90</v>
      </c>
    </row>
    <row r="123" spans="1:4" x14ac:dyDescent="0.25">
      <c r="A123">
        <f>[1]Sheet1!$B123</f>
        <v>28</v>
      </c>
      <c r="B123">
        <f>[1]Sheet1!$C123</f>
        <v>35</v>
      </c>
      <c r="C123">
        <f>[1]Sheet1!$D123</f>
        <v>490</v>
      </c>
      <c r="D123" t="str">
        <f>[1]Sheet1!$E123</f>
        <v>Leitura Anterior:31/08/2022</v>
      </c>
    </row>
    <row r="124" spans="1:4" x14ac:dyDescent="0.25">
      <c r="A124">
        <f>[1]Sheet1!$B124</f>
        <v>28</v>
      </c>
      <c r="B124">
        <f>[1]Sheet1!$C124</f>
        <v>113</v>
      </c>
      <c r="C124">
        <f>[1]Sheet1!$D124</f>
        <v>490</v>
      </c>
      <c r="D124" t="str">
        <f>[1]Sheet1!$E124</f>
        <v>Leitura Atual:30/09/2022</v>
      </c>
    </row>
    <row r="125" spans="1:4" x14ac:dyDescent="0.25">
      <c r="A125">
        <f>[1]Sheet1!$B125</f>
        <v>28</v>
      </c>
      <c r="B125">
        <f>[1]Sheet1!$C125</f>
        <v>183</v>
      </c>
      <c r="C125">
        <f>[1]Sheet1!$D125</f>
        <v>490</v>
      </c>
      <c r="D125" t="str">
        <f>[1]Sheet1!$E125</f>
        <v>Dias: 30</v>
      </c>
    </row>
    <row r="126" spans="1:4" x14ac:dyDescent="0.25">
      <c r="A126">
        <f>[1]Sheet1!$B126</f>
        <v>28</v>
      </c>
      <c r="B126">
        <f>[1]Sheet1!$C126</f>
        <v>207</v>
      </c>
      <c r="C126">
        <f>[1]Sheet1!$D126</f>
        <v>490</v>
      </c>
      <c r="D126" t="str">
        <f>[1]Sheet1!$E126</f>
        <v>Demanda Contratada Ponta:</v>
      </c>
    </row>
    <row r="127" spans="1:4" x14ac:dyDescent="0.25">
      <c r="A127">
        <f>[1]Sheet1!$B127</f>
        <v>28</v>
      </c>
      <c r="B127">
        <f>[1]Sheet1!$C127</f>
        <v>35</v>
      </c>
      <c r="C127">
        <f>[1]Sheet1!$D127</f>
        <v>386</v>
      </c>
      <c r="D127" t="str">
        <f>[1]Sheet1!$E127</f>
        <v>UN.KWHINJKWHINJKWKWEREEREDREDRE</v>
      </c>
    </row>
    <row r="128" spans="1:4" x14ac:dyDescent="0.25">
      <c r="A128">
        <f>[1]Sheet1!$B128</f>
        <v>28</v>
      </c>
      <c r="B128">
        <f>[1]Sheet1!$C128</f>
        <v>52</v>
      </c>
      <c r="C128">
        <f>[1]Sheet1!$D128</f>
        <v>468</v>
      </c>
      <c r="D128" t="str">
        <f>[1]Sheet1!$E128</f>
        <v>Posto</v>
      </c>
    </row>
    <row r="129" spans="1:4" x14ac:dyDescent="0.25">
      <c r="A129">
        <f>[1]Sheet1!$B129</f>
        <v>28</v>
      </c>
      <c r="B129">
        <f>[1]Sheet1!$C129</f>
        <v>57</v>
      </c>
      <c r="C129">
        <f>[1]Sheet1!$D129</f>
        <v>386</v>
      </c>
      <c r="D129" t="str">
        <f>[1]Sheet1!$E129</f>
        <v>PPFFPFPFPF</v>
      </c>
    </row>
    <row r="130" spans="1:4" x14ac:dyDescent="0.25">
      <c r="A130">
        <f>[1]Sheet1!$B130</f>
        <v>28</v>
      </c>
      <c r="B130">
        <f>[1]Sheet1!$C130</f>
        <v>91</v>
      </c>
      <c r="C130">
        <f>[1]Sheet1!$D130</f>
        <v>387</v>
      </c>
      <c r="D130" t="str">
        <f>[1]Sheet1!$E130</f>
        <v>Atual0,99286,089,353.274,730,000,010,151,450,010,01</v>
      </c>
    </row>
    <row r="131" spans="1:4" x14ac:dyDescent="0.25">
      <c r="A131">
        <f>[1]Sheet1!$B131</f>
        <v>28</v>
      </c>
      <c r="B131">
        <f>[1]Sheet1!$C131</f>
        <v>141</v>
      </c>
      <c r="C131">
        <f>[1]Sheet1!$D131</f>
        <v>477</v>
      </c>
      <c r="D131" t="str">
        <f>[1]Sheet1!$E131</f>
        <v>Dados da leitura</v>
      </c>
    </row>
    <row r="132" spans="1:4" x14ac:dyDescent="0.25">
      <c r="A132">
        <f>[1]Sheet1!$B132</f>
        <v>28</v>
      </c>
      <c r="B132">
        <f>[1]Sheet1!$C132</f>
        <v>130</v>
      </c>
      <c r="C132">
        <f>[1]Sheet1!$D132</f>
        <v>387</v>
      </c>
      <c r="D132" t="str">
        <f>[1]Sheet1!$E132</f>
        <v>Anterior0,82275,798,243.019,500,000,000,121,270,000,00</v>
      </c>
    </row>
    <row r="133" spans="1:4" x14ac:dyDescent="0.25">
      <c r="A133">
        <f>[1]Sheet1!$B133</f>
        <v>28</v>
      </c>
      <c r="B133">
        <f>[1]Sheet1!$C133</f>
        <v>159</v>
      </c>
      <c r="C133">
        <f>[1]Sheet1!$D133</f>
        <v>387</v>
      </c>
      <c r="D133" t="str">
        <f>[1]Sheet1!$E133</f>
        <v>K1050105010501050105010501050105010501050</v>
      </c>
    </row>
    <row r="134" spans="1:4" x14ac:dyDescent="0.25">
      <c r="A134">
        <f>[1]Sheet1!$B134</f>
        <v>28</v>
      </c>
      <c r="B134">
        <f>[1]Sheet1!$C134</f>
        <v>179</v>
      </c>
      <c r="C134">
        <f>[1]Sheet1!$D134</f>
        <v>387</v>
      </c>
      <c r="D134" t="str">
        <f>[1]Sheet1!$E134</f>
        <v>Perdas(%)0000000000</v>
      </c>
    </row>
    <row r="135" spans="1:4" x14ac:dyDescent="0.25">
      <c r="A135">
        <f>[1]Sheet1!$B135</f>
        <v>28</v>
      </c>
      <c r="B135">
        <f>[1]Sheet1!$C135</f>
        <v>224</v>
      </c>
      <c r="C135">
        <f>[1]Sheet1!$D135</f>
        <v>387</v>
      </c>
      <c r="D135" t="str">
        <f>[1]Sheet1!$E135</f>
        <v>Fat. Pot.0000000000</v>
      </c>
    </row>
    <row r="136" spans="1:4" x14ac:dyDescent="0.25">
      <c r="A136">
        <f>[1]Sheet1!$B136</f>
        <v>28</v>
      </c>
      <c r="B136">
        <f>[1]Sheet1!$C136</f>
        <v>257</v>
      </c>
      <c r="C136">
        <f>[1]Sheet1!$D136</f>
        <v>387</v>
      </c>
      <c r="D136" t="str">
        <f>[1]Sheet1!$E136</f>
        <v>Aj. Fator Pot.0000000000</v>
      </c>
    </row>
    <row r="137" spans="1:4" x14ac:dyDescent="0.25">
      <c r="A137">
        <f>[1]Sheet1!$B137</f>
        <v>28</v>
      </c>
      <c r="B137">
        <f>[1]Sheet1!$C137</f>
        <v>318</v>
      </c>
      <c r="C137">
        <f>[1]Sheet1!$D137</f>
        <v>490</v>
      </c>
      <c r="D137" t="str">
        <f>[1]Sheet1!$E137</f>
        <v>* K : Constante do MedidorFora Ponta:</v>
      </c>
    </row>
    <row r="138" spans="1:4" x14ac:dyDescent="0.25">
      <c r="A138">
        <f>[1]Sheet1!$B138</f>
        <v>28</v>
      </c>
      <c r="B138">
        <f>[1]Sheet1!$C138</f>
        <v>350</v>
      </c>
      <c r="C138">
        <f>[1]Sheet1!$D138</f>
        <v>490</v>
      </c>
      <c r="D138" t="str">
        <f>[1]Sheet1!$E138</f>
        <v>832,5</v>
      </c>
    </row>
    <row r="139" spans="1:4" x14ac:dyDescent="0.25">
      <c r="A139">
        <f>[1]Sheet1!$B139</f>
        <v>28</v>
      </c>
      <c r="B139">
        <f>[1]Sheet1!$C139</f>
        <v>317</v>
      </c>
      <c r="C139">
        <f>[1]Sheet1!$D139</f>
        <v>387</v>
      </c>
      <c r="D139" t="str">
        <f>[1]Sheet1!$E139</f>
        <v>Dados do consumoMedido181,6510.806,601.159,20267.984,154,208,4023,10197,405,257,35</v>
      </c>
    </row>
    <row r="140" spans="1:4" x14ac:dyDescent="0.25">
      <c r="A140">
        <f>[1]Sheet1!$B140</f>
        <v>28</v>
      </c>
      <c r="B140">
        <f>[1]Sheet1!$C140</f>
        <v>369</v>
      </c>
      <c r="C140">
        <f>[1]Sheet1!$D140</f>
        <v>387</v>
      </c>
      <c r="D140" t="str">
        <f>[1]Sheet1!$E140</f>
        <v>Faturado181,65181,651.159,201.159,200,00832,5023,10197,400,000,00</v>
      </c>
    </row>
    <row r="141" spans="1:4" x14ac:dyDescent="0.25">
      <c r="A141">
        <f>[1]Sheet1!$B141</f>
        <v>28</v>
      </c>
      <c r="B141">
        <f>[1]Sheet1!$C141</f>
        <v>413</v>
      </c>
      <c r="C141">
        <f>[1]Sheet1!$D141</f>
        <v>432</v>
      </c>
      <c r="D141" t="str">
        <f>[1]Sheet1!$E141</f>
        <v>DIC MENSALDIC TRIMESTRALDIC ANUALFIC MENSALFIC TRIMESTRALFIC ANUALDMICDICRI</v>
      </c>
    </row>
    <row r="142" spans="1:4" x14ac:dyDescent="0.25">
      <c r="A142">
        <f>[1]Sheet1!$B142</f>
        <v>28</v>
      </c>
      <c r="B142">
        <f>[1]Sheet1!$C142</f>
        <v>467</v>
      </c>
      <c r="C142">
        <f>[1]Sheet1!$D142</f>
        <v>431</v>
      </c>
      <c r="D142" t="str">
        <f>[1]Sheet1!$E142</f>
        <v>13,000,000,005,000,000,0010,0021,00</v>
      </c>
    </row>
    <row r="143" spans="1:4" x14ac:dyDescent="0.25">
      <c r="A143">
        <f>[1]Sheet1!$B143</f>
        <v>28</v>
      </c>
      <c r="B143">
        <f>[1]Sheet1!$C143</f>
        <v>517</v>
      </c>
      <c r="C143">
        <f>[1]Sheet1!$D143</f>
        <v>478</v>
      </c>
      <c r="D143" t="str">
        <f>[1]Sheet1!$E143</f>
        <v>0,23</v>
      </c>
    </row>
    <row r="144" spans="1:4" x14ac:dyDescent="0.25">
      <c r="A144">
        <f>[1]Sheet1!$B144</f>
        <v>28</v>
      </c>
      <c r="B144">
        <f>[1]Sheet1!$C144</f>
        <v>517</v>
      </c>
      <c r="C144">
        <f>[1]Sheet1!$D144</f>
        <v>457</v>
      </c>
      <c r="D144" t="str">
        <f>[1]Sheet1!$E144</f>
        <v>1,00</v>
      </c>
    </row>
    <row r="145" spans="1:4" x14ac:dyDescent="0.25">
      <c r="A145">
        <f>[1]Sheet1!$B145</f>
        <v>28</v>
      </c>
      <c r="B145">
        <f>[1]Sheet1!$C145</f>
        <v>517</v>
      </c>
      <c r="C145">
        <f>[1]Sheet1!$D145</f>
        <v>438</v>
      </c>
      <c r="D145" t="str">
        <f>[1]Sheet1!$E145</f>
        <v>0,23</v>
      </c>
    </row>
    <row r="146" spans="1:4" x14ac:dyDescent="0.25">
      <c r="A146">
        <f>[1]Sheet1!$B146</f>
        <v>28</v>
      </c>
      <c r="B146">
        <f>[1]Sheet1!$C146</f>
        <v>453</v>
      </c>
      <c r="C146">
        <f>[1]Sheet1!$D146</f>
        <v>399</v>
      </c>
      <c r="D146" t="str">
        <f>[1]Sheet1!$E146</f>
        <v>EXTREMA07/2022</v>
      </c>
    </row>
    <row r="147" spans="1:4" x14ac:dyDescent="0.25">
      <c r="A147">
        <f>[1]Sheet1!$B147</f>
        <v>28</v>
      </c>
      <c r="B147">
        <f>[1]Sheet1!$C147</f>
        <v>412</v>
      </c>
      <c r="C147">
        <f>[1]Sheet1!$D147</f>
        <v>378</v>
      </c>
      <c r="D147" t="str">
        <f>[1]Sheet1!$E147</f>
        <v>Conjunto:Referência:Tensão Contratada: 34500Limite Adequado:</v>
      </c>
    </row>
    <row r="148" spans="1:4" x14ac:dyDescent="0.25">
      <c r="A148">
        <f>[1]Sheet1!$B148</f>
        <v>28</v>
      </c>
      <c r="B148">
        <f>[1]Sheet1!$C148</f>
        <v>479</v>
      </c>
      <c r="C148">
        <f>[1]Sheet1!$D148</f>
        <v>378</v>
      </c>
      <c r="D148" t="str">
        <f>[1]Sheet1!$E148</f>
        <v>32085 a 36225</v>
      </c>
    </row>
    <row r="149" spans="1:4" x14ac:dyDescent="0.25">
      <c r="A149">
        <f>[1]Sheet1!$B149</f>
        <v>0</v>
      </c>
      <c r="B149">
        <f>[1]Sheet1!$C149</f>
        <v>0</v>
      </c>
      <c r="C149">
        <f>[1]Sheet1!$D149</f>
        <v>0</v>
      </c>
      <c r="D149">
        <f>[1]Sheet1!$E149</f>
        <v>0</v>
      </c>
    </row>
    <row r="150" spans="1:4" x14ac:dyDescent="0.25">
      <c r="A150">
        <f>[1]Sheet1!$B150</f>
        <v>0</v>
      </c>
      <c r="B150">
        <f>[1]Sheet1!$C150</f>
        <v>0</v>
      </c>
      <c r="C150">
        <f>[1]Sheet1!$D150</f>
        <v>0</v>
      </c>
      <c r="D150">
        <f>[1]Sheet1!$E150</f>
        <v>0</v>
      </c>
    </row>
    <row r="151" spans="1:4" x14ac:dyDescent="0.25">
      <c r="A151">
        <f>[1]Sheet1!$B151</f>
        <v>0</v>
      </c>
      <c r="B151">
        <f>[1]Sheet1!$C151</f>
        <v>0</v>
      </c>
      <c r="C151">
        <f>[1]Sheet1!$D151</f>
        <v>0</v>
      </c>
      <c r="D151">
        <f>[1]Sheet1!$E151</f>
        <v>0</v>
      </c>
    </row>
    <row r="152" spans="1:4" x14ac:dyDescent="0.25">
      <c r="A152">
        <f>[1]Sheet1!$B152</f>
        <v>0</v>
      </c>
      <c r="B152">
        <f>[1]Sheet1!$C152</f>
        <v>0</v>
      </c>
      <c r="C152">
        <f>[1]Sheet1!$D152</f>
        <v>0</v>
      </c>
      <c r="D152">
        <f>[1]Sheet1!$E152</f>
        <v>0</v>
      </c>
    </row>
    <row r="153" spans="1:4" x14ac:dyDescent="0.25">
      <c r="A153">
        <f>[1]Sheet1!$B153</f>
        <v>0</v>
      </c>
      <c r="B153">
        <f>[1]Sheet1!$C153</f>
        <v>0</v>
      </c>
      <c r="C153">
        <f>[1]Sheet1!$D153</f>
        <v>0</v>
      </c>
      <c r="D153">
        <f>[1]Sheet1!$E153</f>
        <v>0</v>
      </c>
    </row>
    <row r="154" spans="1:4" x14ac:dyDescent="0.25">
      <c r="A154">
        <f>[1]Sheet1!$B154</f>
        <v>0</v>
      </c>
      <c r="B154">
        <f>[1]Sheet1!$C154</f>
        <v>0</v>
      </c>
      <c r="C154">
        <f>[1]Sheet1!$D154</f>
        <v>0</v>
      </c>
      <c r="D154">
        <f>[1]Sheet1!$E154</f>
        <v>0</v>
      </c>
    </row>
    <row r="155" spans="1:4" x14ac:dyDescent="0.25">
      <c r="A155">
        <f>[1]Sheet1!$B155</f>
        <v>0</v>
      </c>
      <c r="B155">
        <f>[1]Sheet1!$C155</f>
        <v>0</v>
      </c>
      <c r="C155">
        <f>[1]Sheet1!$D155</f>
        <v>0</v>
      </c>
      <c r="D155">
        <f>[1]Sheet1!$E155</f>
        <v>0</v>
      </c>
    </row>
    <row r="156" spans="1:4" x14ac:dyDescent="0.25">
      <c r="A156">
        <f>[1]Sheet1!$B156</f>
        <v>0</v>
      </c>
      <c r="B156">
        <f>[1]Sheet1!$C156</f>
        <v>0</v>
      </c>
      <c r="C156">
        <f>[1]Sheet1!$D156</f>
        <v>0</v>
      </c>
      <c r="D156">
        <f>[1]Sheet1!$E156</f>
        <v>0</v>
      </c>
    </row>
    <row r="157" spans="1:4" x14ac:dyDescent="0.25">
      <c r="A157">
        <f>[1]Sheet1!$B157</f>
        <v>0</v>
      </c>
      <c r="B157">
        <f>[1]Sheet1!$C157</f>
        <v>0</v>
      </c>
      <c r="C157">
        <f>[1]Sheet1!$D157</f>
        <v>0</v>
      </c>
      <c r="D157">
        <f>[1]Sheet1!$E157</f>
        <v>0</v>
      </c>
    </row>
    <row r="158" spans="1:4" x14ac:dyDescent="0.25">
      <c r="A158">
        <f>[1]Sheet1!$B158</f>
        <v>0</v>
      </c>
      <c r="B158">
        <f>[1]Sheet1!$C158</f>
        <v>0</v>
      </c>
      <c r="C158">
        <f>[1]Sheet1!$D158</f>
        <v>0</v>
      </c>
      <c r="D158">
        <f>[1]Sheet1!$E158</f>
        <v>0</v>
      </c>
    </row>
    <row r="159" spans="1:4" x14ac:dyDescent="0.25">
      <c r="A159">
        <f>[1]Sheet1!$B159</f>
        <v>0</v>
      </c>
      <c r="B159">
        <f>[1]Sheet1!$C159</f>
        <v>0</v>
      </c>
      <c r="C159">
        <f>[1]Sheet1!$D159</f>
        <v>0</v>
      </c>
      <c r="D159">
        <f>[1]Sheet1!$E159</f>
        <v>0</v>
      </c>
    </row>
    <row r="160" spans="1:4" x14ac:dyDescent="0.25">
      <c r="A160">
        <f>[1]Sheet1!$B160</f>
        <v>0</v>
      </c>
      <c r="B160">
        <f>[1]Sheet1!$C160</f>
        <v>0</v>
      </c>
      <c r="C160">
        <f>[1]Sheet1!$D160</f>
        <v>0</v>
      </c>
      <c r="D160">
        <f>[1]Sheet1!$E160</f>
        <v>0</v>
      </c>
    </row>
    <row r="161" spans="1:4" x14ac:dyDescent="0.25">
      <c r="A161">
        <f>[1]Sheet1!$B161</f>
        <v>0</v>
      </c>
      <c r="B161">
        <f>[1]Sheet1!$C161</f>
        <v>0</v>
      </c>
      <c r="C161">
        <f>[1]Sheet1!$D161</f>
        <v>0</v>
      </c>
      <c r="D161">
        <f>[1]Sheet1!$E161</f>
        <v>0</v>
      </c>
    </row>
    <row r="162" spans="1:4" x14ac:dyDescent="0.25">
      <c r="A162">
        <f>[1]Sheet1!$B162</f>
        <v>0</v>
      </c>
      <c r="B162">
        <f>[1]Sheet1!$C162</f>
        <v>0</v>
      </c>
      <c r="C162">
        <f>[1]Sheet1!$D162</f>
        <v>0</v>
      </c>
      <c r="D162">
        <f>[1]Sheet1!$E162</f>
        <v>0</v>
      </c>
    </row>
    <row r="163" spans="1:4" x14ac:dyDescent="0.25">
      <c r="A163">
        <f>[1]Sheet1!$B163</f>
        <v>0</v>
      </c>
      <c r="B163">
        <f>[1]Sheet1!$C163</f>
        <v>0</v>
      </c>
      <c r="C163">
        <f>[1]Sheet1!$D163</f>
        <v>0</v>
      </c>
      <c r="D163">
        <f>[1]Sheet1!$E163</f>
        <v>0</v>
      </c>
    </row>
    <row r="164" spans="1:4" x14ac:dyDescent="0.25">
      <c r="A164">
        <f>[1]Sheet1!$B164</f>
        <v>0</v>
      </c>
      <c r="B164">
        <f>[1]Sheet1!$C164</f>
        <v>0</v>
      </c>
      <c r="C164">
        <f>[1]Sheet1!$D164</f>
        <v>0</v>
      </c>
      <c r="D164">
        <f>[1]Sheet1!$E164</f>
        <v>0</v>
      </c>
    </row>
    <row r="165" spans="1:4" x14ac:dyDescent="0.25">
      <c r="A165">
        <f>[1]Sheet1!$B165</f>
        <v>0</v>
      </c>
      <c r="B165">
        <f>[1]Sheet1!$C165</f>
        <v>0</v>
      </c>
      <c r="C165">
        <f>[1]Sheet1!$D165</f>
        <v>0</v>
      </c>
      <c r="D165">
        <f>[1]Sheet1!$E165</f>
        <v>0</v>
      </c>
    </row>
    <row r="166" spans="1:4" x14ac:dyDescent="0.25">
      <c r="A166">
        <f>[1]Sheet1!$B166</f>
        <v>0</v>
      </c>
      <c r="B166">
        <f>[1]Sheet1!$C166</f>
        <v>0</v>
      </c>
      <c r="C166">
        <f>[1]Sheet1!$D166</f>
        <v>0</v>
      </c>
      <c r="D166">
        <f>[1]Sheet1!$E166</f>
        <v>0</v>
      </c>
    </row>
    <row r="167" spans="1:4" x14ac:dyDescent="0.25">
      <c r="A167">
        <f>[1]Sheet1!$B167</f>
        <v>0</v>
      </c>
      <c r="B167">
        <f>[1]Sheet1!$C167</f>
        <v>0</v>
      </c>
      <c r="C167">
        <f>[1]Sheet1!$D167</f>
        <v>0</v>
      </c>
      <c r="D167">
        <f>[1]Sheet1!$E167</f>
        <v>0</v>
      </c>
    </row>
    <row r="168" spans="1:4" x14ac:dyDescent="0.25">
      <c r="A168">
        <f>[1]Sheet1!$B168</f>
        <v>0</v>
      </c>
      <c r="B168">
        <f>[1]Sheet1!$C168</f>
        <v>0</v>
      </c>
      <c r="C168">
        <f>[1]Sheet1!$D168</f>
        <v>0</v>
      </c>
      <c r="D168">
        <f>[1]Sheet1!$E168</f>
        <v>0</v>
      </c>
    </row>
    <row r="169" spans="1:4" x14ac:dyDescent="0.25">
      <c r="A169">
        <f>[1]Sheet1!$B169</f>
        <v>0</v>
      </c>
      <c r="B169">
        <f>[1]Sheet1!$C169</f>
        <v>0</v>
      </c>
      <c r="C169">
        <f>[1]Sheet1!$D169</f>
        <v>0</v>
      </c>
      <c r="D169">
        <f>[1]Sheet1!$E169</f>
        <v>0</v>
      </c>
    </row>
    <row r="170" spans="1:4" x14ac:dyDescent="0.25">
      <c r="A170">
        <f>[1]Sheet1!$B170</f>
        <v>0</v>
      </c>
      <c r="B170">
        <f>[1]Sheet1!$C170</f>
        <v>0</v>
      </c>
      <c r="C170">
        <f>[1]Sheet1!$D170</f>
        <v>0</v>
      </c>
      <c r="D170">
        <f>[1]Sheet1!$E170</f>
        <v>0</v>
      </c>
    </row>
    <row r="171" spans="1:4" x14ac:dyDescent="0.25">
      <c r="A171">
        <f>[1]Sheet1!$B171</f>
        <v>0</v>
      </c>
      <c r="B171">
        <f>[1]Sheet1!$C171</f>
        <v>0</v>
      </c>
      <c r="C171">
        <f>[1]Sheet1!$D171</f>
        <v>0</v>
      </c>
      <c r="D171">
        <f>[1]Sheet1!$E171</f>
        <v>0</v>
      </c>
    </row>
    <row r="172" spans="1:4" x14ac:dyDescent="0.25">
      <c r="A172">
        <f>[1]Sheet1!$B172</f>
        <v>0</v>
      </c>
      <c r="B172">
        <f>[1]Sheet1!$C172</f>
        <v>0</v>
      </c>
      <c r="C172">
        <f>[1]Sheet1!$D172</f>
        <v>0</v>
      </c>
      <c r="D172">
        <f>[1]Sheet1!$E172</f>
        <v>0</v>
      </c>
    </row>
    <row r="173" spans="1:4" x14ac:dyDescent="0.25">
      <c r="A173">
        <f>[1]Sheet1!$B173</f>
        <v>0</v>
      </c>
      <c r="B173">
        <f>[1]Sheet1!$C173</f>
        <v>0</v>
      </c>
      <c r="C173">
        <f>[1]Sheet1!$D173</f>
        <v>0</v>
      </c>
      <c r="D173">
        <f>[1]Sheet1!$E173</f>
        <v>0</v>
      </c>
    </row>
    <row r="174" spans="1:4" x14ac:dyDescent="0.25">
      <c r="A174">
        <f>[1]Sheet1!$B174</f>
        <v>0</v>
      </c>
      <c r="B174">
        <f>[1]Sheet1!$C174</f>
        <v>0</v>
      </c>
      <c r="C174">
        <f>[1]Sheet1!$D174</f>
        <v>0</v>
      </c>
      <c r="D174">
        <f>[1]Sheet1!$E174</f>
        <v>0</v>
      </c>
    </row>
    <row r="175" spans="1:4" x14ac:dyDescent="0.25">
      <c r="A175">
        <f>[1]Sheet1!$B175</f>
        <v>0</v>
      </c>
      <c r="B175">
        <f>[1]Sheet1!$C175</f>
        <v>0</v>
      </c>
      <c r="C175">
        <f>[1]Sheet1!$D175</f>
        <v>0</v>
      </c>
      <c r="D175">
        <f>[1]Sheet1!$E175</f>
        <v>0</v>
      </c>
    </row>
    <row r="176" spans="1:4" x14ac:dyDescent="0.25">
      <c r="A176">
        <f>[1]Sheet1!$B176</f>
        <v>0</v>
      </c>
      <c r="B176">
        <f>[1]Sheet1!$C176</f>
        <v>0</v>
      </c>
      <c r="C176">
        <f>[1]Sheet1!$D176</f>
        <v>0</v>
      </c>
      <c r="D176">
        <f>[1]Sheet1!$E176</f>
        <v>0</v>
      </c>
    </row>
    <row r="177" spans="1:4" x14ac:dyDescent="0.25">
      <c r="A177">
        <f>[1]Sheet1!$B177</f>
        <v>0</v>
      </c>
      <c r="B177">
        <f>[1]Sheet1!$C177</f>
        <v>0</v>
      </c>
      <c r="C177">
        <f>[1]Sheet1!$D177</f>
        <v>0</v>
      </c>
      <c r="D177">
        <f>[1]Sheet1!$E177</f>
        <v>0</v>
      </c>
    </row>
    <row r="178" spans="1:4" x14ac:dyDescent="0.25">
      <c r="A178">
        <f>[1]Sheet1!$B178</f>
        <v>0</v>
      </c>
      <c r="B178">
        <f>[1]Sheet1!$C178</f>
        <v>0</v>
      </c>
      <c r="C178">
        <f>[1]Sheet1!$D178</f>
        <v>0</v>
      </c>
      <c r="D178">
        <f>[1]Sheet1!$E178</f>
        <v>0</v>
      </c>
    </row>
    <row r="179" spans="1:4" x14ac:dyDescent="0.25">
      <c r="A179">
        <f>[1]Sheet1!$B179</f>
        <v>0</v>
      </c>
      <c r="B179">
        <f>[1]Sheet1!$C179</f>
        <v>0</v>
      </c>
      <c r="C179">
        <f>[1]Sheet1!$D179</f>
        <v>0</v>
      </c>
      <c r="D179">
        <f>[1]Sheet1!$E179</f>
        <v>0</v>
      </c>
    </row>
    <row r="180" spans="1:4" x14ac:dyDescent="0.25">
      <c r="A180">
        <f>[1]Sheet1!$B180</f>
        <v>0</v>
      </c>
      <c r="B180">
        <f>[1]Sheet1!$C180</f>
        <v>0</v>
      </c>
      <c r="C180">
        <f>[1]Sheet1!$D180</f>
        <v>0</v>
      </c>
      <c r="D180">
        <f>[1]Sheet1!$E180</f>
        <v>0</v>
      </c>
    </row>
    <row r="181" spans="1:4" x14ac:dyDescent="0.25">
      <c r="A181">
        <f>[1]Sheet1!$B181</f>
        <v>0</v>
      </c>
      <c r="B181">
        <f>[1]Sheet1!$C181</f>
        <v>0</v>
      </c>
      <c r="C181">
        <f>[1]Sheet1!$D181</f>
        <v>0</v>
      </c>
      <c r="D181">
        <f>[1]Sheet1!$E181</f>
        <v>0</v>
      </c>
    </row>
    <row r="182" spans="1:4" x14ac:dyDescent="0.25">
      <c r="A182">
        <f>[1]Sheet1!$B182</f>
        <v>0</v>
      </c>
      <c r="B182">
        <f>[1]Sheet1!$C182</f>
        <v>0</v>
      </c>
      <c r="C182">
        <f>[1]Sheet1!$D182</f>
        <v>0</v>
      </c>
      <c r="D182">
        <f>[1]Sheet1!$E182</f>
        <v>0</v>
      </c>
    </row>
    <row r="183" spans="1:4" x14ac:dyDescent="0.25">
      <c r="A183">
        <f>[1]Sheet1!$B183</f>
        <v>0</v>
      </c>
      <c r="B183">
        <f>[1]Sheet1!$C183</f>
        <v>0</v>
      </c>
      <c r="C183">
        <f>[1]Sheet1!$D183</f>
        <v>0</v>
      </c>
      <c r="D183">
        <f>[1]Sheet1!$E183</f>
        <v>0</v>
      </c>
    </row>
    <row r="184" spans="1:4" x14ac:dyDescent="0.25">
      <c r="A184">
        <f>[1]Sheet1!$B184</f>
        <v>0</v>
      </c>
      <c r="B184">
        <f>[1]Sheet1!$C184</f>
        <v>0</v>
      </c>
      <c r="C184">
        <f>[1]Sheet1!$D184</f>
        <v>0</v>
      </c>
      <c r="D184">
        <f>[1]Sheet1!$E184</f>
        <v>0</v>
      </c>
    </row>
    <row r="185" spans="1:4" x14ac:dyDescent="0.25">
      <c r="A185">
        <f>[1]Sheet1!$B185</f>
        <v>0</v>
      </c>
      <c r="B185">
        <f>[1]Sheet1!$C185</f>
        <v>0</v>
      </c>
      <c r="C185">
        <f>[1]Sheet1!$D185</f>
        <v>0</v>
      </c>
      <c r="D185">
        <f>[1]Sheet1!$E185</f>
        <v>0</v>
      </c>
    </row>
    <row r="186" spans="1:4" x14ac:dyDescent="0.25">
      <c r="A186">
        <f>[1]Sheet1!$B186</f>
        <v>0</v>
      </c>
      <c r="B186">
        <f>[1]Sheet1!$C186</f>
        <v>0</v>
      </c>
      <c r="C186">
        <f>[1]Sheet1!$D186</f>
        <v>0</v>
      </c>
      <c r="D186">
        <f>[1]Sheet1!$E186</f>
        <v>0</v>
      </c>
    </row>
    <row r="187" spans="1:4" x14ac:dyDescent="0.25">
      <c r="A187">
        <f>[1]Sheet1!$B187</f>
        <v>0</v>
      </c>
      <c r="B187">
        <f>[1]Sheet1!$C187</f>
        <v>0</v>
      </c>
      <c r="C187">
        <f>[1]Sheet1!$D187</f>
        <v>0</v>
      </c>
      <c r="D187">
        <f>[1]Sheet1!$E187</f>
        <v>0</v>
      </c>
    </row>
    <row r="188" spans="1:4" x14ac:dyDescent="0.25">
      <c r="A188">
        <f>[1]Sheet1!$B188</f>
        <v>0</v>
      </c>
      <c r="B188">
        <f>[1]Sheet1!$C188</f>
        <v>0</v>
      </c>
      <c r="C188">
        <f>[1]Sheet1!$D188</f>
        <v>0</v>
      </c>
      <c r="D188">
        <f>[1]Sheet1!$E188</f>
        <v>0</v>
      </c>
    </row>
    <row r="189" spans="1:4" x14ac:dyDescent="0.25">
      <c r="A189">
        <f>[1]Sheet1!$B189</f>
        <v>0</v>
      </c>
      <c r="B189">
        <f>[1]Sheet1!$C189</f>
        <v>0</v>
      </c>
      <c r="C189">
        <f>[1]Sheet1!$D189</f>
        <v>0</v>
      </c>
      <c r="D189">
        <f>[1]Sheet1!$E189</f>
        <v>0</v>
      </c>
    </row>
    <row r="190" spans="1:4" x14ac:dyDescent="0.25">
      <c r="A190">
        <f>[1]Sheet1!$B190</f>
        <v>0</v>
      </c>
      <c r="B190">
        <f>[1]Sheet1!$C190</f>
        <v>0</v>
      </c>
      <c r="C190">
        <f>[1]Sheet1!$D190</f>
        <v>0</v>
      </c>
      <c r="D190">
        <f>[1]Sheet1!$E190</f>
        <v>0</v>
      </c>
    </row>
    <row r="191" spans="1:4" x14ac:dyDescent="0.25">
      <c r="A191">
        <f>[1]Sheet1!$B191</f>
        <v>0</v>
      </c>
      <c r="B191">
        <f>[1]Sheet1!$C191</f>
        <v>0</v>
      </c>
      <c r="C191">
        <f>[1]Sheet1!$D191</f>
        <v>0</v>
      </c>
      <c r="D191">
        <f>[1]Sheet1!$E191</f>
        <v>0</v>
      </c>
    </row>
    <row r="192" spans="1:4" x14ac:dyDescent="0.25">
      <c r="A192">
        <f>[1]Sheet1!$B192</f>
        <v>0</v>
      </c>
      <c r="B192">
        <f>[1]Sheet1!$C192</f>
        <v>0</v>
      </c>
      <c r="C192">
        <f>[1]Sheet1!$D192</f>
        <v>0</v>
      </c>
      <c r="D192">
        <f>[1]Sheet1!$E192</f>
        <v>0</v>
      </c>
    </row>
    <row r="193" spans="1:4" x14ac:dyDescent="0.25">
      <c r="A193">
        <f>[1]Sheet1!$B193</f>
        <v>0</v>
      </c>
      <c r="B193">
        <f>[1]Sheet1!$C193</f>
        <v>0</v>
      </c>
      <c r="C193">
        <f>[1]Sheet1!$D193</f>
        <v>0</v>
      </c>
      <c r="D193">
        <f>[1]Sheet1!$E193</f>
        <v>0</v>
      </c>
    </row>
    <row r="194" spans="1:4" x14ac:dyDescent="0.25">
      <c r="A194">
        <f>[1]Sheet1!$B194</f>
        <v>0</v>
      </c>
      <c r="B194">
        <f>[1]Sheet1!$C194</f>
        <v>0</v>
      </c>
      <c r="C194">
        <f>[1]Sheet1!$D194</f>
        <v>0</v>
      </c>
      <c r="D194">
        <f>[1]Sheet1!$E194</f>
        <v>0</v>
      </c>
    </row>
    <row r="195" spans="1:4" x14ac:dyDescent="0.25">
      <c r="A195">
        <f>[1]Sheet1!$B195</f>
        <v>0</v>
      </c>
      <c r="B195">
        <f>[1]Sheet1!$C195</f>
        <v>0</v>
      </c>
      <c r="C195">
        <f>[1]Sheet1!$D195</f>
        <v>0</v>
      </c>
      <c r="D195">
        <f>[1]Sheet1!$E195</f>
        <v>0</v>
      </c>
    </row>
    <row r="196" spans="1:4" x14ac:dyDescent="0.25">
      <c r="A196">
        <f>[1]Sheet1!$B196</f>
        <v>0</v>
      </c>
      <c r="B196">
        <f>[1]Sheet1!$C196</f>
        <v>0</v>
      </c>
      <c r="C196">
        <f>[1]Sheet1!$D196</f>
        <v>0</v>
      </c>
      <c r="D196">
        <f>[1]Sheet1!$E196</f>
        <v>0</v>
      </c>
    </row>
    <row r="197" spans="1:4" x14ac:dyDescent="0.25">
      <c r="A197">
        <f>[1]Sheet1!$B197</f>
        <v>0</v>
      </c>
      <c r="B197">
        <f>[1]Sheet1!$C197</f>
        <v>0</v>
      </c>
      <c r="C197">
        <f>[1]Sheet1!$D197</f>
        <v>0</v>
      </c>
      <c r="D197">
        <f>[1]Sheet1!$E197</f>
        <v>0</v>
      </c>
    </row>
    <row r="198" spans="1:4" x14ac:dyDescent="0.25">
      <c r="A198">
        <f>[1]Sheet1!$B198</f>
        <v>0</v>
      </c>
      <c r="B198">
        <f>[1]Sheet1!$C198</f>
        <v>0</v>
      </c>
      <c r="C198">
        <f>[1]Sheet1!$D198</f>
        <v>0</v>
      </c>
      <c r="D198">
        <f>[1]Sheet1!$E198</f>
        <v>0</v>
      </c>
    </row>
    <row r="199" spans="1:4" x14ac:dyDescent="0.25">
      <c r="A199">
        <f>[1]Sheet1!$B199</f>
        <v>0</v>
      </c>
      <c r="B199">
        <f>[1]Sheet1!$C199</f>
        <v>0</v>
      </c>
      <c r="C199">
        <f>[1]Sheet1!$D199</f>
        <v>0</v>
      </c>
      <c r="D199">
        <f>[1]Sheet1!$E199</f>
        <v>0</v>
      </c>
    </row>
    <row r="200" spans="1:4" x14ac:dyDescent="0.25">
      <c r="A200">
        <f>[1]Sheet1!$B200</f>
        <v>0</v>
      </c>
      <c r="B200">
        <f>[1]Sheet1!$C200</f>
        <v>0</v>
      </c>
      <c r="C200">
        <f>[1]Sheet1!$D200</f>
        <v>0</v>
      </c>
      <c r="D200">
        <f>[1]Sheet1!$E200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8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0.42578125" customWidth="1"/>
  </cols>
  <sheetData>
    <row r="1" spans="1:3" x14ac:dyDescent="0.25">
      <c r="A1" t="str">
        <f>[1]Sheet1!$B1</f>
        <v>PageID</v>
      </c>
      <c r="B1" s="1" t="s">
        <v>0</v>
      </c>
      <c r="C1" t="s">
        <v>1</v>
      </c>
    </row>
    <row r="2" spans="1:3" x14ac:dyDescent="0.25">
      <c r="A2" s="2">
        <f>raw!A3</f>
        <v>4</v>
      </c>
      <c r="B2" s="3" t="str">
        <f>_xlfn.CONCAT(raw!B3,raw!C3)</f>
        <v>39802</v>
      </c>
      <c r="C2" t="str">
        <f>raw!D3</f>
        <v>CONSORCIO MUNHOZ 1 ENERGIARURAL B BOM JARDIM, 0 - Sítio Paineiras, Estrada 37620000B BOM JARDIMMUNHOZ (AG: 316)</v>
      </c>
    </row>
    <row r="3" spans="1:3" x14ac:dyDescent="0.25">
      <c r="A3" s="2">
        <f>raw!A4</f>
        <v>4</v>
      </c>
      <c r="B3" s="3" t="str">
        <f>_xlfn.CONCAT(raw!B4,raw!C4)</f>
        <v>81779</v>
      </c>
      <c r="C3" t="str">
        <f>raw!D4</f>
        <v>MTV-MOD.TARIFÁRIA VERDE / A3AINDUSTRIAL / INDUSTRIAL</v>
      </c>
    </row>
    <row r="4" spans="1:3" x14ac:dyDescent="0.25">
      <c r="A4" s="2">
        <f>raw!A5</f>
        <v>4</v>
      </c>
      <c r="B4" s="3" t="str">
        <f>_xlfn.CONCAT(raw!B5,raw!C5)</f>
        <v>38745</v>
      </c>
      <c r="C4" t="str">
        <f>raw!D5</f>
        <v>Grupo/Subgp.:Classe/Subcls.:Roteiro:Nº do Medidor:MATRÍCULA:DOM.  ENT.:</v>
      </c>
    </row>
    <row r="5" spans="1:3" x14ac:dyDescent="0.25">
      <c r="A5" s="2">
        <f>raw!A6</f>
        <v>4</v>
      </c>
      <c r="B5" s="3" t="str">
        <f>_xlfn.CONCAT(raw!B6,raw!C6)</f>
        <v>63763</v>
      </c>
      <c r="C5" t="str">
        <f>raw!D6</f>
        <v>082 - 3016 - 010 - 0050W9007777164</v>
      </c>
    </row>
    <row r="6" spans="1:3" x14ac:dyDescent="0.25">
      <c r="A6" s="2">
        <f>raw!A7</f>
        <v>4</v>
      </c>
      <c r="B6" s="3" t="str">
        <f>_xlfn.CONCAT(raw!B7,raw!C7)</f>
        <v>77754</v>
      </c>
      <c r="C6" t="str">
        <f>raw!D7</f>
        <v>0002598964-2022-09-4</v>
      </c>
    </row>
    <row r="7" spans="1:3" x14ac:dyDescent="0.25">
      <c r="A7" s="2">
        <f>raw!A8</f>
        <v>4</v>
      </c>
      <c r="B7" s="3" t="str">
        <f>_xlfn.CONCAT(raw!B8,raw!C8)</f>
        <v>243771</v>
      </c>
      <c r="C7" t="str">
        <f>raw!D8</f>
        <v>TRIFASICO</v>
      </c>
    </row>
    <row r="8" spans="1:3" x14ac:dyDescent="0.25">
      <c r="A8" s="2">
        <f>raw!A9</f>
        <v>4</v>
      </c>
      <c r="B8" s="3" t="str">
        <f>_xlfn.CONCAT(raw!B9,raw!C9)</f>
        <v>211754</v>
      </c>
      <c r="C8" t="str">
        <f>raw!D9</f>
        <v>LIGAÇÃO:DOM.  BANC.:CNPJ/CPF: 41.628.717/0001-60</v>
      </c>
    </row>
    <row r="9" spans="1:3" x14ac:dyDescent="0.25">
      <c r="A9" s="2">
        <f>raw!A10</f>
        <v>4</v>
      </c>
      <c r="B9" s="3" t="str">
        <f>_xlfn.CONCAT(raw!B10,raw!C10)</f>
        <v>363750</v>
      </c>
      <c r="C9" t="str">
        <f>raw!D10</f>
        <v>ENERGISA SUL-SUDESTE - DISTRIBUIDORA DE ENERGIA S.A.Rua Capitão Soares, 667, CENTROCAMBUI - MG CEP 37600-000CNPJ 07.282.377/0081-04     Insc. Est. 002522747.04-56Nota Fiscal/Conta de Energia ElétricaSérie: B1   NF: 000.016.131Reimpressão da NF/CEE, nos termos do Regime Especial/PTA nº45.000015601-58 - SEF/MG</v>
      </c>
    </row>
    <row r="10" spans="1:3" x14ac:dyDescent="0.25">
      <c r="A10" s="2">
        <f>raw!A11</f>
        <v>4</v>
      </c>
      <c r="B10" s="3" t="str">
        <f>_xlfn.CONCAT(raw!B11,raw!C11)</f>
        <v>189712</v>
      </c>
      <c r="C10" t="str">
        <f>raw!D11</f>
        <v>Emissão: 03/10/2022</v>
      </c>
    </row>
    <row r="11" spans="1:3" x14ac:dyDescent="0.25">
      <c r="A11" s="2">
        <f>raw!A12</f>
        <v>4</v>
      </c>
      <c r="B11" s="3" t="str">
        <f>_xlfn.CONCAT(raw!B12,raw!C12)</f>
        <v>354712</v>
      </c>
      <c r="C11" t="str">
        <f>raw!D12</f>
        <v>Identificador para Débito Automático:</v>
      </c>
    </row>
    <row r="12" spans="1:3" x14ac:dyDescent="0.25">
      <c r="A12" s="2">
        <f>raw!A13</f>
        <v>4</v>
      </c>
      <c r="B12" s="3" t="str">
        <f>_xlfn.CONCAT(raw!B13,raw!C13)</f>
        <v>493712</v>
      </c>
      <c r="C12" t="str">
        <f>raw!D13</f>
        <v>0002598964-1</v>
      </c>
    </row>
    <row r="13" spans="1:3" x14ac:dyDescent="0.25">
      <c r="A13" s="2">
        <f>raw!A14</f>
        <v>4</v>
      </c>
      <c r="B13" s="3" t="str">
        <f>_xlfn.CONCAT(raw!B14,raw!C14)</f>
        <v>46674</v>
      </c>
      <c r="C13" t="str">
        <f>raw!D14</f>
        <v>Setembro/2022</v>
      </c>
    </row>
    <row r="14" spans="1:3" x14ac:dyDescent="0.25">
      <c r="A14" s="2">
        <f>raw!A15</f>
        <v>4</v>
      </c>
      <c r="B14" s="3" t="str">
        <f>_xlfn.CONCAT(raw!B15,raw!C15)</f>
        <v>187674</v>
      </c>
      <c r="C14" t="str">
        <f>raw!D15</f>
        <v>06/10/2022</v>
      </c>
    </row>
    <row r="15" spans="1:3" x14ac:dyDescent="0.25">
      <c r="A15" s="2">
        <f>raw!A16</f>
        <v>4</v>
      </c>
      <c r="B15" s="3" t="str">
        <f>_xlfn.CONCAT(raw!B16,raw!C16)</f>
        <v>312674</v>
      </c>
      <c r="C15" t="str">
        <f>raw!D16</f>
        <v>31/10/2022</v>
      </c>
    </row>
    <row r="16" spans="1:3" x14ac:dyDescent="0.25">
      <c r="A16" s="2">
        <f>raw!A17</f>
        <v>4</v>
      </c>
      <c r="B16" s="3" t="str">
        <f>_xlfn.CONCAT(raw!B17,raw!C17)</f>
        <v>435673</v>
      </c>
      <c r="C16" t="str">
        <f>raw!D17</f>
        <v>9/2598964-1</v>
      </c>
    </row>
    <row r="17" spans="1:3" x14ac:dyDescent="0.25">
      <c r="A17" s="2">
        <f>raw!A18</f>
        <v>4</v>
      </c>
      <c r="B17" s="3" t="str">
        <f>_xlfn.CONCAT(raw!B18,raw!C18)</f>
        <v>34568</v>
      </c>
      <c r="C17" t="str">
        <f>raw!D18</f>
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</c>
    </row>
    <row r="18" spans="1:3" x14ac:dyDescent="0.25">
      <c r="A18" s="2">
        <f>raw!A19</f>
        <v>4</v>
      </c>
      <c r="B18" s="3" t="str">
        <f>_xlfn.CONCAT(raw!B19,raw!C19)</f>
        <v>50600</v>
      </c>
      <c r="C18" t="str">
        <f>raw!D19</f>
        <v>Energia Atv Injetada - Fora Ponta</v>
      </c>
    </row>
    <row r="19" spans="1:3" x14ac:dyDescent="0.25">
      <c r="A19" s="2">
        <f>raw!A20</f>
        <v>4</v>
      </c>
      <c r="B19" s="3" t="str">
        <f>_xlfn.CONCAT(raw!B20,raw!C20)</f>
        <v>50560</v>
      </c>
      <c r="C19" t="str">
        <f>raw!D20</f>
        <v>LANÇAMENTOS E SERVIÇOS</v>
      </c>
    </row>
    <row r="20" spans="1:3" x14ac:dyDescent="0.25">
      <c r="A20" s="2">
        <f>raw!A21</f>
        <v>4</v>
      </c>
      <c r="B20" s="3" t="str">
        <f>_xlfn.CONCAT(raw!B21,raw!C21)</f>
        <v>34552</v>
      </c>
      <c r="C20" t="str">
        <f>raw!D21</f>
        <v>0807 Contrib de Ilum Pub</v>
      </c>
    </row>
    <row r="21" spans="1:3" x14ac:dyDescent="0.25">
      <c r="A21" s="2">
        <f>raw!A22</f>
        <v>4</v>
      </c>
      <c r="B21" s="3" t="str">
        <f>_xlfn.CONCAT(raw!B22,raw!C22)</f>
        <v>176568</v>
      </c>
      <c r="C21" t="str">
        <f>raw!D22</f>
        <v>Quantidade181,65181,651.159,201.159,2023,10197,408,40824,10</v>
      </c>
    </row>
    <row r="22" spans="1:3" x14ac:dyDescent="0.25">
      <c r="A22" s="2">
        <f>raw!A23</f>
        <v>4</v>
      </c>
      <c r="B22" s="3" t="str">
        <f>_xlfn.CONCAT(raw!B23,raw!C23)</f>
        <v>254568</v>
      </c>
      <c r="C22" t="str">
        <f>raw!D23</f>
        <v>Tarifa c/Tributos1,6162401,6162400,4498400,4498400,3402200,34022020,18491020,184910</v>
      </c>
    </row>
    <row r="23" spans="1:3" x14ac:dyDescent="0.25">
      <c r="A23" s="2">
        <f>raw!A24</f>
        <v>4</v>
      </c>
      <c r="B23" s="3" t="str">
        <f>_xlfn.CONCAT(raw!B24,raw!C24)</f>
        <v>293568</v>
      </c>
      <c r="C23" t="str">
        <f>raw!D24</f>
        <v>Valor Total(R$)293,59-293,59521,47-521,477,8567,16169,5516.634,38</v>
      </c>
    </row>
    <row r="24" spans="1:3" x14ac:dyDescent="0.25">
      <c r="A24" s="2">
        <f>raw!A25</f>
        <v>4</v>
      </c>
      <c r="B24" s="3" t="str">
        <f>_xlfn.CONCAT(raw!B25,raw!C25)</f>
        <v>332568</v>
      </c>
      <c r="C24" t="str">
        <f>raw!D25</f>
        <v>Base Calc.ICMS(R$)95,42-95,42374,86-374,867,8567,160,000,00</v>
      </c>
    </row>
    <row r="25" spans="1:3" x14ac:dyDescent="0.25">
      <c r="A25" s="2">
        <f>raw!A26</f>
        <v>4</v>
      </c>
      <c r="B25" s="3" t="str">
        <f>_xlfn.CONCAT(raw!B26,raw!C26)</f>
        <v>366568</v>
      </c>
      <c r="C25" t="str">
        <f>raw!D26</f>
        <v>%Aliq.ICMS181818181818180</v>
      </c>
    </row>
    <row r="26" spans="1:3" x14ac:dyDescent="0.25">
      <c r="A26" s="2">
        <f>raw!A27</f>
        <v>4</v>
      </c>
      <c r="B26" s="3" t="str">
        <f>_xlfn.CONCAT(raw!B27,raw!C27)</f>
        <v>308552</v>
      </c>
      <c r="C26" t="str">
        <f>raw!D27</f>
        <v>46,17</v>
      </c>
    </row>
    <row r="27" spans="1:3" x14ac:dyDescent="0.25">
      <c r="A27" s="2">
        <f>raw!A28</f>
        <v>4</v>
      </c>
      <c r="B27" s="3" t="str">
        <f>_xlfn.CONCAT(raw!B28,raw!C28)</f>
        <v>350552</v>
      </c>
      <c r="C27" t="str">
        <f>raw!D28</f>
        <v>0,00</v>
      </c>
    </row>
    <row r="28" spans="1:3" x14ac:dyDescent="0.25">
      <c r="A28" s="2">
        <f>raw!A29</f>
        <v>4</v>
      </c>
      <c r="B28" s="3" t="str">
        <f>_xlfn.CONCAT(raw!B29,raw!C29)</f>
        <v>376552</v>
      </c>
      <c r="C28" t="str">
        <f>raw!D29</f>
        <v>0</v>
      </c>
    </row>
    <row r="29" spans="1:3" x14ac:dyDescent="0.25">
      <c r="A29" s="2">
        <f>raw!A30</f>
        <v>4</v>
      </c>
      <c r="B29" s="3" t="str">
        <f>_xlfn.CONCAT(raw!B30,raw!C30)</f>
        <v>400568</v>
      </c>
      <c r="C29" t="str">
        <f>raw!D30</f>
        <v>ICMS (R$)17,18-17,1867,47-67,471,4112,090,000,00</v>
      </c>
    </row>
    <row r="30" spans="1:3" x14ac:dyDescent="0.25">
      <c r="A30" s="2">
        <f>raw!A31</f>
        <v>4</v>
      </c>
      <c r="B30" s="3" t="str">
        <f>_xlfn.CONCAT(raw!B31,raw!C31)</f>
        <v>405552</v>
      </c>
      <c r="C30" t="str">
        <f>raw!D31</f>
        <v>0,00</v>
      </c>
    </row>
    <row r="31" spans="1:3" x14ac:dyDescent="0.25">
      <c r="A31" s="2">
        <f>raw!A32</f>
        <v>4</v>
      </c>
      <c r="B31" s="3" t="str">
        <f>_xlfn.CONCAT(raw!B32,raw!C32)</f>
        <v>428641</v>
      </c>
      <c r="C31" t="str">
        <f>raw!D32</f>
        <v>Base Calc.</v>
      </c>
    </row>
    <row r="32" spans="1:3" x14ac:dyDescent="0.25">
      <c r="A32" s="2">
        <f>raw!A33</f>
        <v>4</v>
      </c>
      <c r="B32" s="3" t="str">
        <f>_xlfn.CONCAT(raw!B33,raw!C33)</f>
        <v>420568</v>
      </c>
      <c r="C32" t="str">
        <f>raw!D33</f>
        <v>PIS/COFINS (R$)276,41-276,41453,99-453,996,4455,07169,5516.634,38</v>
      </c>
    </row>
    <row r="33" spans="1:3" x14ac:dyDescent="0.25">
      <c r="A33" s="2">
        <f>raw!A34</f>
        <v>4</v>
      </c>
      <c r="B33" s="3" t="str">
        <f>_xlfn.CONCAT(raw!B34,raw!C34)</f>
        <v>474568</v>
      </c>
      <c r="C33" t="str">
        <f>raw!D34</f>
        <v>PIS (R$) COFINS(R$)(3,0729%)8,49-8,4913,95-13,950,201,695,21511,16</v>
      </c>
    </row>
    <row r="34" spans="1:3" x14ac:dyDescent="0.25">
      <c r="A34" s="2">
        <f>raw!A35</f>
        <v>4</v>
      </c>
      <c r="B34" s="3" t="str">
        <f>_xlfn.CONCAT(raw!B35,raw!C35)</f>
        <v>470568</v>
      </c>
      <c r="C34" t="str">
        <f>raw!D35</f>
        <v>(0,6671%)1,84-1,843,03-3,030,040,371,13110,97</v>
      </c>
    </row>
    <row r="35" spans="1:3" x14ac:dyDescent="0.25">
      <c r="A35" s="2">
        <f>raw!A36</f>
        <v>4</v>
      </c>
      <c r="B35" s="3" t="str">
        <f>_xlfn.CONCAT(raw!B36,raw!C36)</f>
        <v>453552</v>
      </c>
      <c r="C35" t="str">
        <f>raw!D36</f>
        <v>0,00</v>
      </c>
    </row>
    <row r="36" spans="1:3" x14ac:dyDescent="0.25">
      <c r="A36" s="2">
        <f>raw!A37</f>
        <v>4</v>
      </c>
      <c r="B36" s="3" t="str">
        <f>_xlfn.CONCAT(raw!B37,raw!C37)</f>
        <v>485552</v>
      </c>
      <c r="C36" t="str">
        <f>raw!D37</f>
        <v>0,00</v>
      </c>
    </row>
    <row r="37" spans="1:3" x14ac:dyDescent="0.25">
      <c r="A37" s="2">
        <f>raw!A38</f>
        <v>4</v>
      </c>
      <c r="B37" s="3" t="str">
        <f>_xlfn.CONCAT(raw!B38,raw!C38)</f>
        <v>525552</v>
      </c>
      <c r="C37" t="str">
        <f>raw!D38</f>
        <v>0,00</v>
      </c>
    </row>
    <row r="38" spans="1:3" x14ac:dyDescent="0.25">
      <c r="A38" s="2">
        <f>raw!A39</f>
        <v>4</v>
      </c>
      <c r="B38" s="3" t="str">
        <f>_xlfn.CONCAT(raw!B39,raw!C39)</f>
        <v>35431</v>
      </c>
      <c r="C38" t="str">
        <f>raw!D39</f>
        <v>CCI: Código de Classificação do Item</v>
      </c>
    </row>
    <row r="39" spans="1:3" x14ac:dyDescent="0.25">
      <c r="A39" s="2">
        <f>raw!A40</f>
        <v>4</v>
      </c>
      <c r="B39" s="3" t="str">
        <f>_xlfn.CONCAT(raw!B40,raw!C40)</f>
        <v>248431</v>
      </c>
      <c r="C39" t="str">
        <f>raw!D40</f>
        <v>Total:</v>
      </c>
    </row>
    <row r="40" spans="1:3" x14ac:dyDescent="0.25">
      <c r="A40" s="2">
        <f>raw!A41</f>
        <v>4</v>
      </c>
      <c r="B40" s="3" t="str">
        <f>_xlfn.CONCAT(raw!B41,raw!C41)</f>
        <v>296431</v>
      </c>
      <c r="C40" t="str">
        <f>raw!D41</f>
        <v>16.925,11</v>
      </c>
    </row>
    <row r="41" spans="1:3" x14ac:dyDescent="0.25">
      <c r="A41" s="2">
        <f>raw!A42</f>
        <v>4</v>
      </c>
      <c r="B41" s="3" t="str">
        <f>_xlfn.CONCAT(raw!B42,raw!C42)</f>
        <v>346431</v>
      </c>
      <c r="C41" t="str">
        <f>raw!D42</f>
        <v>75,01</v>
      </c>
    </row>
    <row r="42" spans="1:3" x14ac:dyDescent="0.25">
      <c r="A42" s="2">
        <f>raw!A43</f>
        <v>4</v>
      </c>
      <c r="B42" s="3" t="str">
        <f>_xlfn.CONCAT(raw!B43,raw!C43)</f>
        <v>402431</v>
      </c>
      <c r="C42" t="str">
        <f>raw!D43</f>
        <v>13,50</v>
      </c>
    </row>
    <row r="43" spans="1:3" x14ac:dyDescent="0.25">
      <c r="A43" s="2">
        <f>raw!A44</f>
        <v>4</v>
      </c>
      <c r="B43" s="3" t="str">
        <f>_xlfn.CONCAT(raw!B44,raw!C44)</f>
        <v>440431</v>
      </c>
      <c r="C43" t="str">
        <f>raw!D44</f>
        <v>16.865,44</v>
      </c>
    </row>
    <row r="44" spans="1:3" x14ac:dyDescent="0.25">
      <c r="A44" s="2">
        <f>raw!A45</f>
        <v>4</v>
      </c>
      <c r="B44" s="3" t="str">
        <f>_xlfn.CONCAT(raw!B45,raw!C45)</f>
        <v>478431</v>
      </c>
      <c r="C44" t="str">
        <f>raw!D45</f>
        <v>112,51</v>
      </c>
    </row>
    <row r="45" spans="1:3" x14ac:dyDescent="0.25">
      <c r="A45" s="2">
        <f>raw!A46</f>
        <v>4</v>
      </c>
      <c r="B45" s="3" t="str">
        <f>_xlfn.CONCAT(raw!B46,raw!C46)</f>
        <v>518431</v>
      </c>
      <c r="C45" t="str">
        <f>raw!D46</f>
        <v>518,26</v>
      </c>
    </row>
    <row r="46" spans="1:3" x14ac:dyDescent="0.25">
      <c r="A46" s="2">
        <f>raw!A47</f>
        <v>4</v>
      </c>
      <c r="B46" s="3" t="str">
        <f>_xlfn.CONCAT(raw!B47,raw!C47)</f>
        <v>63395</v>
      </c>
      <c r="C46" t="str">
        <f>raw!D47</f>
        <v>DISCRIMINAÇÃO</v>
      </c>
    </row>
    <row r="47" spans="1:3" x14ac:dyDescent="0.25">
      <c r="A47" s="2">
        <f>raw!A48</f>
        <v>4</v>
      </c>
      <c r="B47" s="3" t="str">
        <f>_xlfn.CONCAT(raw!B48,raw!C48)</f>
        <v>37355</v>
      </c>
      <c r="C47" t="str">
        <f>raw!D48</f>
        <v>SERVIÇO DISTRIBUIÇÃOCOMPRA DE ENERGIASERVIÇO DE TRANSMISSÃOENCARGOS SETORIAISIMPOSTOS DIRETOS E ENCARGOSOUTROS SERVIÇOS</v>
      </c>
    </row>
    <row r="48" spans="1:3" x14ac:dyDescent="0.25">
      <c r="A48" s="2">
        <f>raw!A49</f>
        <v>4</v>
      </c>
      <c r="B48" s="3" t="str">
        <f>_xlfn.CONCAT(raw!B49,raw!C49)</f>
        <v>36333</v>
      </c>
      <c r="C48" t="str">
        <f>raw!D49</f>
        <v>VALOR (R$)3.315,117.458,211.534,183.927,17690,440,0016.925,11- Valor Encargo Uso Sist. Distr. (Ref 07/2022): R$15.598,55</v>
      </c>
    </row>
    <row r="49" spans="1:3" x14ac:dyDescent="0.25">
      <c r="A49" s="2">
        <f>raw!A50</f>
        <v>4</v>
      </c>
      <c r="B49" s="3" t="str">
        <f>_xlfn.CONCAT(raw!B50,raw!C50)</f>
        <v>75348</v>
      </c>
      <c r="C49" t="str">
        <f>raw!D50</f>
        <v>TOTAL</v>
      </c>
    </row>
    <row r="50" spans="1:3" x14ac:dyDescent="0.25">
      <c r="A50" s="2">
        <f>raw!A51</f>
        <v>4</v>
      </c>
      <c r="B50" s="3" t="str">
        <f>_xlfn.CONCAT(raw!B51,raw!C51)</f>
        <v>210388</v>
      </c>
      <c r="C50" t="str">
        <f>raw!D51</f>
        <v>14/10/2022</v>
      </c>
    </row>
    <row r="51" spans="1:3" x14ac:dyDescent="0.25">
      <c r="A51" s="2">
        <f>raw!A52</f>
        <v>4</v>
      </c>
      <c r="B51" s="3" t="str">
        <f>_xlfn.CONCAT(raw!B52,raw!C52)</f>
        <v>382389</v>
      </c>
      <c r="C51" t="str">
        <f>raw!D52</f>
        <v>R$ 16.925,11</v>
      </c>
    </row>
    <row r="52" spans="1:3" x14ac:dyDescent="0.25">
      <c r="A52" s="2">
        <f>raw!A53</f>
        <v>4</v>
      </c>
      <c r="B52" s="3" t="str">
        <f>_xlfn.CONCAT(raw!B53,raw!C53)</f>
        <v>172348</v>
      </c>
      <c r="C52" t="str">
        <f>raw!D53</f>
        <v>%19,5944,079,0623,204,080,00100,00</v>
      </c>
    </row>
    <row r="53" spans="1:3" x14ac:dyDescent="0.25">
      <c r="A53" s="2">
        <f>raw!A54</f>
        <v>4</v>
      </c>
      <c r="B53" s="3" t="str">
        <f>_xlfn.CONCAT(raw!B54,raw!C54)</f>
        <v>269327</v>
      </c>
      <c r="C53" t="str">
        <f>raw!D54</f>
        <v>8b43.8610.de33.d965.0afb.f810.cafc.ee5c</v>
      </c>
    </row>
    <row r="54" spans="1:3" x14ac:dyDescent="0.25">
      <c r="A54" s="2">
        <f>raw!A55</f>
        <v>4</v>
      </c>
      <c r="B54" s="3" t="str">
        <f>_xlfn.CONCAT(raw!B55,raw!C55)</f>
        <v>210263</v>
      </c>
      <c r="C54" t="str">
        <f>raw!D55</f>
        <v>00190.00009 03268.923004 42033.164171 6 91380001692511</v>
      </c>
    </row>
    <row r="55" spans="1:3" x14ac:dyDescent="0.25">
      <c r="A55" s="2">
        <f>raw!A56</f>
        <v>4</v>
      </c>
      <c r="B55" s="3" t="str">
        <f>_xlfn.CONCAT(raw!B56,raw!C56)</f>
        <v>198263</v>
      </c>
      <c r="C55" t="str">
        <f>raw!D56</f>
        <v>-9</v>
      </c>
    </row>
    <row r="56" spans="1:3" x14ac:dyDescent="0.25">
      <c r="A56" s="2">
        <f>raw!A57</f>
        <v>4</v>
      </c>
      <c r="B56" s="3" t="str">
        <f>_xlfn.CONCAT(raw!B57,raw!C57)</f>
        <v>185263</v>
      </c>
      <c r="C56" t="str">
        <f>raw!D57</f>
        <v>001</v>
      </c>
    </row>
    <row r="57" spans="1:3" x14ac:dyDescent="0.25">
      <c r="A57" s="2">
        <f>raw!A58</f>
        <v>4</v>
      </c>
      <c r="B57" s="3" t="str">
        <f>_xlfn.CONCAT(raw!B58,raw!C58)</f>
        <v>38196</v>
      </c>
      <c r="C57" t="str">
        <f>raw!D58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58" spans="1:3" x14ac:dyDescent="0.25">
      <c r="A58" s="2">
        <f>raw!A59</f>
        <v>4</v>
      </c>
      <c r="B58" s="3" t="str">
        <f>_xlfn.CONCAT(raw!B59,raw!C59)</f>
        <v>199196</v>
      </c>
      <c r="C58" t="str">
        <f>raw!D59</f>
        <v>ESPÉCIE DOC</v>
      </c>
    </row>
    <row r="59" spans="1:3" x14ac:dyDescent="0.25">
      <c r="A59" s="2">
        <f>raw!A60</f>
        <v>4</v>
      </c>
      <c r="B59" s="3" t="str">
        <f>_xlfn.CONCAT(raw!B60,raw!C60)</f>
        <v>310223</v>
      </c>
      <c r="C59" t="str">
        <f>raw!D60</f>
        <v>CNPJ07.282.377/0001-20</v>
      </c>
    </row>
    <row r="60" spans="1:3" x14ac:dyDescent="0.25">
      <c r="A60" s="2">
        <f>raw!A61</f>
        <v>4</v>
      </c>
      <c r="B60" s="3" t="str">
        <f>_xlfn.CONCAT(raw!B61,raw!C61)</f>
        <v>373234</v>
      </c>
      <c r="C60" t="str">
        <f>raw!D61</f>
        <v>VENCIMENTO14/10/2022AG./CÓD.BENEFICIÁRIO</v>
      </c>
    </row>
    <row r="61" spans="1:3" x14ac:dyDescent="0.25">
      <c r="A61" s="2">
        <f>raw!A62</f>
        <v>4</v>
      </c>
      <c r="B61" s="3" t="str">
        <f>_xlfn.CONCAT(raw!B62,raw!C62)</f>
        <v>393223</v>
      </c>
      <c r="C61" t="str">
        <f>raw!D62</f>
        <v>3064-3/005292-2</v>
      </c>
    </row>
    <row r="62" spans="1:3" x14ac:dyDescent="0.25">
      <c r="A62" s="2">
        <f>raw!A63</f>
        <v>4</v>
      </c>
      <c r="B62" s="3" t="str">
        <f>_xlfn.CONCAT(raw!B63,raw!C63)</f>
        <v>453267</v>
      </c>
      <c r="C62" t="str">
        <f>raw!D63</f>
        <v>Promoção 1 Ano Por Nossa Conta</v>
      </c>
    </row>
    <row r="63" spans="1:3" x14ac:dyDescent="0.25">
      <c r="A63" s="2">
        <f>raw!A64</f>
        <v>4</v>
      </c>
      <c r="B63" s="3" t="str">
        <f>_xlfn.CONCAT(raw!B64,raw!C64)</f>
        <v>457260</v>
      </c>
      <c r="C63" t="str">
        <f>raw!D64</f>
        <v>Pague com QR Code do PIX e</v>
      </c>
    </row>
    <row r="64" spans="1:3" x14ac:dyDescent="0.25">
      <c r="A64" s="2">
        <f>raw!A65</f>
        <v>4</v>
      </c>
      <c r="B64" s="3" t="str">
        <f>_xlfn.CONCAT(raw!B65,raw!C65)</f>
        <v>451247</v>
      </c>
      <c r="C64" t="str">
        <f>raw!D65</f>
        <v>concorra a 1 Ano de Energia Grátis.Use seu app de pagamento favorito,</v>
      </c>
    </row>
    <row r="65" spans="1:3" x14ac:dyDescent="0.25">
      <c r="A65" s="2">
        <f>raw!A66</f>
        <v>4</v>
      </c>
      <c r="B65" s="3" t="str">
        <f>_xlfn.CONCAT(raw!B66,raw!C66)</f>
        <v>453233</v>
      </c>
      <c r="C65" t="str">
        <f>raw!D66</f>
        <v>escolha "Pagar com PIX", leiao QR Code abaixo e cadastre-se:</v>
      </c>
    </row>
    <row r="66" spans="1:3" x14ac:dyDescent="0.25">
      <c r="A66" s="2">
        <f>raw!A67</f>
        <v>4</v>
      </c>
      <c r="B66" s="3" t="str">
        <f>_xlfn.CONCAT(raw!B67,raw!C67)</f>
        <v>466226</v>
      </c>
      <c r="C66" t="str">
        <f>raw!D67</f>
        <v>www.anodeconta.com.br</v>
      </c>
    </row>
    <row r="67" spans="1:3" x14ac:dyDescent="0.25">
      <c r="A67" s="2">
        <f>raw!A68</f>
        <v>4</v>
      </c>
      <c r="B67" s="3" t="str">
        <f>_xlfn.CONCAT(raw!B68,raw!C68)</f>
        <v>51187</v>
      </c>
      <c r="C67" t="str">
        <f>raw!D68</f>
        <v>03/10/2022</v>
      </c>
    </row>
    <row r="68" spans="1:3" x14ac:dyDescent="0.25">
      <c r="A68" s="2">
        <f>raw!A69</f>
        <v>4</v>
      </c>
      <c r="B68" s="3" t="str">
        <f>_xlfn.CONCAT(raw!B69,raw!C69)</f>
        <v>38177</v>
      </c>
      <c r="C68" t="str">
        <f>raw!D69</f>
        <v>USO DO BANCO</v>
      </c>
    </row>
    <row r="69" spans="1:3" x14ac:dyDescent="0.25">
      <c r="A69" s="2">
        <f>raw!A70</f>
        <v>4</v>
      </c>
      <c r="B69" s="3" t="str">
        <f>_xlfn.CONCAT(raw!B70,raw!C70)</f>
        <v>38159</v>
      </c>
      <c r="C69" t="str">
        <f>raw!D70</f>
        <v>INSTRUÇÕES</v>
      </c>
    </row>
    <row r="70" spans="1:3" x14ac:dyDescent="0.25">
      <c r="A70" s="2">
        <f>raw!A71</f>
        <v>4</v>
      </c>
      <c r="B70" s="3" t="str">
        <f>_xlfn.CONCAT(raw!B71,raw!C71)</f>
        <v>103169</v>
      </c>
      <c r="C70" t="str">
        <f>raw!D71</f>
        <v>Nº DOCUMENTO2598964-2022-09-4CARTEIRA17</v>
      </c>
    </row>
    <row r="71" spans="1:3" x14ac:dyDescent="0.25">
      <c r="A71" s="2">
        <f>raw!A72</f>
        <v>4</v>
      </c>
      <c r="B71" s="3" t="str">
        <f>_xlfn.CONCAT(raw!B72,raw!C72)</f>
        <v>249187</v>
      </c>
      <c r="C71" t="str">
        <f>raw!D72</f>
        <v>ACEITEN</v>
      </c>
    </row>
    <row r="72" spans="1:3" x14ac:dyDescent="0.25">
      <c r="A72" s="2">
        <f>raw!A73</f>
        <v>4</v>
      </c>
      <c r="B72" s="3" t="str">
        <f>_xlfn.CONCAT(raw!B73,raw!C73)</f>
        <v>286187</v>
      </c>
      <c r="C72" t="str">
        <f>raw!D73</f>
        <v>DATA DO PROCESSAMENTO03/10/2022</v>
      </c>
    </row>
    <row r="73" spans="1:3" x14ac:dyDescent="0.25">
      <c r="A73" s="2">
        <f>raw!A74</f>
        <v>4</v>
      </c>
      <c r="B73" s="3" t="str">
        <f>_xlfn.CONCAT(raw!B74,raw!C74)</f>
        <v>249177</v>
      </c>
      <c r="C73" t="str">
        <f>raw!D74</f>
        <v>QUANTIDADE</v>
      </c>
    </row>
    <row r="74" spans="1:3" x14ac:dyDescent="0.25">
      <c r="A74" s="2">
        <f>raw!A75</f>
        <v>4</v>
      </c>
      <c r="B74" s="3" t="str">
        <f>_xlfn.CONCAT(raw!B75,raw!C75)</f>
        <v>333177</v>
      </c>
      <c r="C74" t="str">
        <f>raw!D75</f>
        <v>VALOR</v>
      </c>
    </row>
    <row r="75" spans="1:3" x14ac:dyDescent="0.25">
      <c r="A75" s="2">
        <f>raw!A76</f>
        <v>4</v>
      </c>
      <c r="B75" s="3" t="str">
        <f>_xlfn.CONCAT(raw!B76,raw!C76)</f>
        <v>215168</v>
      </c>
      <c r="C75" t="str">
        <f>raw!D76</f>
        <v>DSESPÉCIER$</v>
      </c>
    </row>
    <row r="76" spans="1:3" x14ac:dyDescent="0.25">
      <c r="A76" s="2">
        <f>raw!A77</f>
        <v>4</v>
      </c>
      <c r="B76" s="3" t="str">
        <f>_xlfn.CONCAT(raw!B77,raw!C77)</f>
        <v>38114</v>
      </c>
      <c r="C76" t="str">
        <f>raw!D77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77" spans="1:3" x14ac:dyDescent="0.25">
      <c r="A77" s="2">
        <f>raw!A78</f>
        <v>4</v>
      </c>
      <c r="B77" s="3" t="str">
        <f>_xlfn.CONCAT(raw!B78,raw!C78)</f>
        <v>3868</v>
      </c>
      <c r="C77" t="str">
        <f>raw!D78</f>
        <v>PAGADORCONSORCIO MUNHOZ 1 ENERGIARURAL B BOM JARDIM, 0 - Sítio Paineiras, Estrada 37620000     MUNHOZ (AG: 316)SACADOR/ AVALISTA</v>
      </c>
    </row>
    <row r="78" spans="1:3" x14ac:dyDescent="0.25">
      <c r="A78" s="2">
        <f>raw!A79</f>
        <v>4</v>
      </c>
      <c r="B78" s="3" t="str">
        <f>_xlfn.CONCAT(raw!B79,raw!C79)</f>
        <v>3932</v>
      </c>
      <c r="C78" t="str">
        <f>raw!D79</f>
        <v>(B{SgHeYcQ{B{SsGjXbQvB{B{LiGsSmOcB{DdLi[bFrQh)</v>
      </c>
    </row>
    <row r="79" spans="1:3" x14ac:dyDescent="0.25">
      <c r="A79" s="2">
        <f>raw!A80</f>
        <v>4</v>
      </c>
      <c r="B79" s="3" t="str">
        <f>_xlfn.CONCAT(raw!B80,raw!C80)</f>
        <v>373214</v>
      </c>
      <c r="C79" t="str">
        <f>raw!D80</f>
        <v>NOSSO NÚMERO</v>
      </c>
    </row>
    <row r="80" spans="1:3" x14ac:dyDescent="0.25">
      <c r="A80" s="2">
        <f>raw!A81</f>
        <v>4</v>
      </c>
      <c r="B80" s="3" t="str">
        <f>_xlfn.CONCAT(raw!B81,raw!C81)</f>
        <v>364204</v>
      </c>
      <c r="C80" t="str">
        <f>raw!D81</f>
        <v>32689230042033164</v>
      </c>
    </row>
    <row r="81" spans="1:3" x14ac:dyDescent="0.25">
      <c r="A81" s="2">
        <f>raw!A82</f>
        <v>4</v>
      </c>
      <c r="B81" s="3" t="str">
        <f>_xlfn.CONCAT(raw!B82,raw!C82)</f>
        <v>373195</v>
      </c>
      <c r="C81" t="str">
        <f>raw!D82</f>
        <v>(=)VALOR DO DOCUMENTO</v>
      </c>
    </row>
    <row r="82" spans="1:3" x14ac:dyDescent="0.25">
      <c r="A82" s="2">
        <f>raw!A83</f>
        <v>4</v>
      </c>
      <c r="B82" s="3" t="str">
        <f>_xlfn.CONCAT(raw!B83,raw!C83)</f>
        <v>373176</v>
      </c>
      <c r="C82" t="str">
        <f>raw!D83</f>
        <v>16.925,11(-) DESCONTOS/ ABATIMENTOS</v>
      </c>
    </row>
    <row r="83" spans="1:3" x14ac:dyDescent="0.25">
      <c r="A83" s="2">
        <f>raw!A84</f>
        <v>4</v>
      </c>
      <c r="B83" s="3" t="str">
        <f>_xlfn.CONCAT(raw!B84,raw!C84)</f>
        <v>373159</v>
      </c>
      <c r="C83" t="str">
        <f>raw!D84</f>
        <v>(-) OUTRAS DEDUÇÕES</v>
      </c>
    </row>
    <row r="84" spans="1:3" x14ac:dyDescent="0.25">
      <c r="A84" s="2">
        <f>raw!A85</f>
        <v>4</v>
      </c>
      <c r="B84" s="3" t="str">
        <f>_xlfn.CONCAT(raw!B85,raw!C85)</f>
        <v>373143</v>
      </c>
      <c r="C84" t="str">
        <f>raw!D85</f>
        <v>(+) MORA/ MULTA</v>
      </c>
    </row>
    <row r="85" spans="1:3" x14ac:dyDescent="0.25">
      <c r="A85" s="2">
        <f>raw!A86</f>
        <v>4</v>
      </c>
      <c r="B85" s="3" t="str">
        <f>_xlfn.CONCAT(raw!B86,raw!C86)</f>
        <v>373126</v>
      </c>
      <c r="C85" t="str">
        <f>raw!D86</f>
        <v>(+) OUTROS ACRÉSCIMOS</v>
      </c>
    </row>
    <row r="86" spans="1:3" x14ac:dyDescent="0.25">
      <c r="A86" s="2">
        <f>raw!A87</f>
        <v>4</v>
      </c>
      <c r="B86" s="3" t="str">
        <f>_xlfn.CONCAT(raw!B87,raw!C87)</f>
        <v>373109</v>
      </c>
      <c r="C86" t="str">
        <f>raw!D87</f>
        <v>(=) VALOR COBRADO</v>
      </c>
    </row>
    <row r="87" spans="1:3" x14ac:dyDescent="0.25">
      <c r="A87" s="2">
        <f>raw!A88</f>
        <v>4</v>
      </c>
      <c r="B87" s="3" t="str">
        <f>_xlfn.CONCAT(raw!B88,raw!C88)</f>
        <v>37384</v>
      </c>
      <c r="C87" t="str">
        <f>raw!D88</f>
        <v>CPF/CNPJ41.628.717/0001-60</v>
      </c>
    </row>
    <row r="88" spans="1:3" x14ac:dyDescent="0.25">
      <c r="A88" s="2">
        <f>raw!A89</f>
        <v>4</v>
      </c>
      <c r="B88" s="3" t="str">
        <f>_xlfn.CONCAT(raw!B89,raw!C89)</f>
        <v>41269</v>
      </c>
      <c r="C88" t="str">
        <f>raw!D89</f>
        <v>CÓD. DE BAIXA</v>
      </c>
    </row>
    <row r="89" spans="1:3" x14ac:dyDescent="0.25">
      <c r="A89" s="2">
        <f>raw!A90</f>
        <v>4</v>
      </c>
      <c r="B89" s="3" t="str">
        <f>_xlfn.CONCAT(raw!B90,raw!C90)</f>
        <v>38260</v>
      </c>
      <c r="C89" t="str">
        <f>raw!D90</f>
        <v>AUTENTICAÇÃO MECÂNICA</v>
      </c>
    </row>
    <row r="90" spans="1:3" x14ac:dyDescent="0.25">
      <c r="A90" s="2">
        <f>raw!A91</f>
        <v>4</v>
      </c>
      <c r="B90" s="3" t="str">
        <f>_xlfn.CONCAT(raw!B91,raw!C91)</f>
        <v>37332</v>
      </c>
      <c r="C90" t="str">
        <f>raw!D91</f>
        <v>Ficha de Compensação</v>
      </c>
    </row>
    <row r="91" spans="1:3" x14ac:dyDescent="0.25">
      <c r="A91" s="2">
        <f>raw!A92</f>
        <v>4</v>
      </c>
      <c r="B91" s="3" t="str">
        <f>_xlfn.CONCAT(raw!B92,raw!C92)</f>
        <v>45696</v>
      </c>
      <c r="C91" t="str">
        <f>raw!D92</f>
        <v>Quer facilidade?Abra sua Conta Voltz - Energisae tenha vantagens exclusivas!</v>
      </c>
    </row>
    <row r="92" spans="1:3" x14ac:dyDescent="0.25">
      <c r="A92" s="2">
        <f>raw!A93</f>
        <v>4</v>
      </c>
      <c r="B92" s="3" t="str">
        <f>_xlfn.CONCAT(raw!B93,raw!C93)</f>
        <v>45676</v>
      </c>
      <c r="C92" t="str">
        <f>raw!D93</f>
        <v>Entenda melhor emcontavoltz.com/pix</v>
      </c>
    </row>
    <row r="93" spans="1:3" x14ac:dyDescent="0.25">
      <c r="A93" s="2">
        <f>raw!A94</f>
        <v>28</v>
      </c>
      <c r="B93" s="3" t="str">
        <f>_xlfn.CONCAT(raw!B94,raw!C94)</f>
        <v>38784</v>
      </c>
      <c r="C93" t="str">
        <f>raw!D94</f>
        <v>-Censo 2022 - Receba os recenseadores - Responda para o Brasilsaber o que precisa. censo2022.ibge.gov.br.</v>
      </c>
    </row>
    <row r="94" spans="1:3" x14ac:dyDescent="0.25">
      <c r="A94" s="2">
        <f>raw!A95</f>
        <v>28</v>
      </c>
      <c r="B94" s="3" t="str">
        <f>_xlfn.CONCAT(raw!B95,raw!C95)</f>
        <v>232790</v>
      </c>
      <c r="C94" t="str">
        <f>raw!D95</f>
        <v>VENCIMENTO</v>
      </c>
    </row>
    <row r="95" spans="1:3" x14ac:dyDescent="0.25">
      <c r="A95" s="2">
        <f>raw!A96</f>
        <v>28</v>
      </c>
      <c r="B95" s="3" t="str">
        <f>_xlfn.CONCAT(raw!B96,raw!C96)</f>
        <v>277790</v>
      </c>
      <c r="C95" t="str">
        <f>raw!D96</f>
        <v>VALOR (R$)</v>
      </c>
    </row>
    <row r="96" spans="1:3" x14ac:dyDescent="0.25">
      <c r="A96" s="2">
        <f>raw!A97</f>
        <v>28</v>
      </c>
      <c r="B96" s="3" t="str">
        <f>_xlfn.CONCAT(raw!B97,raw!C97)</f>
        <v>324784</v>
      </c>
      <c r="C96" t="str">
        <f>raw!D97</f>
        <v>UC com Mini Geração conforme REH 482/2012Saldo Ac: 5(P) 4(FP) A expirar em 10/2022: 0(P) 0(FP)</v>
      </c>
    </row>
    <row r="97" spans="1:3" x14ac:dyDescent="0.25">
      <c r="A97" s="2">
        <f>raw!A98</f>
        <v>28</v>
      </c>
      <c r="B97" s="3" t="str">
        <f>_xlfn.CONCAT(raw!B98,raw!C98)</f>
        <v>85630</v>
      </c>
      <c r="C97" t="str">
        <f>raw!D98</f>
        <v>PONTA</v>
      </c>
    </row>
    <row r="98" spans="1:3" x14ac:dyDescent="0.25">
      <c r="A98" s="2">
        <f>raw!A99</f>
        <v>28</v>
      </c>
      <c r="B98" s="3" t="str">
        <f>_xlfn.CONCAT(raw!B99,raw!C99)</f>
        <v>142630</v>
      </c>
      <c r="C98" t="str">
        <f>raw!D99</f>
        <v>FORA  DE  PONTA</v>
      </c>
    </row>
    <row r="99" spans="1:3" x14ac:dyDescent="0.25">
      <c r="A99" s="2">
        <f>raw!A100</f>
        <v>28</v>
      </c>
      <c r="B99" s="3" t="str">
        <f>_xlfn.CONCAT(raw!B100,raw!C100)</f>
        <v>220630</v>
      </c>
      <c r="C99" t="str">
        <f>raw!D100</f>
        <v>PONTA</v>
      </c>
    </row>
    <row r="100" spans="1:3" x14ac:dyDescent="0.25">
      <c r="A100" s="2">
        <f>raw!A101</f>
        <v>28</v>
      </c>
      <c r="B100" s="3" t="str">
        <f>_xlfn.CONCAT(raw!B101,raw!C101)</f>
        <v>277630</v>
      </c>
      <c r="C100" t="str">
        <f>raw!D101</f>
        <v>FORA  DE  PONTA</v>
      </c>
    </row>
    <row r="101" spans="1:3" x14ac:dyDescent="0.25">
      <c r="A101" s="2">
        <f>raw!A102</f>
        <v>28</v>
      </c>
      <c r="B101" s="3" t="str">
        <f>_xlfn.CONCAT(raw!B102,raw!C102)</f>
        <v>350630</v>
      </c>
      <c r="C101" t="str">
        <f>raw!D102</f>
        <v>RESERVADO</v>
      </c>
    </row>
    <row r="102" spans="1:3" x14ac:dyDescent="0.25">
      <c r="A102" s="2">
        <f>raw!A103</f>
        <v>28</v>
      </c>
      <c r="B102" s="3" t="str">
        <f>_xlfn.CONCAT(raw!B103,raw!C103)</f>
        <v>66551</v>
      </c>
      <c r="C102" t="str">
        <f>raw!D103</f>
        <v>CONSUMOFATURADO181,65128,10134,401,0512,6013,653,1598,70465,15</v>
      </c>
    </row>
    <row r="103" spans="1:3" x14ac:dyDescent="0.25">
      <c r="A103" s="2">
        <f>raw!A104</f>
        <v>28</v>
      </c>
      <c r="B103" s="3" t="str">
        <f>_xlfn.CONCAT(raw!B104,raw!C104)</f>
        <v>34520</v>
      </c>
      <c r="C103" t="str">
        <f>raw!D104</f>
        <v>MÊS/ANOSET/22AGO/22JUL/22JUN/22MAI/22ABR/22MAR/22FEV/22JAN/22DEZ/21NOV/21OUT/21SET/21</v>
      </c>
    </row>
    <row r="104" spans="1:3" x14ac:dyDescent="0.25">
      <c r="A104" s="2">
        <f>raw!A105</f>
        <v>28</v>
      </c>
      <c r="B104" s="3" t="str">
        <f>_xlfn.CONCAT(raw!B105,raw!C105)</f>
        <v>96621</v>
      </c>
      <c r="C104" t="str">
        <f>raw!D105</f>
        <v>DEM.MEDIDA</v>
      </c>
    </row>
    <row r="105" spans="1:3" x14ac:dyDescent="0.25">
      <c r="A105" s="2">
        <f>raw!A106</f>
        <v>28</v>
      </c>
      <c r="B105" s="3" t="str">
        <f>_xlfn.CONCAT(raw!B106,raw!C106)</f>
        <v>132618</v>
      </c>
      <c r="C105" t="str">
        <f>raw!D106</f>
        <v>CONSUMOFATURADO</v>
      </c>
    </row>
    <row r="106" spans="1:3" x14ac:dyDescent="0.25">
      <c r="A106" s="2">
        <f>raw!A107</f>
        <v>28</v>
      </c>
      <c r="B106" s="3" t="str">
        <f>_xlfn.CONCAT(raw!B107,raw!C107)</f>
        <v>163621</v>
      </c>
      <c r="C106" t="str">
        <f>raw!D107</f>
        <v>DEM.MEDIDA</v>
      </c>
    </row>
    <row r="107" spans="1:3" x14ac:dyDescent="0.25">
      <c r="A107" s="2">
        <f>raw!A108</f>
        <v>28</v>
      </c>
      <c r="B107" s="3" t="str">
        <f>_xlfn.CONCAT(raw!B108,raw!C108)</f>
        <v>205621</v>
      </c>
      <c r="C107" t="str">
        <f>raw!D108</f>
        <v>ERE</v>
      </c>
    </row>
    <row r="108" spans="1:3" x14ac:dyDescent="0.25">
      <c r="A108" s="2">
        <f>raw!A109</f>
        <v>28</v>
      </c>
      <c r="B108" s="3" t="str">
        <f>_xlfn.CONCAT(raw!B109,raw!C109)</f>
        <v>239621</v>
      </c>
      <c r="C108" t="str">
        <f>raw!D109</f>
        <v>DRE</v>
      </c>
    </row>
    <row r="109" spans="1:3" x14ac:dyDescent="0.25">
      <c r="A109" s="2">
        <f>raw!A110</f>
        <v>28</v>
      </c>
      <c r="B109" s="3" t="str">
        <f>_xlfn.CONCAT(raw!B110,raw!C110)</f>
        <v>273621</v>
      </c>
      <c r="C109" t="str">
        <f>raw!D110</f>
        <v>ERE</v>
      </c>
    </row>
    <row r="110" spans="1:3" x14ac:dyDescent="0.25">
      <c r="A110" s="2">
        <f>raw!A111</f>
        <v>28</v>
      </c>
      <c r="B110" s="3" t="str">
        <f>_xlfn.CONCAT(raw!B111,raw!C111)</f>
        <v>307621</v>
      </c>
      <c r="C110" t="str">
        <f>raw!D111</f>
        <v>DRE</v>
      </c>
    </row>
    <row r="111" spans="1:3" x14ac:dyDescent="0.25">
      <c r="A111" s="2">
        <f>raw!A112</f>
        <v>28</v>
      </c>
      <c r="B111" s="3" t="str">
        <f>_xlfn.CONCAT(raw!B112,raw!C112)</f>
        <v>335621</v>
      </c>
      <c r="C111" t="str">
        <f>raw!D112</f>
        <v>CONSUMO</v>
      </c>
    </row>
    <row r="112" spans="1:3" x14ac:dyDescent="0.25">
      <c r="A112" s="2">
        <f>raw!A113</f>
        <v>28</v>
      </c>
      <c r="B112" s="3" t="str">
        <f>_xlfn.CONCAT(raw!B113,raw!C113)</f>
        <v>375621</v>
      </c>
      <c r="C112" t="str">
        <f>raw!D113</f>
        <v>ERE</v>
      </c>
    </row>
    <row r="113" spans="1:3" x14ac:dyDescent="0.25">
      <c r="A113" s="2">
        <f>raw!A114</f>
        <v>28</v>
      </c>
      <c r="B113" s="3" t="str">
        <f>_xlfn.CONCAT(raw!B114,raw!C114)</f>
        <v>113551</v>
      </c>
      <c r="C113" t="str">
        <f>raw!D114</f>
        <v>4,204,204,204,204,204,204,204,204,20</v>
      </c>
    </row>
    <row r="114" spans="1:3" x14ac:dyDescent="0.25">
      <c r="A114" s="2">
        <f>raw!A115</f>
        <v>28</v>
      </c>
      <c r="B114" s="3" t="str">
        <f>_xlfn.CONCAT(raw!B115,raw!C115)</f>
        <v>110528</v>
      </c>
      <c r="C114" t="str">
        <f>raw!D115</f>
        <v>21,00</v>
      </c>
    </row>
    <row r="115" spans="1:3" x14ac:dyDescent="0.25">
      <c r="A115" s="2">
        <f>raw!A116</f>
        <v>28</v>
      </c>
      <c r="B115" s="3" t="str">
        <f>_xlfn.CONCAT(raw!B116,raw!C116)</f>
        <v>137536</v>
      </c>
      <c r="C115" t="str">
        <f>raw!D116</f>
        <v>1.159,201.489,951.000,6517,85164,85205,80152,25704,551.769,251.050,002.100,00</v>
      </c>
    </row>
    <row r="116" spans="1:3" x14ac:dyDescent="0.25">
      <c r="A116" s="2">
        <f>raw!A117</f>
        <v>28</v>
      </c>
      <c r="B116" s="3" t="str">
        <f>_xlfn.CONCAT(raw!B117,raw!C117)</f>
        <v>211595</v>
      </c>
      <c r="C116" t="str">
        <f>raw!D117</f>
        <v>23,1014,7017,85</v>
      </c>
    </row>
    <row r="117" spans="1:3" x14ac:dyDescent="0.25">
      <c r="A117" s="2">
        <f>raw!A118</f>
        <v>28</v>
      </c>
      <c r="B117" s="3" t="str">
        <f>_xlfn.CONCAT(raw!B118,raw!C118)</f>
        <v>214572</v>
      </c>
      <c r="C117" t="str">
        <f>raw!D118</f>
        <v>3,153,15</v>
      </c>
    </row>
    <row r="118" spans="1:3" x14ac:dyDescent="0.25">
      <c r="A118" s="2">
        <f>raw!A119</f>
        <v>28</v>
      </c>
      <c r="B118" s="3" t="str">
        <f>_xlfn.CONCAT(raw!B119,raw!C119)</f>
        <v>211551</v>
      </c>
      <c r="C118" t="str">
        <f>raw!D119</f>
        <v>21,0070,35</v>
      </c>
    </row>
    <row r="119" spans="1:3" x14ac:dyDescent="0.25">
      <c r="A119" s="2">
        <f>raw!A120</f>
        <v>28</v>
      </c>
      <c r="B119" s="3" t="str">
        <f>_xlfn.CONCAT(raw!B120,raw!C120)</f>
        <v>180551</v>
      </c>
      <c r="C119" t="str">
        <f>raw!D120</f>
        <v>8,408,408,408,408,408,404,208,408,40</v>
      </c>
    </row>
    <row r="120" spans="1:3" x14ac:dyDescent="0.25">
      <c r="A120" s="2">
        <f>raw!A121</f>
        <v>28</v>
      </c>
      <c r="B120" s="3" t="str">
        <f>_xlfn.CONCAT(raw!B121,raw!C121)</f>
        <v>178536</v>
      </c>
      <c r="C120" t="str">
        <f>raw!D121</f>
        <v>10,50</v>
      </c>
    </row>
    <row r="121" spans="1:3" x14ac:dyDescent="0.25">
      <c r="A121" s="2">
        <f>raw!A122</f>
        <v>28</v>
      </c>
      <c r="B121" s="3" t="str">
        <f>_xlfn.CONCAT(raw!B122,raw!C122)</f>
        <v>276551</v>
      </c>
      <c r="C121" t="str">
        <f>raw!D122</f>
        <v>197,40200,55131,254,2045,1543,0529,40142,80732,90</v>
      </c>
    </row>
    <row r="122" spans="1:3" x14ac:dyDescent="0.25">
      <c r="A122" s="2">
        <f>raw!A123</f>
        <v>28</v>
      </c>
      <c r="B122" s="3" t="str">
        <f>_xlfn.CONCAT(raw!B123,raw!C123)</f>
        <v>35490</v>
      </c>
      <c r="C122" t="str">
        <f>raw!D123</f>
        <v>Leitura Anterior:31/08/2022</v>
      </c>
    </row>
    <row r="123" spans="1:3" x14ac:dyDescent="0.25">
      <c r="A123" s="2">
        <f>raw!A124</f>
        <v>28</v>
      </c>
      <c r="B123" s="3" t="str">
        <f>_xlfn.CONCAT(raw!B124,raw!C124)</f>
        <v>113490</v>
      </c>
      <c r="C123" t="str">
        <f>raw!D124</f>
        <v>Leitura Atual:30/09/2022</v>
      </c>
    </row>
    <row r="124" spans="1:3" x14ac:dyDescent="0.25">
      <c r="A124" s="2">
        <f>raw!A125</f>
        <v>28</v>
      </c>
      <c r="B124" s="3" t="str">
        <f>_xlfn.CONCAT(raw!B125,raw!C125)</f>
        <v>183490</v>
      </c>
      <c r="C124" t="str">
        <f>raw!D125</f>
        <v>Dias: 30</v>
      </c>
    </row>
    <row r="125" spans="1:3" x14ac:dyDescent="0.25">
      <c r="A125" s="2">
        <f>raw!A126</f>
        <v>28</v>
      </c>
      <c r="B125" s="3" t="str">
        <f>_xlfn.CONCAT(raw!B126,raw!C126)</f>
        <v>207490</v>
      </c>
      <c r="C125" t="str">
        <f>raw!D126</f>
        <v>Demanda Contratada Ponta:</v>
      </c>
    </row>
    <row r="126" spans="1:3" x14ac:dyDescent="0.25">
      <c r="A126" s="2">
        <f>raw!A127</f>
        <v>28</v>
      </c>
      <c r="B126" s="3" t="str">
        <f>_xlfn.CONCAT(raw!B127,raw!C127)</f>
        <v>35386</v>
      </c>
      <c r="C126" t="str">
        <f>raw!D127</f>
        <v>UN.KWHINJKWHINJKWKWEREEREDREDRE</v>
      </c>
    </row>
    <row r="127" spans="1:3" x14ac:dyDescent="0.25">
      <c r="A127" s="2">
        <f>raw!A128</f>
        <v>28</v>
      </c>
      <c r="B127" s="3" t="str">
        <f>_xlfn.CONCAT(raw!B128,raw!C128)</f>
        <v>52468</v>
      </c>
      <c r="C127" t="str">
        <f>raw!D128</f>
        <v>Posto</v>
      </c>
    </row>
    <row r="128" spans="1:3" x14ac:dyDescent="0.25">
      <c r="A128" s="2">
        <f>raw!A129</f>
        <v>28</v>
      </c>
      <c r="B128" s="3" t="str">
        <f>_xlfn.CONCAT(raw!B129,raw!C129)</f>
        <v>57386</v>
      </c>
      <c r="C128" t="str">
        <f>raw!D129</f>
        <v>PPFFPFPFPF</v>
      </c>
    </row>
    <row r="129" spans="1:3" x14ac:dyDescent="0.25">
      <c r="A129" s="2">
        <f>raw!A130</f>
        <v>28</v>
      </c>
      <c r="B129" s="3" t="str">
        <f>_xlfn.CONCAT(raw!B130,raw!C130)</f>
        <v>91387</v>
      </c>
      <c r="C129" t="str">
        <f>raw!D130</f>
        <v>Atual0,99286,089,353.274,730,000,010,151,450,010,01</v>
      </c>
    </row>
    <row r="130" spans="1:3" x14ac:dyDescent="0.25">
      <c r="A130" s="2">
        <f>raw!A131</f>
        <v>28</v>
      </c>
      <c r="B130" s="3" t="str">
        <f>_xlfn.CONCAT(raw!B131,raw!C131)</f>
        <v>141477</v>
      </c>
      <c r="C130" t="str">
        <f>raw!D131</f>
        <v>Dados da leitura</v>
      </c>
    </row>
    <row r="131" spans="1:3" x14ac:dyDescent="0.25">
      <c r="A131" s="2">
        <f>raw!A132</f>
        <v>28</v>
      </c>
      <c r="B131" s="3" t="str">
        <f>_xlfn.CONCAT(raw!B132,raw!C132)</f>
        <v>130387</v>
      </c>
      <c r="C131" t="str">
        <f>raw!D132</f>
        <v>Anterior0,82275,798,243.019,500,000,000,121,270,000,00</v>
      </c>
    </row>
    <row r="132" spans="1:3" x14ac:dyDescent="0.25">
      <c r="A132" s="2">
        <f>raw!A133</f>
        <v>28</v>
      </c>
      <c r="B132" s="3" t="str">
        <f>_xlfn.CONCAT(raw!B133,raw!C133)</f>
        <v>159387</v>
      </c>
      <c r="C132" t="str">
        <f>raw!D133</f>
        <v>K1050105010501050105010501050105010501050</v>
      </c>
    </row>
    <row r="133" spans="1:3" x14ac:dyDescent="0.25">
      <c r="A133" s="2">
        <f>raw!A134</f>
        <v>28</v>
      </c>
      <c r="B133" s="3" t="str">
        <f>_xlfn.CONCAT(raw!B134,raw!C134)</f>
        <v>179387</v>
      </c>
      <c r="C133" t="str">
        <f>raw!D134</f>
        <v>Perdas(%)0000000000</v>
      </c>
    </row>
    <row r="134" spans="1:3" x14ac:dyDescent="0.25">
      <c r="A134" s="2">
        <f>raw!A135</f>
        <v>28</v>
      </c>
      <c r="B134" s="3" t="str">
        <f>_xlfn.CONCAT(raw!B135,raw!C135)</f>
        <v>224387</v>
      </c>
      <c r="C134" t="str">
        <f>raw!D135</f>
        <v>Fat. Pot.0000000000</v>
      </c>
    </row>
    <row r="135" spans="1:3" x14ac:dyDescent="0.25">
      <c r="A135" s="2">
        <f>raw!A136</f>
        <v>28</v>
      </c>
      <c r="B135" s="3" t="str">
        <f>_xlfn.CONCAT(raw!B136,raw!C136)</f>
        <v>257387</v>
      </c>
      <c r="C135" t="str">
        <f>raw!D136</f>
        <v>Aj. Fator Pot.0000000000</v>
      </c>
    </row>
    <row r="136" spans="1:3" x14ac:dyDescent="0.25">
      <c r="A136" s="2">
        <f>raw!A137</f>
        <v>28</v>
      </c>
      <c r="B136" s="3" t="str">
        <f>_xlfn.CONCAT(raw!B137,raw!C137)</f>
        <v>318490</v>
      </c>
      <c r="C136" t="str">
        <f>raw!D137</f>
        <v>* K : Constante do MedidorFora Ponta:</v>
      </c>
    </row>
    <row r="137" spans="1:3" x14ac:dyDescent="0.25">
      <c r="A137" s="2">
        <f>raw!A138</f>
        <v>28</v>
      </c>
      <c r="B137" s="3" t="str">
        <f>_xlfn.CONCAT(raw!B138,raw!C138)</f>
        <v>350490</v>
      </c>
      <c r="C137" t="str">
        <f>raw!D138</f>
        <v>832,5</v>
      </c>
    </row>
    <row r="138" spans="1:3" x14ac:dyDescent="0.25">
      <c r="A138" s="2">
        <f>raw!A139</f>
        <v>28</v>
      </c>
      <c r="B138" s="3" t="str">
        <f>_xlfn.CONCAT(raw!B139,raw!C139)</f>
        <v>317387</v>
      </c>
      <c r="C138" t="str">
        <f>raw!D139</f>
        <v>Dados do consumoMedido181,6510.806,601.159,20267.984,154,208,4023,10197,405,257,35</v>
      </c>
    </row>
    <row r="139" spans="1:3" x14ac:dyDescent="0.25">
      <c r="A139" s="2">
        <f>raw!A140</f>
        <v>28</v>
      </c>
      <c r="B139" s="3" t="str">
        <f>_xlfn.CONCAT(raw!B140,raw!C140)</f>
        <v>369387</v>
      </c>
      <c r="C139" t="str">
        <f>raw!D140</f>
        <v>Faturado181,65181,651.159,201.159,200,00832,5023,10197,400,000,00</v>
      </c>
    </row>
    <row r="140" spans="1:3" x14ac:dyDescent="0.25">
      <c r="A140" s="2">
        <f>raw!A141</f>
        <v>28</v>
      </c>
      <c r="B140" s="3" t="str">
        <f>_xlfn.CONCAT(raw!B141,raw!C141)</f>
        <v>413432</v>
      </c>
      <c r="C140" t="str">
        <f>raw!D141</f>
        <v>DIC MENSALDIC TRIMESTRALDIC ANUALFIC MENSALFIC TRIMESTRALFIC ANUALDMICDICRI</v>
      </c>
    </row>
    <row r="141" spans="1:3" x14ac:dyDescent="0.25">
      <c r="A141" s="2">
        <f>raw!A142</f>
        <v>28</v>
      </c>
      <c r="B141" s="3" t="str">
        <f>_xlfn.CONCAT(raw!B142,raw!C142)</f>
        <v>467431</v>
      </c>
      <c r="C141" t="str">
        <f>raw!D142</f>
        <v>13,000,000,005,000,000,0010,0021,00</v>
      </c>
    </row>
    <row r="142" spans="1:3" x14ac:dyDescent="0.25">
      <c r="A142" s="2">
        <f>raw!A143</f>
        <v>28</v>
      </c>
      <c r="B142" s="3" t="str">
        <f>_xlfn.CONCAT(raw!B143,raw!C143)</f>
        <v>517478</v>
      </c>
      <c r="C142" t="str">
        <f>raw!D143</f>
        <v>0,23</v>
      </c>
    </row>
    <row r="143" spans="1:3" x14ac:dyDescent="0.25">
      <c r="A143" s="2">
        <f>raw!A144</f>
        <v>28</v>
      </c>
      <c r="B143" s="3" t="str">
        <f>_xlfn.CONCAT(raw!B144,raw!C144)</f>
        <v>517457</v>
      </c>
      <c r="C143" t="str">
        <f>raw!D144</f>
        <v>1,00</v>
      </c>
    </row>
    <row r="144" spans="1:3" x14ac:dyDescent="0.25">
      <c r="A144" s="2">
        <f>raw!A145</f>
        <v>28</v>
      </c>
      <c r="B144" s="3" t="str">
        <f>_xlfn.CONCAT(raw!B145,raw!C145)</f>
        <v>517438</v>
      </c>
      <c r="C144" t="str">
        <f>raw!D145</f>
        <v>0,23</v>
      </c>
    </row>
    <row r="145" spans="1:3" x14ac:dyDescent="0.25">
      <c r="A145" s="2">
        <f>raw!A146</f>
        <v>28</v>
      </c>
      <c r="B145" s="3" t="str">
        <f>_xlfn.CONCAT(raw!B146,raw!C146)</f>
        <v>453399</v>
      </c>
      <c r="C145" t="str">
        <f>raw!D146</f>
        <v>EXTREMA07/2022</v>
      </c>
    </row>
    <row r="146" spans="1:3" x14ac:dyDescent="0.25">
      <c r="A146" s="2">
        <f>raw!A147</f>
        <v>28</v>
      </c>
      <c r="B146" s="3" t="str">
        <f>_xlfn.CONCAT(raw!B147,raw!C147)</f>
        <v>412378</v>
      </c>
      <c r="C146" t="str">
        <f>raw!D147</f>
        <v>Conjunto:Referência:Tensão Contratada: 34500Limite Adequado:</v>
      </c>
    </row>
    <row r="147" spans="1:3" x14ac:dyDescent="0.25">
      <c r="A147" s="2">
        <f>raw!A148</f>
        <v>28</v>
      </c>
      <c r="B147" s="3" t="str">
        <f>_xlfn.CONCAT(raw!B148,raw!C148)</f>
        <v>479378</v>
      </c>
      <c r="C147" t="str">
        <f>raw!D148</f>
        <v>32085 a 36225</v>
      </c>
    </row>
    <row r="148" spans="1:3" x14ac:dyDescent="0.25">
      <c r="A148" s="2">
        <f>raw!A149</f>
        <v>0</v>
      </c>
      <c r="B148" s="3" t="str">
        <f>_xlfn.CONCAT(raw!B149,raw!C149)</f>
        <v>00</v>
      </c>
      <c r="C148">
        <f>raw!D149</f>
        <v>0</v>
      </c>
    </row>
    <row r="149" spans="1:3" x14ac:dyDescent="0.25">
      <c r="A149" s="2">
        <f>raw!A150</f>
        <v>0</v>
      </c>
      <c r="B149" s="3" t="str">
        <f>_xlfn.CONCAT(raw!B150,raw!C150)</f>
        <v>00</v>
      </c>
      <c r="C149">
        <f>raw!D150</f>
        <v>0</v>
      </c>
    </row>
    <row r="150" spans="1:3" x14ac:dyDescent="0.25">
      <c r="A150" s="2">
        <f>raw!A151</f>
        <v>0</v>
      </c>
      <c r="B150" s="3" t="str">
        <f>_xlfn.CONCAT(raw!B151,raw!C151)</f>
        <v>00</v>
      </c>
      <c r="C150">
        <f>raw!D151</f>
        <v>0</v>
      </c>
    </row>
    <row r="151" spans="1:3" x14ac:dyDescent="0.25">
      <c r="A151" s="2">
        <f>raw!A152</f>
        <v>0</v>
      </c>
      <c r="B151" s="3" t="str">
        <f>_xlfn.CONCAT(raw!B152,raw!C152)</f>
        <v>00</v>
      </c>
      <c r="C151">
        <f>raw!D152</f>
        <v>0</v>
      </c>
    </row>
    <row r="152" spans="1:3" x14ac:dyDescent="0.25">
      <c r="A152" s="2">
        <f>raw!A153</f>
        <v>0</v>
      </c>
      <c r="B152" s="3" t="str">
        <f>_xlfn.CONCAT(raw!B153,raw!C153)</f>
        <v>00</v>
      </c>
      <c r="C152">
        <f>raw!D153</f>
        <v>0</v>
      </c>
    </row>
    <row r="153" spans="1:3" x14ac:dyDescent="0.25">
      <c r="A153" s="2">
        <f>raw!A154</f>
        <v>0</v>
      </c>
      <c r="B153" s="3" t="str">
        <f>_xlfn.CONCAT(raw!B154,raw!C154)</f>
        <v>00</v>
      </c>
      <c r="C153">
        <f>raw!D154</f>
        <v>0</v>
      </c>
    </row>
    <row r="154" spans="1:3" x14ac:dyDescent="0.25">
      <c r="A154" s="2">
        <f>raw!A155</f>
        <v>0</v>
      </c>
      <c r="B154" s="3" t="str">
        <f>_xlfn.CONCAT(raw!B155,raw!C155)</f>
        <v>00</v>
      </c>
      <c r="C154">
        <f>raw!D155</f>
        <v>0</v>
      </c>
    </row>
    <row r="155" spans="1:3" x14ac:dyDescent="0.25">
      <c r="A155" s="2">
        <f>raw!A156</f>
        <v>0</v>
      </c>
      <c r="B155" s="3" t="str">
        <f>_xlfn.CONCAT(raw!B156,raw!C156)</f>
        <v>00</v>
      </c>
      <c r="C155">
        <f>raw!D156</f>
        <v>0</v>
      </c>
    </row>
    <row r="156" spans="1:3" x14ac:dyDescent="0.25">
      <c r="A156" s="2">
        <f>raw!A157</f>
        <v>0</v>
      </c>
      <c r="B156" s="3" t="str">
        <f>_xlfn.CONCAT(raw!B157,raw!C157)</f>
        <v>00</v>
      </c>
      <c r="C156">
        <f>raw!D157</f>
        <v>0</v>
      </c>
    </row>
    <row r="157" spans="1:3" x14ac:dyDescent="0.25">
      <c r="A157" s="2">
        <f>raw!A158</f>
        <v>0</v>
      </c>
      <c r="B157" s="3" t="str">
        <f>_xlfn.CONCAT(raw!B158,raw!C158)</f>
        <v>00</v>
      </c>
      <c r="C157">
        <f>raw!D158</f>
        <v>0</v>
      </c>
    </row>
    <row r="158" spans="1:3" x14ac:dyDescent="0.25">
      <c r="A158" s="2">
        <f>raw!A159</f>
        <v>0</v>
      </c>
      <c r="B158" s="3" t="str">
        <f>_xlfn.CONCAT(raw!B159,raw!C159)</f>
        <v>00</v>
      </c>
      <c r="C158">
        <f>raw!D159</f>
        <v>0</v>
      </c>
    </row>
    <row r="159" spans="1:3" x14ac:dyDescent="0.25">
      <c r="A159" s="2">
        <f>raw!A160</f>
        <v>0</v>
      </c>
      <c r="B159" s="3" t="str">
        <f>_xlfn.CONCAT(raw!B160,raw!C160)</f>
        <v>00</v>
      </c>
      <c r="C159">
        <f>raw!D160</f>
        <v>0</v>
      </c>
    </row>
    <row r="160" spans="1:3" x14ac:dyDescent="0.25">
      <c r="A160" s="2">
        <f>raw!A161</f>
        <v>0</v>
      </c>
      <c r="B160" s="3" t="str">
        <f>_xlfn.CONCAT(raw!B161,raw!C161)</f>
        <v>00</v>
      </c>
      <c r="C160">
        <f>raw!D161</f>
        <v>0</v>
      </c>
    </row>
    <row r="161" spans="1:3" x14ac:dyDescent="0.25">
      <c r="A161" s="2">
        <f>raw!A162</f>
        <v>0</v>
      </c>
      <c r="B161" s="3" t="str">
        <f>_xlfn.CONCAT(raw!B162,raw!C162)</f>
        <v>00</v>
      </c>
      <c r="C161">
        <f>raw!D162</f>
        <v>0</v>
      </c>
    </row>
    <row r="162" spans="1:3" x14ac:dyDescent="0.25">
      <c r="A162" s="2">
        <f>raw!A163</f>
        <v>0</v>
      </c>
      <c r="B162" s="3" t="str">
        <f>_xlfn.CONCAT(raw!B163,raw!C163)</f>
        <v>00</v>
      </c>
      <c r="C162">
        <f>raw!D163</f>
        <v>0</v>
      </c>
    </row>
    <row r="163" spans="1:3" x14ac:dyDescent="0.25">
      <c r="A163" s="2">
        <f>raw!A164</f>
        <v>0</v>
      </c>
      <c r="B163" s="3" t="str">
        <f>_xlfn.CONCAT(raw!B164,raw!C164)</f>
        <v>00</v>
      </c>
      <c r="C163">
        <f>raw!D164</f>
        <v>0</v>
      </c>
    </row>
    <row r="164" spans="1:3" x14ac:dyDescent="0.25">
      <c r="A164" s="2">
        <f>raw!A165</f>
        <v>0</v>
      </c>
      <c r="B164" s="3" t="str">
        <f>_xlfn.CONCAT(raw!B165,raw!C165)</f>
        <v>00</v>
      </c>
      <c r="C164">
        <f>raw!D165</f>
        <v>0</v>
      </c>
    </row>
    <row r="165" spans="1:3" x14ac:dyDescent="0.25">
      <c r="A165" s="2">
        <f>raw!A166</f>
        <v>0</v>
      </c>
      <c r="B165" s="3" t="str">
        <f>_xlfn.CONCAT(raw!B166,raw!C166)</f>
        <v>00</v>
      </c>
      <c r="C165">
        <f>raw!D166</f>
        <v>0</v>
      </c>
    </row>
    <row r="166" spans="1:3" x14ac:dyDescent="0.25">
      <c r="A166" s="2">
        <f>raw!A167</f>
        <v>0</v>
      </c>
      <c r="B166" s="3" t="str">
        <f>_xlfn.CONCAT(raw!B167,raw!C167)</f>
        <v>00</v>
      </c>
      <c r="C166">
        <f>raw!D167</f>
        <v>0</v>
      </c>
    </row>
    <row r="167" spans="1:3" x14ac:dyDescent="0.25">
      <c r="A167" s="2">
        <f>raw!A168</f>
        <v>0</v>
      </c>
      <c r="B167" s="3" t="str">
        <f>_xlfn.CONCAT(raw!B168,raw!C168)</f>
        <v>00</v>
      </c>
      <c r="C167">
        <f>raw!D168</f>
        <v>0</v>
      </c>
    </row>
    <row r="168" spans="1:3" x14ac:dyDescent="0.25">
      <c r="A168" s="2">
        <f>raw!A169</f>
        <v>0</v>
      </c>
      <c r="B168" s="3" t="str">
        <f>_xlfn.CONCAT(raw!B169,raw!C169)</f>
        <v>00</v>
      </c>
      <c r="C168">
        <f>raw!D169</f>
        <v>0</v>
      </c>
    </row>
    <row r="169" spans="1:3" x14ac:dyDescent="0.25">
      <c r="A169" s="2">
        <f>raw!A170</f>
        <v>0</v>
      </c>
      <c r="B169" s="3" t="str">
        <f>_xlfn.CONCAT(raw!B170,raw!C170)</f>
        <v>00</v>
      </c>
      <c r="C169">
        <f>raw!D170</f>
        <v>0</v>
      </c>
    </row>
    <row r="170" spans="1:3" x14ac:dyDescent="0.25">
      <c r="A170" s="2">
        <f>raw!A171</f>
        <v>0</v>
      </c>
      <c r="B170" s="3" t="str">
        <f>_xlfn.CONCAT(raw!B171,raw!C171)</f>
        <v>00</v>
      </c>
      <c r="C170">
        <f>raw!D171</f>
        <v>0</v>
      </c>
    </row>
    <row r="171" spans="1:3" x14ac:dyDescent="0.25">
      <c r="A171" s="2">
        <f>raw!A172</f>
        <v>0</v>
      </c>
      <c r="B171" s="3" t="str">
        <f>_xlfn.CONCAT(raw!B172,raw!C172)</f>
        <v>00</v>
      </c>
      <c r="C171">
        <f>raw!D172</f>
        <v>0</v>
      </c>
    </row>
    <row r="172" spans="1:3" x14ac:dyDescent="0.25">
      <c r="A172" s="2">
        <f>raw!A173</f>
        <v>0</v>
      </c>
      <c r="B172" s="3" t="str">
        <f>_xlfn.CONCAT(raw!B173,raw!C173)</f>
        <v>00</v>
      </c>
      <c r="C172">
        <f>raw!D173</f>
        <v>0</v>
      </c>
    </row>
    <row r="173" spans="1:3" x14ac:dyDescent="0.25">
      <c r="A173" s="2">
        <f>raw!A174</f>
        <v>0</v>
      </c>
      <c r="B173" s="3" t="str">
        <f>_xlfn.CONCAT(raw!B174,raw!C174)</f>
        <v>00</v>
      </c>
      <c r="C173">
        <f>raw!D174</f>
        <v>0</v>
      </c>
    </row>
    <row r="174" spans="1:3" x14ac:dyDescent="0.25">
      <c r="A174" s="2">
        <f>raw!A175</f>
        <v>0</v>
      </c>
      <c r="B174" s="3" t="str">
        <f>_xlfn.CONCAT(raw!B175,raw!C175)</f>
        <v>00</v>
      </c>
      <c r="C174">
        <f>raw!D175</f>
        <v>0</v>
      </c>
    </row>
    <row r="175" spans="1:3" x14ac:dyDescent="0.25">
      <c r="A175" s="2">
        <f>raw!A176</f>
        <v>0</v>
      </c>
      <c r="B175" s="3" t="str">
        <f>_xlfn.CONCAT(raw!B176,raw!C176)</f>
        <v>00</v>
      </c>
      <c r="C175">
        <f>raw!D176</f>
        <v>0</v>
      </c>
    </row>
    <row r="176" spans="1:3" x14ac:dyDescent="0.25">
      <c r="A176" s="2">
        <f>raw!A177</f>
        <v>0</v>
      </c>
      <c r="B176" s="3" t="str">
        <f>_xlfn.CONCAT(raw!B177,raw!C177)</f>
        <v>00</v>
      </c>
      <c r="C176">
        <f>raw!D177</f>
        <v>0</v>
      </c>
    </row>
    <row r="177" spans="1:3" x14ac:dyDescent="0.25">
      <c r="A177" s="2">
        <f>raw!A178</f>
        <v>0</v>
      </c>
      <c r="B177" s="3" t="str">
        <f>_xlfn.CONCAT(raw!B178,raw!C178)</f>
        <v>00</v>
      </c>
      <c r="C177">
        <f>raw!D178</f>
        <v>0</v>
      </c>
    </row>
    <row r="178" spans="1:3" x14ac:dyDescent="0.25">
      <c r="A178" s="2">
        <f>raw!A179</f>
        <v>0</v>
      </c>
      <c r="B178" s="3" t="str">
        <f>_xlfn.CONCAT(raw!B179,raw!C179)</f>
        <v>00</v>
      </c>
      <c r="C178">
        <f>raw!D179</f>
        <v>0</v>
      </c>
    </row>
    <row r="179" spans="1:3" x14ac:dyDescent="0.25">
      <c r="A179" s="2">
        <f>raw!A180</f>
        <v>0</v>
      </c>
      <c r="B179" s="3" t="str">
        <f>_xlfn.CONCAT(raw!B180,raw!C180)</f>
        <v>00</v>
      </c>
      <c r="C179">
        <f>raw!D180</f>
        <v>0</v>
      </c>
    </row>
    <row r="180" spans="1:3" x14ac:dyDescent="0.25">
      <c r="A180" s="2">
        <f>raw!A181</f>
        <v>0</v>
      </c>
      <c r="B180" s="3" t="str">
        <f>_xlfn.CONCAT(raw!B181,raw!C181)</f>
        <v>00</v>
      </c>
      <c r="C180">
        <f>raw!D181</f>
        <v>0</v>
      </c>
    </row>
    <row r="181" spans="1:3" x14ac:dyDescent="0.25">
      <c r="A181" s="2">
        <f>raw!A182</f>
        <v>0</v>
      </c>
      <c r="B181" s="3" t="str">
        <f>_xlfn.CONCAT(raw!B182,raw!C182)</f>
        <v>00</v>
      </c>
      <c r="C181">
        <f>raw!D182</f>
        <v>0</v>
      </c>
    </row>
    <row r="182" spans="1:3" x14ac:dyDescent="0.25">
      <c r="A182" s="2">
        <f>raw!A183</f>
        <v>0</v>
      </c>
      <c r="B182" s="3" t="str">
        <f>_xlfn.CONCAT(raw!B183,raw!C183)</f>
        <v>00</v>
      </c>
      <c r="C182">
        <f>raw!D183</f>
        <v>0</v>
      </c>
    </row>
    <row r="183" spans="1:3" x14ac:dyDescent="0.25">
      <c r="A183" s="2">
        <f>raw!A184</f>
        <v>0</v>
      </c>
      <c r="B183" s="3" t="str">
        <f>_xlfn.CONCAT(raw!B184,raw!C184)</f>
        <v>00</v>
      </c>
      <c r="C183">
        <f>raw!D184</f>
        <v>0</v>
      </c>
    </row>
    <row r="184" spans="1:3" x14ac:dyDescent="0.25">
      <c r="A184" s="2">
        <f>raw!A185</f>
        <v>0</v>
      </c>
      <c r="B184" s="3" t="str">
        <f>_xlfn.CONCAT(raw!B185,raw!C185)</f>
        <v>00</v>
      </c>
      <c r="C184">
        <f>raw!D185</f>
        <v>0</v>
      </c>
    </row>
    <row r="185" spans="1:3" x14ac:dyDescent="0.25">
      <c r="A185" s="2">
        <f>raw!A186</f>
        <v>0</v>
      </c>
      <c r="B185" s="3" t="str">
        <f>_xlfn.CONCAT(raw!B186,raw!C186)</f>
        <v>00</v>
      </c>
      <c r="C185">
        <f>raw!D186</f>
        <v>0</v>
      </c>
    </row>
    <row r="186" spans="1:3" x14ac:dyDescent="0.25">
      <c r="A186" s="2">
        <f>raw!A187</f>
        <v>0</v>
      </c>
      <c r="B186" s="3" t="str">
        <f>_xlfn.CONCAT(raw!B187,raw!C187)</f>
        <v>00</v>
      </c>
      <c r="C186">
        <f>raw!D187</f>
        <v>0</v>
      </c>
    </row>
    <row r="187" spans="1:3" x14ac:dyDescent="0.25">
      <c r="A187" s="2">
        <f>raw!A188</f>
        <v>0</v>
      </c>
      <c r="B187" s="3" t="str">
        <f>_xlfn.CONCAT(raw!B188,raw!C188)</f>
        <v>00</v>
      </c>
      <c r="C187">
        <f>raw!D188</f>
        <v>0</v>
      </c>
    </row>
    <row r="188" spans="1:3" x14ac:dyDescent="0.25">
      <c r="A188" s="2">
        <f>raw!A189</f>
        <v>0</v>
      </c>
      <c r="B188" s="3" t="str">
        <f>_xlfn.CONCAT(raw!B189,raw!C189)</f>
        <v>00</v>
      </c>
      <c r="C188">
        <f>raw!D189</f>
        <v>0</v>
      </c>
    </row>
    <row r="189" spans="1:3" x14ac:dyDescent="0.25">
      <c r="A189" s="2">
        <f>raw!A190</f>
        <v>0</v>
      </c>
      <c r="B189" s="3" t="str">
        <f>_xlfn.CONCAT(raw!B190,raw!C190)</f>
        <v>00</v>
      </c>
      <c r="C189">
        <f>raw!D190</f>
        <v>0</v>
      </c>
    </row>
    <row r="190" spans="1:3" x14ac:dyDescent="0.25">
      <c r="A190" s="2">
        <f>raw!A191</f>
        <v>0</v>
      </c>
      <c r="B190" s="3" t="str">
        <f>_xlfn.CONCAT(raw!B191,raw!C191)</f>
        <v>00</v>
      </c>
      <c r="C190">
        <f>raw!D191</f>
        <v>0</v>
      </c>
    </row>
    <row r="191" spans="1:3" x14ac:dyDescent="0.25">
      <c r="A191" s="2">
        <f>raw!A192</f>
        <v>0</v>
      </c>
      <c r="B191" s="3" t="str">
        <f>_xlfn.CONCAT(raw!B192,raw!C192)</f>
        <v>00</v>
      </c>
      <c r="C191">
        <f>raw!D192</f>
        <v>0</v>
      </c>
    </row>
    <row r="192" spans="1:3" x14ac:dyDescent="0.25">
      <c r="A192" s="2">
        <f>raw!A193</f>
        <v>0</v>
      </c>
      <c r="B192" s="3" t="str">
        <f>_xlfn.CONCAT(raw!B193,raw!C193)</f>
        <v>00</v>
      </c>
      <c r="C192">
        <f>raw!D193</f>
        <v>0</v>
      </c>
    </row>
    <row r="193" spans="1:3" x14ac:dyDescent="0.25">
      <c r="A193" s="2">
        <f>raw!A194</f>
        <v>0</v>
      </c>
      <c r="B193" s="3" t="str">
        <f>_xlfn.CONCAT(raw!B194,raw!C194)</f>
        <v>00</v>
      </c>
      <c r="C193">
        <f>raw!D194</f>
        <v>0</v>
      </c>
    </row>
    <row r="194" spans="1:3" x14ac:dyDescent="0.25">
      <c r="A194" s="2">
        <f>raw!A195</f>
        <v>0</v>
      </c>
      <c r="B194" s="3" t="str">
        <f>_xlfn.CONCAT(raw!B195,raw!C195)</f>
        <v>00</v>
      </c>
      <c r="C194">
        <f>raw!D195</f>
        <v>0</v>
      </c>
    </row>
    <row r="195" spans="1:3" x14ac:dyDescent="0.25">
      <c r="A195" s="2">
        <f>raw!A196</f>
        <v>0</v>
      </c>
      <c r="B195" s="3" t="str">
        <f>_xlfn.CONCAT(raw!B196,raw!C196)</f>
        <v>00</v>
      </c>
      <c r="C195">
        <f>raw!D196</f>
        <v>0</v>
      </c>
    </row>
    <row r="196" spans="1:3" x14ac:dyDescent="0.25">
      <c r="A196" s="2">
        <f>raw!A197</f>
        <v>0</v>
      </c>
      <c r="B196" s="3" t="str">
        <f>_xlfn.CONCAT(raw!B197,raw!C197)</f>
        <v>00</v>
      </c>
      <c r="C196">
        <f>raw!D197</f>
        <v>0</v>
      </c>
    </row>
    <row r="197" spans="1:3" x14ac:dyDescent="0.25">
      <c r="A197" s="2">
        <f>raw!A198</f>
        <v>0</v>
      </c>
      <c r="B197" s="3" t="str">
        <f>_xlfn.CONCAT(raw!B198,raw!C198)</f>
        <v>00</v>
      </c>
      <c r="C197">
        <f>raw!D198</f>
        <v>0</v>
      </c>
    </row>
    <row r="198" spans="1:3" x14ac:dyDescent="0.25">
      <c r="A198" s="2">
        <f>raw!A199</f>
        <v>0</v>
      </c>
      <c r="B198" s="3" t="str">
        <f>_xlfn.CONCAT(raw!B199,raw!C199)</f>
        <v>00</v>
      </c>
      <c r="C198">
        <f>raw!D199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E2D1-B0FB-4EF9-9F63-DDE8674945D9}">
  <dimension ref="A1:AC257"/>
  <sheetViews>
    <sheetView workbookViewId="0">
      <selection activeCell="E1" sqref="E1:X1048576"/>
    </sheetView>
  </sheetViews>
  <sheetFormatPr defaultRowHeight="15" x14ac:dyDescent="0.25"/>
  <cols>
    <col min="1" max="1" width="25.5703125" style="28" bestFit="1" customWidth="1"/>
    <col min="2" max="3" width="6.140625" style="2" customWidth="1"/>
    <col min="4" max="4" width="25.5703125" style="4" bestFit="1" customWidth="1"/>
    <col min="5" max="23" width="2.85546875" style="3" customWidth="1"/>
    <col min="24" max="24" width="25.5703125" style="3" bestFit="1" customWidth="1"/>
    <col min="25" max="25" width="11.85546875" style="4" bestFit="1" customWidth="1"/>
    <col min="26" max="26" width="22.7109375" style="21" bestFit="1" customWidth="1"/>
    <col min="27" max="27" width="11.85546875" style="3" bestFit="1" customWidth="1"/>
    <col min="28" max="16384" width="9.140625" style="3"/>
  </cols>
  <sheetData>
    <row r="1" spans="1:29" s="5" customFormat="1" ht="15.75" thickBot="1" x14ac:dyDescent="0.3">
      <c r="A1" s="26" t="s">
        <v>64</v>
      </c>
      <c r="B1" s="18" t="s">
        <v>62</v>
      </c>
      <c r="C1" s="18" t="s">
        <v>63</v>
      </c>
      <c r="D1" s="6" t="s">
        <v>13</v>
      </c>
      <c r="E1" s="5" t="s">
        <v>61</v>
      </c>
      <c r="Y1" s="6" t="s">
        <v>17</v>
      </c>
      <c r="Z1" s="19" t="s">
        <v>14</v>
      </c>
    </row>
    <row r="2" spans="1:29" s="5" customFormat="1" ht="15.75" thickBot="1" x14ac:dyDescent="0.3">
      <c r="A2" s="27" t="s">
        <v>12</v>
      </c>
      <c r="B2" s="24"/>
      <c r="C2" s="25"/>
      <c r="D2" s="6" t="str">
        <f>raw!B2</f>
        <v>2022-11-15</v>
      </c>
      <c r="Y2" s="6"/>
      <c r="Z2" s="20" t="str">
        <f>raw!D2</f>
        <v>13:38:35</v>
      </c>
    </row>
    <row r="3" spans="1:29" x14ac:dyDescent="0.25">
      <c r="A3" s="28" t="s">
        <v>53</v>
      </c>
      <c r="B3" s="2">
        <v>110</v>
      </c>
      <c r="C3" s="2">
        <v>743</v>
      </c>
      <c r="D3" s="4" t="e">
        <f>VLOOKUP(B3&amp;C3,concat!$B$2:$C$200,2,0)</f>
        <v>#N/A</v>
      </c>
      <c r="E3" s="3" t="e">
        <f>IF(ISNA(D3),VLOOKUP($B3-1&amp;$C3,concat!$B$2:$C$200,2,0),D3)</f>
        <v>#N/A</v>
      </c>
      <c r="F3" s="3" t="e">
        <f>IF(ISNA(E3),VLOOKUP($B3+1&amp;$C3,concat!$B$2:$C$200,2,0),E3)</f>
        <v>#N/A</v>
      </c>
      <c r="G3" s="3" t="e">
        <f>IF(ISNA(F3),VLOOKUP($B3-2&amp;$C3,concat!$B$2:$C$200,2,0),F3)</f>
        <v>#N/A</v>
      </c>
      <c r="H3" s="3" t="e">
        <f>IF(ISNA(G3),VLOOKUP($B3+2&amp;$C3,concat!$B$2:$C$200,2,0),G3)</f>
        <v>#N/A</v>
      </c>
      <c r="I3" s="3" t="e">
        <f>IF(ISNA(H3),VLOOKUP($B3-3&amp;$C3,concat!$B$2:$C$200,2,0),H3)</f>
        <v>#N/A</v>
      </c>
      <c r="J3" s="3" t="e">
        <f>IF(ISNA(I3),VLOOKUP($B3+3&amp;$C3,concat!$B$2:$C$200,2,0),I3)</f>
        <v>#N/A</v>
      </c>
      <c r="K3" s="3" t="e">
        <f>IF(ISNA(J3),VLOOKUP($B3-4&amp;$C3,concat!$B$2:$C$200,2,0),J3)</f>
        <v>#N/A</v>
      </c>
      <c r="L3" s="3" t="e">
        <f>IF(ISNA(K3),VLOOKUP($B3+4&amp;$C3,concat!$B$2:$C$200,2,0),K3)</f>
        <v>#N/A</v>
      </c>
      <c r="M3" s="3" t="e">
        <f>IF(ISNA(L3),VLOOKUP($B3-5&amp;$C3,concat!$B$2:$C$200,2,0),L3)</f>
        <v>#N/A</v>
      </c>
      <c r="N3" s="3" t="e">
        <f>IF(ISNA(M3),VLOOKUP($B3+5&amp;$C3,concat!$B$2:$C$200,2,0),M3)</f>
        <v>#N/A</v>
      </c>
      <c r="O3" s="3" t="e">
        <f>IF(ISNA(N3),VLOOKUP($B3-6&amp;$C3,concat!$B$2:$C$200,2,0),N3)</f>
        <v>#N/A</v>
      </c>
      <c r="P3" s="3" t="e">
        <f>IF(ISNA(O3),VLOOKUP($B3+6&amp;$C3,concat!$B$2:$C$200,2,0),O3)</f>
        <v>#N/A</v>
      </c>
      <c r="Q3" s="3" t="e">
        <f>IF(ISNA(P3),VLOOKUP($B3-7&amp;$C3,concat!$B$2:$C$200,2,0),P3)</f>
        <v>#N/A</v>
      </c>
      <c r="R3" s="3" t="e">
        <f>IF(ISNA(Q3),VLOOKUP($B3+7&amp;$C3,concat!$B$2:$C$200,2,0),Q3)</f>
        <v>#N/A</v>
      </c>
      <c r="S3" s="3" t="e">
        <f>IF(ISNA(R3),VLOOKUP($B3-8&amp;$C3,concat!$B$2:$C$200,2,0),R3)</f>
        <v>#N/A</v>
      </c>
      <c r="T3" s="3" t="e">
        <f>IF(ISNA(S3),VLOOKUP($B3+8&amp;$C3,concat!$B$2:$C$200,2,0),S3)</f>
        <v>#N/A</v>
      </c>
      <c r="U3" s="3" t="e">
        <f>IF(ISNA(T3),VLOOKUP($B3+9&amp;$C3,concat!$B$2:$C$200,2,0),T3)</f>
        <v>#N/A</v>
      </c>
      <c r="V3" s="3" t="e">
        <f>IF(ISNA(U3),VLOOKUP($B3-9&amp;$C3,concat!$B$2:$C$200,2,0),U3)</f>
        <v>#N/A</v>
      </c>
      <c r="W3" s="3" t="e">
        <f>IF(ISNA(V3),VLOOKUP($B3-10&amp;$C3,concat!$B$2:$C$200,2,0),V3)</f>
        <v>#N/A</v>
      </c>
      <c r="X3" s="3" t="e">
        <f>IF(ISNA(W3),VLOOKUP($B3+10&amp;$C3,concat!$B$2:$C$200,2,0),W3)</f>
        <v>#N/A</v>
      </c>
      <c r="Z3" s="21" t="e">
        <f>X3</f>
        <v>#N/A</v>
      </c>
    </row>
    <row r="4" spans="1:29" x14ac:dyDescent="0.25">
      <c r="A4" s="28" t="s">
        <v>54</v>
      </c>
      <c r="B4" s="2">
        <v>220</v>
      </c>
      <c r="C4" s="2">
        <v>743</v>
      </c>
      <c r="D4" s="4" t="e">
        <f>VLOOKUP(B4&amp;C4,concat!$B$2:$C$200,2,0)</f>
        <v>#N/A</v>
      </c>
      <c r="E4" s="3" t="e">
        <f>IF(ISNA(D4),VLOOKUP($B4-1&amp;$C4,concat!$B$2:$C$200,2,0),D4)</f>
        <v>#N/A</v>
      </c>
      <c r="F4" s="3" t="e">
        <f>IF(ISNA(E4),VLOOKUP($B4+1&amp;$C4,concat!$B$2:$C$200,2,0),E4)</f>
        <v>#N/A</v>
      </c>
      <c r="G4" s="3" t="e">
        <f>IF(ISNA(F4),VLOOKUP($B4-2&amp;$C4,concat!$B$2:$C$200,2,0),F4)</f>
        <v>#N/A</v>
      </c>
      <c r="H4" s="3" t="e">
        <f>IF(ISNA(G4),VLOOKUP($B4+2&amp;$C4,concat!$B$2:$C$200,2,0),G4)</f>
        <v>#N/A</v>
      </c>
      <c r="I4" s="3" t="e">
        <f>IF(ISNA(H4),VLOOKUP($B4-3&amp;$C4,concat!$B$2:$C$200,2,0),H4)</f>
        <v>#N/A</v>
      </c>
      <c r="J4" s="3" t="e">
        <f>IF(ISNA(I4),VLOOKUP($B4+3&amp;$C4,concat!$B$2:$C$200,2,0),I4)</f>
        <v>#N/A</v>
      </c>
      <c r="K4" s="3" t="e">
        <f>IF(ISNA(J4),VLOOKUP($B4-4&amp;$C4,concat!$B$2:$C$200,2,0),J4)</f>
        <v>#N/A</v>
      </c>
      <c r="L4" s="3" t="e">
        <f>IF(ISNA(K4),VLOOKUP($B4+4&amp;$C4,concat!$B$2:$C$200,2,0),K4)</f>
        <v>#N/A</v>
      </c>
      <c r="M4" s="3" t="e">
        <f>IF(ISNA(L4),VLOOKUP($B4-5&amp;$C4,concat!$B$2:$C$200,2,0),L4)</f>
        <v>#N/A</v>
      </c>
      <c r="N4" s="3" t="e">
        <f>IF(ISNA(M4),VLOOKUP($B4+5&amp;$C4,concat!$B$2:$C$200,2,0),M4)</f>
        <v>#N/A</v>
      </c>
      <c r="O4" s="3" t="e">
        <f>IF(ISNA(N4),VLOOKUP($B4-6&amp;$C4,concat!$B$2:$C$200,2,0),N4)</f>
        <v>#N/A</v>
      </c>
      <c r="P4" s="3" t="e">
        <f>IF(ISNA(O4),VLOOKUP($B4+6&amp;$C4,concat!$B$2:$C$200,2,0),O4)</f>
        <v>#N/A</v>
      </c>
      <c r="Q4" s="3" t="e">
        <f>IF(ISNA(P4),VLOOKUP($B4-7&amp;$C4,concat!$B$2:$C$200,2,0),P4)</f>
        <v>#N/A</v>
      </c>
      <c r="R4" s="3" t="e">
        <f>IF(ISNA(Q4),VLOOKUP($B4+7&amp;$C4,concat!$B$2:$C$200,2,0),Q4)</f>
        <v>#N/A</v>
      </c>
      <c r="S4" s="3" t="e">
        <f>IF(ISNA(R4),VLOOKUP($B4-8&amp;$C4,concat!$B$2:$C$200,2,0),R4)</f>
        <v>#N/A</v>
      </c>
      <c r="T4" s="3" t="e">
        <f>IF(ISNA(S4),VLOOKUP($B4+8&amp;$C4,concat!$B$2:$C$200,2,0),S4)</f>
        <v>#N/A</v>
      </c>
      <c r="U4" s="3" t="e">
        <f>IF(ISNA(T4),VLOOKUP($B4+9&amp;$C4,concat!$B$2:$C$200,2,0),T4)</f>
        <v>#N/A</v>
      </c>
      <c r="V4" s="3" t="e">
        <f>IF(ISNA(U4),VLOOKUP($B4-9&amp;$C4,concat!$B$2:$C$200,2,0),U4)</f>
        <v>#N/A</v>
      </c>
      <c r="W4" s="3" t="e">
        <f>IF(ISNA(V4),VLOOKUP($B4-10&amp;$C4,concat!$B$2:$C$200,2,0),V4)</f>
        <v>#N/A</v>
      </c>
      <c r="X4" s="3" t="e">
        <f>IF(ISNA(W4),VLOOKUP($B4+10&amp;$C4,concat!$B$2:$C$200,2,0),W4)</f>
        <v>#N/A</v>
      </c>
      <c r="Y4" s="4" t="e">
        <f>IF(ISNA(X4),Y5,X4)</f>
        <v>#N/A</v>
      </c>
      <c r="Z4" s="21" t="e">
        <f>Y4</f>
        <v>#N/A</v>
      </c>
    </row>
    <row r="5" spans="1:29" x14ac:dyDescent="0.25">
      <c r="A5" s="28" t="s">
        <v>66</v>
      </c>
      <c r="B5" s="2">
        <v>184</v>
      </c>
      <c r="C5" s="2">
        <v>726</v>
      </c>
      <c r="D5" s="4" t="e">
        <f>VLOOKUP(B5&amp;C5,concat!$B$2:$C$200,2,0)</f>
        <v>#N/A</v>
      </c>
      <c r="E5" s="3" t="e">
        <f>IF(ISNA(D5),VLOOKUP($B5-1&amp;$C5,concat!$B$2:$C$200,2,0),D5)</f>
        <v>#N/A</v>
      </c>
      <c r="F5" s="3" t="e">
        <f>IF(ISNA(E5),VLOOKUP($B5+1&amp;$C5,concat!$B$2:$C$200,2,0),E5)</f>
        <v>#N/A</v>
      </c>
      <c r="G5" s="3" t="e">
        <f>IF(ISNA(F5),VLOOKUP($B5-2&amp;$C5,concat!$B$2:$C$200,2,0),F5)</f>
        <v>#N/A</v>
      </c>
      <c r="H5" s="3" t="e">
        <f>IF(ISNA(G5),VLOOKUP($B5+2&amp;$C5,concat!$B$2:$C$200,2,0),G5)</f>
        <v>#N/A</v>
      </c>
      <c r="I5" s="3" t="e">
        <f>IF(ISNA(H5),VLOOKUP($B5-3&amp;$C5,concat!$B$2:$C$200,2,0),H5)</f>
        <v>#N/A</v>
      </c>
      <c r="J5" s="3" t="e">
        <f>IF(ISNA(I5),VLOOKUP($B5+3&amp;$C5,concat!$B$2:$C$200,2,0),I5)</f>
        <v>#N/A</v>
      </c>
      <c r="K5" s="3" t="e">
        <f>IF(ISNA(J5),VLOOKUP($B5-4&amp;$C5,concat!$B$2:$C$200,2,0),J5)</f>
        <v>#N/A</v>
      </c>
      <c r="L5" s="3" t="e">
        <f>IF(ISNA(K5),VLOOKUP($B5+4&amp;$C5,concat!$B$2:$C$200,2,0),K5)</f>
        <v>#N/A</v>
      </c>
      <c r="M5" s="3" t="e">
        <f>IF(ISNA(L5),VLOOKUP($B5-5&amp;$C5,concat!$B$2:$C$200,2,0),L5)</f>
        <v>#N/A</v>
      </c>
      <c r="N5" s="3" t="e">
        <f>IF(ISNA(M5),VLOOKUP($B5+5&amp;$C5,concat!$B$2:$C$200,2,0),M5)</f>
        <v>#N/A</v>
      </c>
      <c r="O5" s="3" t="e">
        <f>IF(ISNA(N5),VLOOKUP($B5-6&amp;$C5,concat!$B$2:$C$200,2,0),N5)</f>
        <v>#N/A</v>
      </c>
      <c r="P5" s="3" t="e">
        <f>IF(ISNA(O5),VLOOKUP($B5+6&amp;$C5,concat!$B$2:$C$200,2,0),O5)</f>
        <v>#N/A</v>
      </c>
      <c r="Q5" s="3" t="e">
        <f>IF(ISNA(P5),VLOOKUP($B5-7&amp;$C5,concat!$B$2:$C$200,2,0),P5)</f>
        <v>#N/A</v>
      </c>
      <c r="R5" s="3" t="e">
        <f>IF(ISNA(Q5),VLOOKUP($B5+7&amp;$C5,concat!$B$2:$C$200,2,0),Q5)</f>
        <v>#N/A</v>
      </c>
      <c r="S5" s="3" t="e">
        <f>IF(ISNA(R5),VLOOKUP($B5-8&amp;$C5,concat!$B$2:$C$200,2,0),R5)</f>
        <v>#N/A</v>
      </c>
      <c r="T5" s="3" t="e">
        <f>IF(ISNA(S5),VLOOKUP($B5+8&amp;$C5,concat!$B$2:$C$200,2,0),S5)</f>
        <v>#N/A</v>
      </c>
      <c r="U5" s="3" t="e">
        <f>IF(ISNA(T5),VLOOKUP($B5+9&amp;$C5,concat!$B$2:$C$200,2,0),T5)</f>
        <v>#N/A</v>
      </c>
      <c r="V5" s="3" t="e">
        <f>IF(ISNA(U5),VLOOKUP($B5-9&amp;$C5,concat!$B$2:$C$200,2,0),U5)</f>
        <v>#N/A</v>
      </c>
      <c r="W5" s="3" t="e">
        <f>IF(ISNA(V5),VLOOKUP($B5-10&amp;$C5,concat!$B$2:$C$200,2,0),V5)</f>
        <v>#N/A</v>
      </c>
      <c r="X5" s="3" t="e">
        <f>IF(ISNA(W5),VLOOKUP($B5+10&amp;$C5,concat!$B$2:$C$200,2,0),W5)</f>
        <v>#N/A</v>
      </c>
      <c r="Y5" s="4" t="e">
        <f>LEFT(X5,SEARCH("I",X5)-1)</f>
        <v>#N/A</v>
      </c>
      <c r="Z5" s="30" t="s">
        <v>67</v>
      </c>
    </row>
    <row r="6" spans="1:29" x14ac:dyDescent="0.25">
      <c r="A6" s="28" t="s">
        <v>65</v>
      </c>
      <c r="B6" s="2">
        <v>40</v>
      </c>
      <c r="C6" s="2">
        <v>659</v>
      </c>
      <c r="D6" s="4" t="e">
        <f>VLOOKUP(B6&amp;C6,concat!$B$2:$C$200,2,0)</f>
        <v>#N/A</v>
      </c>
      <c r="E6" s="3" t="e">
        <f>IF(ISNA(D6),VLOOKUP($B6-1&amp;$C6,concat!$B$2:$C$200,2,0),D6)</f>
        <v>#N/A</v>
      </c>
      <c r="F6" s="3" t="e">
        <f>IF(ISNA(E6),VLOOKUP($B6+1&amp;$C6,concat!$B$2:$C$200,2,0),E6)</f>
        <v>#N/A</v>
      </c>
      <c r="G6" s="3" t="e">
        <f>IF(ISNA(F6),VLOOKUP($B6-2&amp;$C6,concat!$B$2:$C$200,2,0),F6)</f>
        <v>#N/A</v>
      </c>
      <c r="H6" s="3" t="e">
        <f>IF(ISNA(G6),VLOOKUP($B6+2&amp;$C6,concat!$B$2:$C$200,2,0),G6)</f>
        <v>#N/A</v>
      </c>
      <c r="I6" s="3" t="e">
        <f>IF(ISNA(H6),VLOOKUP($B6-3&amp;$C6,concat!$B$2:$C$200,2,0),H6)</f>
        <v>#N/A</v>
      </c>
      <c r="J6" s="3" t="e">
        <f>IF(ISNA(I6),VLOOKUP($B6+3&amp;$C6,concat!$B$2:$C$200,2,0),I6)</f>
        <v>#N/A</v>
      </c>
      <c r="K6" s="3" t="e">
        <f>IF(ISNA(J6),VLOOKUP($B6-4&amp;$C6,concat!$B$2:$C$200,2,0),J6)</f>
        <v>#N/A</v>
      </c>
      <c r="L6" s="3" t="e">
        <f>IF(ISNA(K6),VLOOKUP($B6+4&amp;$C6,concat!$B$2:$C$200,2,0),K6)</f>
        <v>#N/A</v>
      </c>
      <c r="M6" s="3" t="e">
        <f>IF(ISNA(L6),VLOOKUP($B6-5&amp;$C6,concat!$B$2:$C$200,2,0),L6)</f>
        <v>#N/A</v>
      </c>
      <c r="N6" s="3" t="e">
        <f>IF(ISNA(M6),VLOOKUP($B6+5&amp;$C6,concat!$B$2:$C$200,2,0),M6)</f>
        <v>#N/A</v>
      </c>
      <c r="O6" s="3" t="e">
        <f>IF(ISNA(N6),VLOOKUP($B6-6&amp;$C6,concat!$B$2:$C$200,2,0),N6)</f>
        <v>#N/A</v>
      </c>
      <c r="P6" s="3" t="e">
        <f>IF(ISNA(O6),VLOOKUP($B6+6&amp;$C6,concat!$B$2:$C$200,2,0),O6)</f>
        <v>#N/A</v>
      </c>
      <c r="Q6" s="3" t="e">
        <f>IF(ISNA(P6),VLOOKUP($B6-7&amp;$C6,concat!$B$2:$C$200,2,0),P6)</f>
        <v>#N/A</v>
      </c>
      <c r="R6" s="3" t="e">
        <f>IF(ISNA(Q6),VLOOKUP($B6+7&amp;$C6,concat!$B$2:$C$200,2,0),Q6)</f>
        <v>#N/A</v>
      </c>
      <c r="S6" s="3" t="e">
        <f>IF(ISNA(R6),VLOOKUP($B6-8&amp;$C6,concat!$B$2:$C$200,2,0),R6)</f>
        <v>#N/A</v>
      </c>
      <c r="T6" s="3" t="e">
        <f>IF(ISNA(S6),VLOOKUP($B6+8&amp;$C6,concat!$B$2:$C$200,2,0),S6)</f>
        <v>#N/A</v>
      </c>
      <c r="U6" s="3" t="e">
        <f>IF(ISNA(T6),VLOOKUP($B6+9&amp;$C6,concat!$B$2:$C$200,2,0),T6)</f>
        <v>#N/A</v>
      </c>
      <c r="V6" s="3" t="e">
        <f>IF(ISNA(U6),VLOOKUP($B6-9&amp;$C6,concat!$B$2:$C$200,2,0),U6)</f>
        <v>#N/A</v>
      </c>
      <c r="W6" s="3" t="e">
        <f>IF(ISNA(V6),VLOOKUP($B6-10&amp;$C6,concat!$B$2:$C$200,2,0),V6)</f>
        <v>#N/A</v>
      </c>
      <c r="X6" s="3" t="e">
        <f>IF(ISNA(W6),VLOOKUP($B6+10&amp;$C6,concat!$B$2:$C$200,2,0),W6)</f>
        <v>#N/A</v>
      </c>
      <c r="Y6" s="4" t="e">
        <f>LEFT(RIGHT(X6,LEN(X6)-10),18)</f>
        <v>#N/A</v>
      </c>
      <c r="Z6" s="21" t="e">
        <f>Y6</f>
        <v>#N/A</v>
      </c>
    </row>
    <row r="7" spans="1:29" x14ac:dyDescent="0.25">
      <c r="A7" s="28" t="s">
        <v>6</v>
      </c>
      <c r="B7" s="2">
        <v>307</v>
      </c>
      <c r="C7" s="2">
        <v>740</v>
      </c>
      <c r="D7" s="4" t="e">
        <f>VLOOKUP(B7&amp;C7,concat!$B$2:$C$200,2,0)</f>
        <v>#N/A</v>
      </c>
      <c r="E7" s="3" t="e">
        <f>IF(ISNA(D7),VLOOKUP($B7-1&amp;$C7,concat!$B$2:$C$200,2,0),D7)</f>
        <v>#N/A</v>
      </c>
      <c r="F7" s="3" t="e">
        <f>IF(ISNA(E7),VLOOKUP($B7+1&amp;$C7,concat!$B$2:$C$200,2,0),E7)</f>
        <v>#N/A</v>
      </c>
      <c r="G7" s="3" t="e">
        <f>IF(ISNA(F7),VLOOKUP($B7-2&amp;$C7,concat!$B$2:$C$200,2,0),F7)</f>
        <v>#N/A</v>
      </c>
      <c r="H7" s="3" t="e">
        <f>IF(ISNA(G7),VLOOKUP($B7+2&amp;$C7,concat!$B$2:$C$200,2,0),G7)</f>
        <v>#N/A</v>
      </c>
      <c r="I7" s="3" t="e">
        <f>IF(ISNA(H7),VLOOKUP($B7-3&amp;$C7,concat!$B$2:$C$200,2,0),H7)</f>
        <v>#N/A</v>
      </c>
      <c r="J7" s="3" t="e">
        <f>IF(ISNA(I7),VLOOKUP($B7+3&amp;$C7,concat!$B$2:$C$200,2,0),I7)</f>
        <v>#N/A</v>
      </c>
      <c r="K7" s="3" t="e">
        <f>IF(ISNA(J7),VLOOKUP($B7-4&amp;$C7,concat!$B$2:$C$200,2,0),J7)</f>
        <v>#N/A</v>
      </c>
      <c r="L7" s="3" t="e">
        <f>IF(ISNA(K7),VLOOKUP($B7+4&amp;$C7,concat!$B$2:$C$200,2,0),K7)</f>
        <v>#N/A</v>
      </c>
      <c r="M7" s="3" t="e">
        <f>IF(ISNA(L7),VLOOKUP($B7-5&amp;$C7,concat!$B$2:$C$200,2,0),L7)</f>
        <v>#N/A</v>
      </c>
      <c r="N7" s="3" t="e">
        <f>IF(ISNA(M7),VLOOKUP($B7+5&amp;$C7,concat!$B$2:$C$200,2,0),M7)</f>
        <v>#N/A</v>
      </c>
      <c r="O7" s="3" t="e">
        <f>IF(ISNA(N7),VLOOKUP($B7-6&amp;$C7,concat!$B$2:$C$200,2,0),N7)</f>
        <v>#N/A</v>
      </c>
      <c r="P7" s="3" t="e">
        <f>IF(ISNA(O7),VLOOKUP($B7+6&amp;$C7,concat!$B$2:$C$200,2,0),O7)</f>
        <v>#N/A</v>
      </c>
      <c r="Q7" s="3" t="e">
        <f>IF(ISNA(P7),VLOOKUP($B7-7&amp;$C7,concat!$B$2:$C$200,2,0),P7)</f>
        <v>#N/A</v>
      </c>
      <c r="R7" s="3" t="e">
        <f>IF(ISNA(Q7),VLOOKUP($B7+7&amp;$C7,concat!$B$2:$C$200,2,0),Q7)</f>
        <v>#N/A</v>
      </c>
      <c r="S7" s="3" t="e">
        <f>IF(ISNA(R7),VLOOKUP($B7-8&amp;$C7,concat!$B$2:$C$200,2,0),R7)</f>
        <v>#N/A</v>
      </c>
      <c r="T7" s="3" t="e">
        <f>IF(ISNA(S7),VLOOKUP($B7+8&amp;$C7,concat!$B$2:$C$200,2,0),S7)</f>
        <v>#N/A</v>
      </c>
      <c r="U7" s="3" t="e">
        <f>IF(ISNA(T7),VLOOKUP($B7+9&amp;$C7,concat!$B$2:$C$200,2,0),T7)</f>
        <v>#N/A</v>
      </c>
      <c r="V7" s="3" t="e">
        <f>IF(ISNA(U7),VLOOKUP($B7-9&amp;$C7,concat!$B$2:$C$200,2,0),U7)</f>
        <v>#N/A</v>
      </c>
      <c r="W7" s="3" t="e">
        <f>IF(ISNA(V7),VLOOKUP($B7-10&amp;$C7,concat!$B$2:$C$200,2,0),V7)</f>
        <v>#N/A</v>
      </c>
      <c r="X7" s="3" t="e">
        <f>IF(ISNA(W7),VLOOKUP($B7+10&amp;$C7,concat!$B$2:$C$200,2,0),W7)</f>
        <v>#N/A</v>
      </c>
      <c r="Z7" s="21" t="e">
        <f>X7</f>
        <v>#N/A</v>
      </c>
    </row>
    <row r="8" spans="1:29" x14ac:dyDescent="0.25">
      <c r="A8" s="28" t="s">
        <v>8</v>
      </c>
      <c r="B8" s="2">
        <v>375</v>
      </c>
      <c r="C8" s="2">
        <v>739</v>
      </c>
      <c r="D8" s="4" t="e">
        <f>VLOOKUP(B8&amp;C8,concat!$B$2:$C$200,2,0)</f>
        <v>#N/A</v>
      </c>
      <c r="E8" s="3" t="e">
        <f>IF(ISNA(D8),VLOOKUP($B8-1&amp;$C8,concat!$B$2:$C$200,2,0),D8)</f>
        <v>#N/A</v>
      </c>
      <c r="F8" s="3" t="e">
        <f>IF(ISNA(E8),VLOOKUP($B8+1&amp;$C8,concat!$B$2:$C$200,2,0),E8)</f>
        <v>#N/A</v>
      </c>
      <c r="G8" s="3" t="e">
        <f>IF(ISNA(F8),VLOOKUP($B8-2&amp;$C8,concat!$B$2:$C$200,2,0),F8)</f>
        <v>#N/A</v>
      </c>
      <c r="H8" s="3" t="e">
        <f>IF(ISNA(G8),VLOOKUP($B8+2&amp;$C8,concat!$B$2:$C$200,2,0),G8)</f>
        <v>#N/A</v>
      </c>
      <c r="I8" s="3" t="e">
        <f>IF(ISNA(H8),VLOOKUP($B8-3&amp;$C8,concat!$B$2:$C$200,2,0),H8)</f>
        <v>#N/A</v>
      </c>
      <c r="J8" s="3" t="e">
        <f>IF(ISNA(I8),VLOOKUP($B8+3&amp;$C8,concat!$B$2:$C$200,2,0),I8)</f>
        <v>#N/A</v>
      </c>
      <c r="K8" s="3" t="e">
        <f>IF(ISNA(J8),VLOOKUP($B8-4&amp;$C8,concat!$B$2:$C$200,2,0),J8)</f>
        <v>#N/A</v>
      </c>
      <c r="L8" s="3" t="e">
        <f>IF(ISNA(K8),VLOOKUP($B8+4&amp;$C8,concat!$B$2:$C$200,2,0),K8)</f>
        <v>#N/A</v>
      </c>
      <c r="M8" s="3" t="e">
        <f>IF(ISNA(L8),VLOOKUP($B8-5&amp;$C8,concat!$B$2:$C$200,2,0),L8)</f>
        <v>#N/A</v>
      </c>
      <c r="N8" s="3" t="e">
        <f>IF(ISNA(M8),VLOOKUP($B8+5&amp;$C8,concat!$B$2:$C$200,2,0),M8)</f>
        <v>#N/A</v>
      </c>
      <c r="O8" s="3" t="e">
        <f>IF(ISNA(N8),VLOOKUP($B8-6&amp;$C8,concat!$B$2:$C$200,2,0),N8)</f>
        <v>#N/A</v>
      </c>
      <c r="P8" s="3" t="e">
        <f>IF(ISNA(O8),VLOOKUP($B8+6&amp;$C8,concat!$B$2:$C$200,2,0),O8)</f>
        <v>#N/A</v>
      </c>
      <c r="Q8" s="3" t="e">
        <f>IF(ISNA(P8),VLOOKUP($B8-7&amp;$C8,concat!$B$2:$C$200,2,0),P8)</f>
        <v>#N/A</v>
      </c>
      <c r="R8" s="3" t="e">
        <f>IF(ISNA(Q8),VLOOKUP($B8+7&amp;$C8,concat!$B$2:$C$200,2,0),Q8)</f>
        <v>#N/A</v>
      </c>
      <c r="S8" s="3" t="e">
        <f>IF(ISNA(R8),VLOOKUP($B8-8&amp;$C8,concat!$B$2:$C$200,2,0),R8)</f>
        <v>#N/A</v>
      </c>
      <c r="T8" s="3" t="e">
        <f>IF(ISNA(S8),VLOOKUP($B8+8&amp;$C8,concat!$B$2:$C$200,2,0),S8)</f>
        <v>#N/A</v>
      </c>
      <c r="U8" s="3" t="e">
        <f>IF(ISNA(T8),VLOOKUP($B8+9&amp;$C8,concat!$B$2:$C$200,2,0),T8)</f>
        <v>#N/A</v>
      </c>
      <c r="V8" s="3" t="e">
        <f>IF(ISNA(U8),VLOOKUP($B8-9&amp;$C8,concat!$B$2:$C$200,2,0),U8)</f>
        <v>#N/A</v>
      </c>
      <c r="W8" s="3" t="e">
        <f>IF(ISNA(V8),VLOOKUP($B8-10&amp;$C8,concat!$B$2:$C$200,2,0),V8)</f>
        <v>#N/A</v>
      </c>
      <c r="X8" s="3" t="e">
        <f>IF(ISNA(W8),VLOOKUP($B8+10&amp;$C8,concat!$B$2:$C$200,2,0),W8)</f>
        <v>#N/A</v>
      </c>
      <c r="Y8" s="4" t="e">
        <f>IF(ISNA(X8),IF(LEN(X9)&gt;8,LEFT(X9,LEN(X9)-8),X8),X8)</f>
        <v>#N/A</v>
      </c>
      <c r="Z8" s="21" t="e">
        <f>Y8</f>
        <v>#N/A</v>
      </c>
      <c r="AB8" s="29"/>
      <c r="AC8" s="29"/>
    </row>
    <row r="9" spans="1:29" x14ac:dyDescent="0.25">
      <c r="A9" s="28" t="s">
        <v>5</v>
      </c>
      <c r="B9" s="2">
        <v>365</v>
      </c>
      <c r="C9" s="2">
        <v>727</v>
      </c>
      <c r="D9" s="4" t="e">
        <f>VLOOKUP(B9&amp;C9,concat!$B$2:$C$200,2,0)</f>
        <v>#N/A</v>
      </c>
      <c r="E9" s="3" t="e">
        <f>IF(ISNA(D9),VLOOKUP($B9-1&amp;$C9,concat!$B$2:$C$200,2,0),D9)</f>
        <v>#N/A</v>
      </c>
      <c r="F9" s="3" t="e">
        <f>IF(ISNA(E9),VLOOKUP($B9+1&amp;$C9,concat!$B$2:$C$200,2,0),E9)</f>
        <v>#N/A</v>
      </c>
      <c r="G9" s="3" t="e">
        <f>IF(ISNA(F9),VLOOKUP($B9-2&amp;$C9,concat!$B$2:$C$200,2,0),F9)</f>
        <v>#N/A</v>
      </c>
      <c r="H9" s="3" t="e">
        <f>IF(ISNA(G9),VLOOKUP($B9+2&amp;$C9,concat!$B$2:$C$200,2,0),G9)</f>
        <v>#N/A</v>
      </c>
      <c r="I9" s="3" t="e">
        <f>IF(ISNA(H9),VLOOKUP($B9-3&amp;$C9,concat!$B$2:$C$200,2,0),H9)</f>
        <v>#N/A</v>
      </c>
      <c r="J9" s="3" t="e">
        <f>IF(ISNA(I9),VLOOKUP($B9+3&amp;$C9,concat!$B$2:$C$200,2,0),I9)</f>
        <v>#N/A</v>
      </c>
      <c r="K9" s="3" t="e">
        <f>IF(ISNA(J9),VLOOKUP($B9-4&amp;$C9,concat!$B$2:$C$200,2,0),J9)</f>
        <v>#N/A</v>
      </c>
      <c r="L9" s="3" t="e">
        <f>IF(ISNA(K9),VLOOKUP($B9+4&amp;$C9,concat!$B$2:$C$200,2,0),K9)</f>
        <v>#N/A</v>
      </c>
      <c r="M9" s="3" t="e">
        <f>IF(ISNA(L9),VLOOKUP($B9-5&amp;$C9,concat!$B$2:$C$200,2,0),L9)</f>
        <v>#N/A</v>
      </c>
      <c r="N9" s="3" t="e">
        <f>IF(ISNA(M9),VLOOKUP($B9+5&amp;$C9,concat!$B$2:$C$200,2,0),M9)</f>
        <v>#N/A</v>
      </c>
      <c r="O9" s="3" t="e">
        <f>IF(ISNA(N9),VLOOKUP($B9-6&amp;$C9,concat!$B$2:$C$200,2,0),N9)</f>
        <v>#N/A</v>
      </c>
      <c r="P9" s="3" t="e">
        <f>IF(ISNA(O9),VLOOKUP($B9+6&amp;$C9,concat!$B$2:$C$200,2,0),O9)</f>
        <v>#N/A</v>
      </c>
      <c r="Q9" s="3" t="e">
        <f>IF(ISNA(P9),VLOOKUP($B9-7&amp;$C9,concat!$B$2:$C$200,2,0),P9)</f>
        <v>#N/A</v>
      </c>
      <c r="R9" s="3" t="e">
        <f>IF(ISNA(Q9),VLOOKUP($B9+7&amp;$C9,concat!$B$2:$C$200,2,0),Q9)</f>
        <v>#N/A</v>
      </c>
      <c r="S9" s="3" t="e">
        <f>IF(ISNA(R9),VLOOKUP($B9-8&amp;$C9,concat!$B$2:$C$200,2,0),R9)</f>
        <v>#N/A</v>
      </c>
      <c r="T9" s="3" t="e">
        <f>IF(ISNA(S9),VLOOKUP($B9+8&amp;$C9,concat!$B$2:$C$200,2,0),S9)</f>
        <v>#N/A</v>
      </c>
      <c r="U9" s="3" t="e">
        <f>IF(ISNA(T9),VLOOKUP($B9+9&amp;$C9,concat!$B$2:$C$200,2,0),T9)</f>
        <v>#N/A</v>
      </c>
      <c r="V9" s="3" t="e">
        <f>IF(ISNA(U9),VLOOKUP($B9-9&amp;$C9,concat!$B$2:$C$200,2,0),U9)</f>
        <v>#N/A</v>
      </c>
      <c r="W9" s="3" t="e">
        <f>IF(ISNA(V9),VLOOKUP($B9-10&amp;$C9,concat!$B$2:$C$200,2,0),V9)</f>
        <v>#N/A</v>
      </c>
      <c r="X9" s="3" t="e">
        <f>IF(ISNA(W9),VLOOKUP($B9+10&amp;$C9,concat!$B$2:$C$200,2,0),W9)</f>
        <v>#N/A</v>
      </c>
      <c r="Y9" s="4" t="e">
        <f>IF(LEN(X9)&gt;8,RIGHT(X9,8),X9)</f>
        <v>#N/A</v>
      </c>
      <c r="Z9" s="21" t="e">
        <f>Y9</f>
        <v>#N/A</v>
      </c>
    </row>
    <row r="10" spans="1:29" x14ac:dyDescent="0.25">
      <c r="A10" s="28" t="s">
        <v>3</v>
      </c>
      <c r="B10" s="2">
        <v>350</v>
      </c>
      <c r="C10" s="2">
        <v>684</v>
      </c>
      <c r="D10" s="4" t="e">
        <f>VLOOKUP(B10&amp;C10,concat!$B$2:$C$200,2,0)</f>
        <v>#N/A</v>
      </c>
      <c r="E10" s="3" t="e">
        <f>IF(ISNA(D10),VLOOKUP($B10-1&amp;$C10,concat!$B$2:$C$200,2,0),D10)</f>
        <v>#N/A</v>
      </c>
      <c r="F10" s="3" t="e">
        <f>IF(ISNA(E10),VLOOKUP($B10+1&amp;$C10,concat!$B$2:$C$200,2,0),E10)</f>
        <v>#N/A</v>
      </c>
      <c r="G10" s="3" t="e">
        <f>IF(ISNA(F10),VLOOKUP($B10-2&amp;$C10,concat!$B$2:$C$200,2,0),F10)</f>
        <v>#N/A</v>
      </c>
      <c r="H10" s="3" t="e">
        <f>IF(ISNA(G10),VLOOKUP($B10+2&amp;$C10,concat!$B$2:$C$200,2,0),G10)</f>
        <v>#N/A</v>
      </c>
      <c r="I10" s="3" t="e">
        <f>IF(ISNA(H10),VLOOKUP($B10-3&amp;$C10,concat!$B$2:$C$200,2,0),H10)</f>
        <v>#N/A</v>
      </c>
      <c r="J10" s="3" t="e">
        <f>IF(ISNA(I10),VLOOKUP($B10+3&amp;$C10,concat!$B$2:$C$200,2,0),I10)</f>
        <v>#N/A</v>
      </c>
      <c r="K10" s="3" t="e">
        <f>IF(ISNA(J10),VLOOKUP($B10-4&amp;$C10,concat!$B$2:$C$200,2,0),J10)</f>
        <v>#N/A</v>
      </c>
      <c r="L10" s="3" t="e">
        <f>IF(ISNA(K10),VLOOKUP($B10+4&amp;$C10,concat!$B$2:$C$200,2,0),K10)</f>
        <v>#N/A</v>
      </c>
      <c r="M10" s="3" t="e">
        <f>IF(ISNA(L10),VLOOKUP($B10-5&amp;$C10,concat!$B$2:$C$200,2,0),L10)</f>
        <v>#N/A</v>
      </c>
      <c r="N10" s="3" t="e">
        <f>IF(ISNA(M10),VLOOKUP($B10+5&amp;$C10,concat!$B$2:$C$200,2,0),M10)</f>
        <v>#N/A</v>
      </c>
      <c r="O10" s="3" t="e">
        <f>IF(ISNA(N10),VLOOKUP($B10-6&amp;$C10,concat!$B$2:$C$200,2,0),N10)</f>
        <v>#N/A</v>
      </c>
      <c r="P10" s="3" t="e">
        <f>IF(ISNA(O10),VLOOKUP($B10+6&amp;$C10,concat!$B$2:$C$200,2,0),O10)</f>
        <v>#N/A</v>
      </c>
      <c r="Q10" s="3" t="e">
        <f>IF(ISNA(P10),VLOOKUP($B10-7&amp;$C10,concat!$B$2:$C$200,2,0),P10)</f>
        <v>#N/A</v>
      </c>
      <c r="R10" s="3" t="e">
        <f>IF(ISNA(Q10),VLOOKUP($B10+7&amp;$C10,concat!$B$2:$C$200,2,0),Q10)</f>
        <v>#N/A</v>
      </c>
      <c r="S10" s="3" t="e">
        <f>IF(ISNA(R10),VLOOKUP($B10-8&amp;$C10,concat!$B$2:$C$200,2,0),R10)</f>
        <v>#N/A</v>
      </c>
      <c r="T10" s="3" t="e">
        <f>IF(ISNA(S10),VLOOKUP($B10+8&amp;$C10,concat!$B$2:$C$200,2,0),S10)</f>
        <v>#N/A</v>
      </c>
      <c r="U10" s="3" t="e">
        <f>IF(ISNA(T10),VLOOKUP($B10+9&amp;$C10,concat!$B$2:$C$200,2,0),T10)</f>
        <v>#N/A</v>
      </c>
      <c r="V10" s="3" t="e">
        <f>IF(ISNA(U10),VLOOKUP($B10-9&amp;$C10,concat!$B$2:$C$200,2,0),U10)</f>
        <v>#N/A</v>
      </c>
      <c r="W10" s="3" t="e">
        <f>IF(ISNA(V10),VLOOKUP($B10-10&amp;$C10,concat!$B$2:$C$200,2,0),V10)</f>
        <v>#N/A</v>
      </c>
      <c r="X10" s="3" t="e">
        <f>IF(ISNA(W10),VLOOKUP($B10+10&amp;$C10,concat!$B$2:$C$200,2,0),W10)</f>
        <v>#N/A</v>
      </c>
      <c r="Z10" s="21" t="e">
        <f t="shared" ref="Z10:Z13" si="0">X10</f>
        <v>#N/A</v>
      </c>
    </row>
    <row r="11" spans="1:29" x14ac:dyDescent="0.25">
      <c r="A11" s="28" t="s">
        <v>2</v>
      </c>
      <c r="B11" s="2">
        <v>346</v>
      </c>
      <c r="C11" s="2">
        <v>671</v>
      </c>
      <c r="D11" s="4" t="e">
        <f>VLOOKUP(B11&amp;C11,concat!$B$2:$C$200,2,0)</f>
        <v>#N/A</v>
      </c>
      <c r="E11" s="3" t="e">
        <f>IF(ISNA(D11),VLOOKUP($B11-1&amp;$C11,concat!$B$2:$C$200,2,0),D11)</f>
        <v>#N/A</v>
      </c>
      <c r="F11" s="3" t="e">
        <f>IF(ISNA(E11),VLOOKUP($B11+1&amp;$C11,concat!$B$2:$C$200,2,0),E11)</f>
        <v>#N/A</v>
      </c>
      <c r="G11" s="3" t="e">
        <f>IF(ISNA(F11),VLOOKUP($B11-2&amp;$C11,concat!$B$2:$C$200,2,0),F11)</f>
        <v>#N/A</v>
      </c>
      <c r="H11" s="3" t="e">
        <f>IF(ISNA(G11),VLOOKUP($B11+2&amp;$C11,concat!$B$2:$C$200,2,0),G11)</f>
        <v>#N/A</v>
      </c>
      <c r="I11" s="3" t="e">
        <f>IF(ISNA(H11),VLOOKUP($B11-3&amp;$C11,concat!$B$2:$C$200,2,0),H11)</f>
        <v>#N/A</v>
      </c>
      <c r="J11" s="3" t="e">
        <f>IF(ISNA(I11),VLOOKUP($B11+3&amp;$C11,concat!$B$2:$C$200,2,0),I11)</f>
        <v>#N/A</v>
      </c>
      <c r="K11" s="3" t="e">
        <f>IF(ISNA(J11),VLOOKUP($B11-4&amp;$C11,concat!$B$2:$C$200,2,0),J11)</f>
        <v>#N/A</v>
      </c>
      <c r="L11" s="3" t="e">
        <f>IF(ISNA(K11),VLOOKUP($B11+4&amp;$C11,concat!$B$2:$C$200,2,0),K11)</f>
        <v>#N/A</v>
      </c>
      <c r="M11" s="3" t="e">
        <f>IF(ISNA(L11),VLOOKUP($B11-5&amp;$C11,concat!$B$2:$C$200,2,0),L11)</f>
        <v>#N/A</v>
      </c>
      <c r="N11" s="3" t="e">
        <f>IF(ISNA(M11),VLOOKUP($B11+5&amp;$C11,concat!$B$2:$C$200,2,0),M11)</f>
        <v>#N/A</v>
      </c>
      <c r="O11" s="3" t="e">
        <f>IF(ISNA(N11),VLOOKUP($B11-6&amp;$C11,concat!$B$2:$C$200,2,0),N11)</f>
        <v>#N/A</v>
      </c>
      <c r="P11" s="3" t="e">
        <f>IF(ISNA(O11),VLOOKUP($B11+6&amp;$C11,concat!$B$2:$C$200,2,0),O11)</f>
        <v>#N/A</v>
      </c>
      <c r="Q11" s="3" t="e">
        <f>IF(ISNA(P11),VLOOKUP($B11-7&amp;$C11,concat!$B$2:$C$200,2,0),P11)</f>
        <v>#N/A</v>
      </c>
      <c r="R11" s="3" t="e">
        <f>IF(ISNA(Q11),VLOOKUP($B11+7&amp;$C11,concat!$B$2:$C$200,2,0),Q11)</f>
        <v>#N/A</v>
      </c>
      <c r="S11" s="3" t="e">
        <f>IF(ISNA(R11),VLOOKUP($B11-8&amp;$C11,concat!$B$2:$C$200,2,0),R11)</f>
        <v>#N/A</v>
      </c>
      <c r="T11" s="3" t="e">
        <f>IF(ISNA(S11),VLOOKUP($B11+8&amp;$C11,concat!$B$2:$C$200,2,0),S11)</f>
        <v>#N/A</v>
      </c>
      <c r="U11" s="3" t="e">
        <f>IF(ISNA(T11),VLOOKUP($B11+9&amp;$C11,concat!$B$2:$C$200,2,0),T11)</f>
        <v>#N/A</v>
      </c>
      <c r="V11" s="3" t="e">
        <f>IF(ISNA(U11),VLOOKUP($B11-9&amp;$C11,concat!$B$2:$C$200,2,0),U11)</f>
        <v>#N/A</v>
      </c>
      <c r="W11" s="3" t="e">
        <f>IF(ISNA(V11),VLOOKUP($B11-10&amp;$C11,concat!$B$2:$C$200,2,0),V11)</f>
        <v>#N/A</v>
      </c>
      <c r="X11" s="3" t="e">
        <f>IF(ISNA(W11),VLOOKUP($B11+10&amp;$C11,concat!$B$2:$C$200,2,0),W11)</f>
        <v>#N/A</v>
      </c>
      <c r="Z11" s="21" t="e">
        <f t="shared" si="0"/>
        <v>#N/A</v>
      </c>
    </row>
    <row r="12" spans="1:29" x14ac:dyDescent="0.25">
      <c r="A12" s="28" t="s">
        <v>4</v>
      </c>
      <c r="B12" s="2">
        <v>348</v>
      </c>
      <c r="C12" s="2">
        <v>658</v>
      </c>
      <c r="D12" s="4" t="e">
        <f>VLOOKUP(348&amp;658,concat!B5:C201,2,0)</f>
        <v>#N/A</v>
      </c>
      <c r="E12" s="3" t="e">
        <f>IF(ISNA(D12),VLOOKUP($B12-1&amp;$C12,concat!$B$2:$C$200,2,0),D12)</f>
        <v>#N/A</v>
      </c>
      <c r="F12" s="3" t="e">
        <f>IF(ISNA(E12),VLOOKUP($B12+1&amp;$C12,concat!$B$2:$C$200,2,0),E12)</f>
        <v>#N/A</v>
      </c>
      <c r="G12" s="3" t="e">
        <f>IF(ISNA(F12),VLOOKUP($B12-2&amp;$C12,concat!$B$2:$C$200,2,0),F12)</f>
        <v>#N/A</v>
      </c>
      <c r="H12" s="3" t="e">
        <f>IF(ISNA(G12),VLOOKUP($B12+2&amp;$C12,concat!$B$2:$C$200,2,0),G12)</f>
        <v>#N/A</v>
      </c>
      <c r="I12" s="3" t="e">
        <f>IF(ISNA(H12),VLOOKUP($B12-3&amp;$C12,concat!$B$2:$C$200,2,0),H12)</f>
        <v>#N/A</v>
      </c>
      <c r="J12" s="3" t="e">
        <f>IF(ISNA(I12),VLOOKUP($B12+3&amp;$C12,concat!$B$2:$C$200,2,0),I12)</f>
        <v>#N/A</v>
      </c>
      <c r="K12" s="3" t="e">
        <f>IF(ISNA(J12),VLOOKUP($B12-4&amp;$C12,concat!$B$2:$C$200,2,0),J12)</f>
        <v>#N/A</v>
      </c>
      <c r="L12" s="3" t="e">
        <f>IF(ISNA(K12),VLOOKUP($B12+4&amp;$C12,concat!$B$2:$C$200,2,0),K12)</f>
        <v>#N/A</v>
      </c>
      <c r="M12" s="3" t="e">
        <f>IF(ISNA(L12),VLOOKUP($B12-5&amp;$C12,concat!$B$2:$C$200,2,0),L12)</f>
        <v>#N/A</v>
      </c>
      <c r="N12" s="3" t="e">
        <f>IF(ISNA(M12),VLOOKUP($B12+5&amp;$C12,concat!$B$2:$C$200,2,0),M12)</f>
        <v>#N/A</v>
      </c>
      <c r="O12" s="3" t="e">
        <f>IF(ISNA(N12),VLOOKUP($B12-6&amp;$C12,concat!$B$2:$C$200,2,0),N12)</f>
        <v>#N/A</v>
      </c>
      <c r="P12" s="3" t="e">
        <f>IF(ISNA(O12),VLOOKUP($B12+6&amp;$C12,concat!$B$2:$C$200,2,0),O12)</f>
        <v>#N/A</v>
      </c>
      <c r="Q12" s="3" t="e">
        <f>IF(ISNA(P12),VLOOKUP($B12-7&amp;$C12,concat!$B$2:$C$200,2,0),P12)</f>
        <v>#N/A</v>
      </c>
      <c r="R12" s="3" t="e">
        <f>IF(ISNA(Q12),VLOOKUP($B12+7&amp;$C12,concat!$B$2:$C$200,2,0),Q12)</f>
        <v>#N/A</v>
      </c>
      <c r="S12" s="3" t="e">
        <f>IF(ISNA(R12),VLOOKUP($B12-8&amp;$C12,concat!$B$2:$C$200,2,0),R12)</f>
        <v>#N/A</v>
      </c>
      <c r="T12" s="3" t="e">
        <f>IF(ISNA(S12),VLOOKUP($B12+8&amp;$C12,concat!$B$2:$C$200,2,0),S12)</f>
        <v>#N/A</v>
      </c>
      <c r="U12" s="3" t="e">
        <f>IF(ISNA(T12),VLOOKUP($B12+9&amp;$C12,concat!$B$2:$C$200,2,0),T12)</f>
        <v>#N/A</v>
      </c>
      <c r="V12" s="3" t="e">
        <f>IF(ISNA(U12),VLOOKUP($B12-9&amp;$C12,concat!$B$2:$C$200,2,0),U12)</f>
        <v>#N/A</v>
      </c>
      <c r="W12" s="3" t="e">
        <f>IF(ISNA(V12),VLOOKUP($B12-10&amp;$C12,concat!$B$2:$C$200,2,0),V12)</f>
        <v>#N/A</v>
      </c>
      <c r="X12" s="3" t="e">
        <f>IF(ISNA(W12),VLOOKUP($B12+10&amp;$C12,concat!$B$2:$C$200,2,0),W12)</f>
        <v>#N/A</v>
      </c>
      <c r="Z12" s="21" t="e">
        <f t="shared" si="0"/>
        <v>#N/A</v>
      </c>
    </row>
    <row r="13" spans="1:29" ht="15.75" thickBot="1" x14ac:dyDescent="0.3">
      <c r="A13" s="28" t="s">
        <v>9</v>
      </c>
      <c r="B13" s="2">
        <v>319</v>
      </c>
      <c r="C13" s="2">
        <v>549</v>
      </c>
      <c r="D13" s="4" t="e">
        <f>VLOOKUP(319&amp;549,concat!B7:C203,2,0)</f>
        <v>#N/A</v>
      </c>
      <c r="E13" s="3" t="e">
        <f>IF(ISNA(D13),VLOOKUP($B13-1&amp;$C13,concat!$B$2:$C$200,2,0),D13)</f>
        <v>#N/A</v>
      </c>
      <c r="F13" s="3" t="e">
        <f>IF(ISNA(E13),VLOOKUP($B13+1&amp;$C13,concat!$B$2:$C$200,2,0),E13)</f>
        <v>#N/A</v>
      </c>
      <c r="G13" s="3" t="e">
        <f>IF(ISNA(F13),VLOOKUP($B13-2&amp;$C13,concat!$B$2:$C$200,2,0),F13)</f>
        <v>#N/A</v>
      </c>
      <c r="H13" s="3" t="e">
        <f>IF(ISNA(G13),VLOOKUP($B13+2&amp;$C13,concat!$B$2:$C$200,2,0),G13)</f>
        <v>#N/A</v>
      </c>
      <c r="I13" s="3" t="e">
        <f>IF(ISNA(H13),VLOOKUP($B13-3&amp;$C13,concat!$B$2:$C$200,2,0),H13)</f>
        <v>#N/A</v>
      </c>
      <c r="J13" s="3" t="e">
        <f>IF(ISNA(I13),VLOOKUP($B13+3&amp;$C13,concat!$B$2:$C$200,2,0),I13)</f>
        <v>#N/A</v>
      </c>
      <c r="K13" s="3" t="e">
        <f>IF(ISNA(J13),VLOOKUP($B13-4&amp;$C13,concat!$B$2:$C$200,2,0),J13)</f>
        <v>#N/A</v>
      </c>
      <c r="L13" s="3" t="e">
        <f>IF(ISNA(K13),VLOOKUP($B13+4&amp;$C13,concat!$B$2:$C$200,2,0),K13)</f>
        <v>#N/A</v>
      </c>
      <c r="M13" s="3" t="e">
        <f>IF(ISNA(L13),VLOOKUP($B13-5&amp;$C13,concat!$B$2:$C$200,2,0),L13)</f>
        <v>#N/A</v>
      </c>
      <c r="N13" s="3" t="e">
        <f>IF(ISNA(M13),VLOOKUP($B13+5&amp;$C13,concat!$B$2:$C$200,2,0),M13)</f>
        <v>#N/A</v>
      </c>
      <c r="O13" s="3" t="e">
        <f>IF(ISNA(N13),VLOOKUP($B13-6&amp;$C13,concat!$B$2:$C$200,2,0),N13)</f>
        <v>#N/A</v>
      </c>
      <c r="P13" s="3" t="e">
        <f>IF(ISNA(O13),VLOOKUP($B13+6&amp;$C13,concat!$B$2:$C$200,2,0),O13)</f>
        <v>#N/A</v>
      </c>
      <c r="Q13" s="3" t="e">
        <f>IF(ISNA(P13),VLOOKUP($B13-7&amp;$C13,concat!$B$2:$C$200,2,0),P13)</f>
        <v>#N/A</v>
      </c>
      <c r="R13" s="3" t="e">
        <f>IF(ISNA(Q13),VLOOKUP($B13+7&amp;$C13,concat!$B$2:$C$200,2,0),Q13)</f>
        <v>#N/A</v>
      </c>
      <c r="S13" s="3" t="e">
        <f>IF(ISNA(R13),VLOOKUP($B13-8&amp;$C13,concat!$B$2:$C$200,2,0),R13)</f>
        <v>#N/A</v>
      </c>
      <c r="T13" s="3" t="e">
        <f>IF(ISNA(S13),VLOOKUP($B13+8&amp;$C13,concat!$B$2:$C$200,2,0),S13)</f>
        <v>#N/A</v>
      </c>
      <c r="U13" s="3" t="e">
        <f>IF(ISNA(T13),VLOOKUP($B13+9&amp;$C13,concat!$B$2:$C$200,2,0),T13)</f>
        <v>#N/A</v>
      </c>
      <c r="V13" s="3" t="e">
        <f>IF(ISNA(U13),VLOOKUP($B13-9&amp;$C13,concat!$B$2:$C$200,2,0),U13)</f>
        <v>#N/A</v>
      </c>
      <c r="W13" s="3" t="e">
        <f>IF(ISNA(V13),VLOOKUP($B13-10&amp;$C13,concat!$B$2:$C$200,2,0),V13)</f>
        <v>#N/A</v>
      </c>
      <c r="X13" s="3" t="e">
        <f>IF(ISNA(W13),VLOOKUP($B13+10&amp;$C13,concat!$B$2:$C$200,2,0),W13)</f>
        <v>#N/A</v>
      </c>
      <c r="Z13" s="21" t="e">
        <f t="shared" si="0"/>
        <v>#N/A</v>
      </c>
    </row>
    <row r="14" spans="1:29" s="5" customFormat="1" ht="15.75" thickBot="1" x14ac:dyDescent="0.3">
      <c r="A14" s="19" t="s">
        <v>59</v>
      </c>
      <c r="B14" s="23">
        <v>272</v>
      </c>
      <c r="C14" s="23">
        <v>510</v>
      </c>
      <c r="D14" s="6" t="e">
        <f>VLOOKUP(272&amp;510,concat!B8:C204,2,0)</f>
        <v>#N/A</v>
      </c>
      <c r="E14" s="5" t="e">
        <f>IF(ISNA(D14),VLOOKUP($B14-1&amp;$C14,concat!$B$2:$C$200,2,0),D14)</f>
        <v>#N/A</v>
      </c>
      <c r="F14" s="5" t="e">
        <f>IF(ISNA(E14),VLOOKUP($B14+1&amp;$C14,concat!$B$2:$C$200,2,0),E14)</f>
        <v>#N/A</v>
      </c>
      <c r="G14" s="5" t="e">
        <f>IF(ISNA(F14),VLOOKUP($B14-2&amp;$C14,concat!$B$2:$C$200,2,0),F14)</f>
        <v>#N/A</v>
      </c>
      <c r="H14" s="5" t="e">
        <f>IF(ISNA(G14),VLOOKUP($B14+2&amp;$C14,concat!$B$2:$C$200,2,0),G14)</f>
        <v>#N/A</v>
      </c>
      <c r="I14" s="5" t="e">
        <f>IF(ISNA(H14),VLOOKUP($B14-3&amp;$C14,concat!$B$2:$C$200,2,0),H14)</f>
        <v>#N/A</v>
      </c>
      <c r="J14" s="5" t="e">
        <f>IF(ISNA(I14),VLOOKUP($B14+3&amp;$C14,concat!$B$2:$C$200,2,0),I14)</f>
        <v>#N/A</v>
      </c>
      <c r="K14" s="5" t="e">
        <f>IF(ISNA(J14),VLOOKUP($B14-4&amp;$C14,concat!$B$2:$C$200,2,0),J14)</f>
        <v>#N/A</v>
      </c>
      <c r="L14" s="5" t="e">
        <f>IF(ISNA(K14),VLOOKUP($B14+4&amp;$C14,concat!$B$2:$C$200,2,0),K14)</f>
        <v>#N/A</v>
      </c>
      <c r="M14" s="5" t="e">
        <f>IF(ISNA(L14),VLOOKUP($B14-5&amp;$C14,concat!$B$2:$C$200,2,0),L14)</f>
        <v>#N/A</v>
      </c>
      <c r="N14" s="5" t="e">
        <f>IF(ISNA(M14),VLOOKUP($B14+5&amp;$C14,concat!$B$2:$C$200,2,0),M14)</f>
        <v>#N/A</v>
      </c>
      <c r="O14" s="5" t="e">
        <f>IF(ISNA(N14),VLOOKUP($B14-6&amp;$C14,concat!$B$2:$C$200,2,0),N14)</f>
        <v>#N/A</v>
      </c>
      <c r="P14" s="5" t="e">
        <f>IF(ISNA(O14),VLOOKUP($B14+6&amp;$C14,concat!$B$2:$C$200,2,0),O14)</f>
        <v>#N/A</v>
      </c>
      <c r="Q14" s="5" t="e">
        <f>IF(ISNA(P14),VLOOKUP($B14-7&amp;$C14,concat!$B$2:$C$200,2,0),P14)</f>
        <v>#N/A</v>
      </c>
      <c r="R14" s="5" t="e">
        <f>IF(ISNA(Q14),VLOOKUP($B14+7&amp;$C14,concat!$B$2:$C$200,2,0),Q14)</f>
        <v>#N/A</v>
      </c>
      <c r="S14" s="5" t="e">
        <f>IF(ISNA(R14),VLOOKUP($B14-8&amp;$C14,concat!$B$2:$C$200,2,0),R14)</f>
        <v>#N/A</v>
      </c>
      <c r="T14" s="5" t="e">
        <f>IF(ISNA(S14),VLOOKUP($B14+8&amp;$C14,concat!$B$2:$C$200,2,0),S14)</f>
        <v>#N/A</v>
      </c>
      <c r="U14" s="5" t="e">
        <f>IF(ISNA(T14),VLOOKUP($B14+9&amp;$C14,concat!$B$2:$C$200,2,0),T14)</f>
        <v>#N/A</v>
      </c>
      <c r="V14" s="5" t="e">
        <f>IF(ISNA(U14),VLOOKUP($B14-9&amp;$C14,concat!$B$2:$C$200,2,0),U14)</f>
        <v>#N/A</v>
      </c>
      <c r="W14" s="5" t="e">
        <f>IF(ISNA(V14),VLOOKUP($B14-10&amp;$C14,concat!$B$2:$C$200,2,0),V14)</f>
        <v>#N/A</v>
      </c>
      <c r="X14" s="5" t="e">
        <f>IF(ISNA(W14),VLOOKUP($B14+10&amp;$C14,concat!$B$2:$C$200,2,0),W14)</f>
        <v>#N/A</v>
      </c>
      <c r="Y14" s="6" t="e">
        <f>LEN(X14)</f>
        <v>#N/A</v>
      </c>
      <c r="Z14" s="20"/>
    </row>
    <row r="15" spans="1:29" x14ac:dyDescent="0.25">
      <c r="A15" s="28" t="s">
        <v>58</v>
      </c>
      <c r="Z15" s="21" t="e">
        <f>LEFT(X14,Y14/2)</f>
        <v>#N/A</v>
      </c>
    </row>
    <row r="16" spans="1:29" ht="15.75" thickBot="1" x14ac:dyDescent="0.3">
      <c r="A16" s="28" t="s">
        <v>57</v>
      </c>
      <c r="Z16" s="21" t="e">
        <f>RIGHT(X14,Y14/2)</f>
        <v>#N/A</v>
      </c>
    </row>
    <row r="17" spans="1:26" s="5" customFormat="1" ht="15.75" thickBot="1" x14ac:dyDescent="0.3">
      <c r="A17" s="19" t="s">
        <v>60</v>
      </c>
      <c r="B17" s="23">
        <v>347</v>
      </c>
      <c r="C17" s="23">
        <v>510</v>
      </c>
      <c r="D17" s="6" t="e">
        <f>VLOOKUP(347&amp;510,concat!B8:C204,2,0)</f>
        <v>#N/A</v>
      </c>
      <c r="E17" s="5" t="e">
        <f>IF(ISNA(D17),VLOOKUP($B17-1&amp;$C17,concat!$B$2:$C$200,2,0),D17)</f>
        <v>#N/A</v>
      </c>
      <c r="F17" s="5" t="e">
        <f>IF(ISNA(E17),VLOOKUP($B17+1&amp;$C17,concat!$B$2:$C$200,2,0),E17)</f>
        <v>#N/A</v>
      </c>
      <c r="G17" s="5" t="e">
        <f>IF(ISNA(F17),VLOOKUP($B17-2&amp;$C17,concat!$B$2:$C$200,2,0),F17)</f>
        <v>#N/A</v>
      </c>
      <c r="H17" s="5" t="e">
        <f>IF(ISNA(G17),VLOOKUP($B17+2&amp;$C17,concat!$B$2:$C$200,2,0),G17)</f>
        <v>#N/A</v>
      </c>
      <c r="I17" s="5" t="e">
        <f>IF(ISNA(H17),VLOOKUP($B17-3&amp;$C17,concat!$B$2:$C$200,2,0),H17)</f>
        <v>#N/A</v>
      </c>
      <c r="J17" s="5" t="e">
        <f>IF(ISNA(I17),VLOOKUP($B17+3&amp;$C17,concat!$B$2:$C$200,2,0),I17)</f>
        <v>#N/A</v>
      </c>
      <c r="K17" s="5" t="e">
        <f>IF(ISNA(J17),VLOOKUP($B17-4&amp;$C17,concat!$B$2:$C$200,2,0),J17)</f>
        <v>#N/A</v>
      </c>
      <c r="L17" s="5" t="e">
        <f>IF(ISNA(K17),VLOOKUP($B17+4&amp;$C17,concat!$B$2:$C$200,2,0),K17)</f>
        <v>#N/A</v>
      </c>
      <c r="M17" s="5" t="e">
        <f>IF(ISNA(L17),VLOOKUP($B17-5&amp;$C17,concat!$B$2:$C$200,2,0),L17)</f>
        <v>#N/A</v>
      </c>
      <c r="N17" s="5" t="e">
        <f>IF(ISNA(M17),VLOOKUP($B17+5&amp;$C17,concat!$B$2:$C$200,2,0),M17)</f>
        <v>#N/A</v>
      </c>
      <c r="O17" s="5" t="e">
        <f>IF(ISNA(N17),VLOOKUP($B17-6&amp;$C17,concat!$B$2:$C$200,2,0),N17)</f>
        <v>#N/A</v>
      </c>
      <c r="P17" s="5" t="e">
        <f>IF(ISNA(O17),VLOOKUP($B17+6&amp;$C17,concat!$B$2:$C$200,2,0),O17)</f>
        <v>#N/A</v>
      </c>
      <c r="Q17" s="5" t="e">
        <f>IF(ISNA(P17),VLOOKUP($B17-7&amp;$C17,concat!$B$2:$C$200,2,0),P17)</f>
        <v>#N/A</v>
      </c>
      <c r="R17" s="5" t="e">
        <f>IF(ISNA(Q17),VLOOKUP($B17+7&amp;$C17,concat!$B$2:$C$200,2,0),Q17)</f>
        <v>#N/A</v>
      </c>
      <c r="S17" s="5" t="e">
        <f>IF(ISNA(R17),VLOOKUP($B17-8&amp;$C17,concat!$B$2:$C$200,2,0),R17)</f>
        <v>#N/A</v>
      </c>
      <c r="T17" s="5" t="e">
        <f>IF(ISNA(S17),VLOOKUP($B17+8&amp;$C17,concat!$B$2:$C$200,2,0),S17)</f>
        <v>#N/A</v>
      </c>
      <c r="U17" s="5" t="e">
        <f>IF(ISNA(T17),VLOOKUP($B17+9&amp;$C17,concat!$B$2:$C$200,2,0),T17)</f>
        <v>#N/A</v>
      </c>
      <c r="V17" s="5" t="e">
        <f>IF(ISNA(U17),VLOOKUP($B17-9&amp;$C17,concat!$B$2:$C$200,2,0),U17)</f>
        <v>#N/A</v>
      </c>
      <c r="W17" s="5" t="e">
        <f>IF(ISNA(V17),VLOOKUP($B17-10&amp;$C17,concat!$B$2:$C$200,2,0),V17)</f>
        <v>#N/A</v>
      </c>
      <c r="X17" s="5" t="e">
        <f>IF(ISNA(W17),VLOOKUP($B17+10&amp;$C17,concat!$B$2:$C$200,2,0),W17)</f>
        <v>#N/A</v>
      </c>
      <c r="Y17" s="6" t="e">
        <f>LEN(X17)</f>
        <v>#N/A</v>
      </c>
      <c r="Z17" s="20"/>
    </row>
    <row r="18" spans="1:26" x14ac:dyDescent="0.25">
      <c r="A18" s="28" t="s">
        <v>56</v>
      </c>
      <c r="Z18" s="21" t="e">
        <f>LEFT(X17,Y17/2)</f>
        <v>#N/A</v>
      </c>
    </row>
    <row r="19" spans="1:26" ht="15.75" thickBot="1" x14ac:dyDescent="0.3">
      <c r="A19" s="28" t="s">
        <v>55</v>
      </c>
      <c r="Z19" s="21" t="e">
        <f>RIGHT(X17,Y17/2)</f>
        <v>#N/A</v>
      </c>
    </row>
    <row r="20" spans="1:26" s="5" customFormat="1" ht="15.75" thickBot="1" x14ac:dyDescent="0.3">
      <c r="A20" s="27" t="s">
        <v>10</v>
      </c>
      <c r="B20" s="24">
        <v>273</v>
      </c>
      <c r="C20" s="24">
        <v>151</v>
      </c>
      <c r="D20" s="6" t="e">
        <f>VLOOKUP(273&amp;151,concat!B9:C205,2,0)</f>
        <v>#N/A</v>
      </c>
      <c r="E20" s="5" t="e">
        <f>IF(ISNA(D20),VLOOKUP($B20-1&amp;$C20,concat!$B$2:$C$200,2,0),D20)</f>
        <v>#N/A</v>
      </c>
      <c r="F20" s="5" t="e">
        <f>IF(ISNA(E20),VLOOKUP($B20+1&amp;$C20,concat!$B$2:$C$200,2,0),E20)</f>
        <v>#N/A</v>
      </c>
      <c r="G20" s="5" t="e">
        <f>IF(ISNA(F20),VLOOKUP($B20-2&amp;$C20,concat!$B$2:$C$200,2,0),F20)</f>
        <v>#N/A</v>
      </c>
      <c r="H20" s="5" t="e">
        <f>IF(ISNA(G20),VLOOKUP($B20+2&amp;$C20,concat!$B$2:$C$200,2,0),G20)</f>
        <v>#N/A</v>
      </c>
      <c r="I20" s="5" t="e">
        <f>IF(ISNA(H20),VLOOKUP($B20-3&amp;$C20,concat!$B$2:$C$200,2,0),H20)</f>
        <v>#N/A</v>
      </c>
      <c r="J20" s="5" t="e">
        <f>IF(ISNA(I20),VLOOKUP($B20+3&amp;$C20,concat!$B$2:$C$200,2,0),I20)</f>
        <v>#N/A</v>
      </c>
      <c r="K20" s="5" t="e">
        <f>IF(ISNA(J20),VLOOKUP($B20-4&amp;$C20,concat!$B$2:$C$200,2,0),J20)</f>
        <v>#N/A</v>
      </c>
      <c r="L20" s="5" t="e">
        <f>IF(ISNA(K20),VLOOKUP($B20+4&amp;$C20,concat!$B$2:$C$200,2,0),K20)</f>
        <v>#N/A</v>
      </c>
      <c r="M20" s="5" t="e">
        <f>IF(ISNA(L20),VLOOKUP($B20-5&amp;$C20,concat!$B$2:$C$200,2,0),L20)</f>
        <v>#N/A</v>
      </c>
      <c r="N20" s="5" t="e">
        <f>IF(ISNA(M20),VLOOKUP($B20+5&amp;$C20,concat!$B$2:$C$200,2,0),M20)</f>
        <v>#N/A</v>
      </c>
      <c r="O20" s="5" t="e">
        <f>IF(ISNA(N20),VLOOKUP($B20-6&amp;$C20,concat!$B$2:$C$200,2,0),N20)</f>
        <v>#N/A</v>
      </c>
      <c r="P20" s="5" t="e">
        <f>IF(ISNA(O20),VLOOKUP($B20+6&amp;$C20,concat!$B$2:$C$200,2,0),O20)</f>
        <v>#N/A</v>
      </c>
      <c r="Q20" s="5" t="e">
        <f>IF(ISNA(P20),VLOOKUP($B20-7&amp;$C20,concat!$B$2:$C$200,2,0),P20)</f>
        <v>#N/A</v>
      </c>
      <c r="R20" s="5" t="e">
        <f>IF(ISNA(Q20),VLOOKUP($B20+7&amp;$C20,concat!$B$2:$C$200,2,0),Q20)</f>
        <v>#N/A</v>
      </c>
      <c r="S20" s="5" t="e">
        <f>IF(ISNA(R20),VLOOKUP($B20-8&amp;$C20,concat!$B$2:$C$200,2,0),R20)</f>
        <v>#N/A</v>
      </c>
      <c r="T20" s="5" t="e">
        <f>IF(ISNA(S20),VLOOKUP($B20+8&amp;$C20,concat!$B$2:$C$200,2,0),S20)</f>
        <v>#N/A</v>
      </c>
      <c r="U20" s="5" t="e">
        <f>IF(ISNA(T20),VLOOKUP($B20+9&amp;$C20,concat!$B$2:$C$200,2,0),T20)</f>
        <v>#N/A</v>
      </c>
      <c r="V20" s="5" t="e">
        <f>IF(ISNA(U20),VLOOKUP($B20-9&amp;$C20,concat!$B$2:$C$200,2,0),U20)</f>
        <v>#N/A</v>
      </c>
      <c r="W20" s="5" t="e">
        <f>IF(ISNA(V20),VLOOKUP($B20-10&amp;$C20,concat!$B$2:$C$200,2,0),V20)</f>
        <v>#N/A</v>
      </c>
      <c r="X20" s="5" t="e">
        <f>IF(ISNA(W20),VLOOKUP($B20+10&amp;$C20,concat!$B$2:$C$200,2,0),W20)</f>
        <v>#N/A</v>
      </c>
      <c r="Y20" s="6"/>
      <c r="Z20" s="20" t="e">
        <f>X20</f>
        <v>#N/A</v>
      </c>
    </row>
    <row r="22" spans="1:26" x14ac:dyDescent="0.25">
      <c r="Z22" s="21">
        <f t="shared" ref="Z22:Z85" si="1">D22</f>
        <v>0</v>
      </c>
    </row>
    <row r="23" spans="1:26" x14ac:dyDescent="0.25">
      <c r="Z23" s="21">
        <f t="shared" si="1"/>
        <v>0</v>
      </c>
    </row>
    <row r="24" spans="1:26" x14ac:dyDescent="0.25">
      <c r="Z24" s="21">
        <f t="shared" si="1"/>
        <v>0</v>
      </c>
    </row>
    <row r="25" spans="1:26" x14ac:dyDescent="0.25">
      <c r="Z25" s="21">
        <f t="shared" si="1"/>
        <v>0</v>
      </c>
    </row>
    <row r="26" spans="1:26" x14ac:dyDescent="0.25">
      <c r="Z26" s="21">
        <f t="shared" si="1"/>
        <v>0</v>
      </c>
    </row>
    <row r="27" spans="1:26" x14ac:dyDescent="0.25">
      <c r="Z27" s="21">
        <f t="shared" si="1"/>
        <v>0</v>
      </c>
    </row>
    <row r="28" spans="1:26" x14ac:dyDescent="0.25">
      <c r="Z28" s="21">
        <f t="shared" si="1"/>
        <v>0</v>
      </c>
    </row>
    <row r="29" spans="1:26" x14ac:dyDescent="0.25">
      <c r="Z29" s="21">
        <f t="shared" si="1"/>
        <v>0</v>
      </c>
    </row>
    <row r="30" spans="1:26" x14ac:dyDescent="0.25">
      <c r="Z30" s="21">
        <f t="shared" si="1"/>
        <v>0</v>
      </c>
    </row>
    <row r="31" spans="1:26" x14ac:dyDescent="0.25">
      <c r="Z31" s="21">
        <f t="shared" si="1"/>
        <v>0</v>
      </c>
    </row>
    <row r="32" spans="1:26" x14ac:dyDescent="0.25">
      <c r="Z32" s="21">
        <f t="shared" si="1"/>
        <v>0</v>
      </c>
    </row>
    <row r="33" spans="26:26" x14ac:dyDescent="0.25">
      <c r="Z33" s="21">
        <f t="shared" si="1"/>
        <v>0</v>
      </c>
    </row>
    <row r="34" spans="26:26" x14ac:dyDescent="0.25">
      <c r="Z34" s="21">
        <f t="shared" si="1"/>
        <v>0</v>
      </c>
    </row>
    <row r="35" spans="26:26" x14ac:dyDescent="0.25">
      <c r="Z35" s="21">
        <f t="shared" si="1"/>
        <v>0</v>
      </c>
    </row>
    <row r="36" spans="26:26" x14ac:dyDescent="0.25">
      <c r="Z36" s="21">
        <f t="shared" si="1"/>
        <v>0</v>
      </c>
    </row>
    <row r="37" spans="26:26" x14ac:dyDescent="0.25">
      <c r="Z37" s="21">
        <f t="shared" si="1"/>
        <v>0</v>
      </c>
    </row>
    <row r="38" spans="26:26" x14ac:dyDescent="0.25">
      <c r="Z38" s="21">
        <f t="shared" si="1"/>
        <v>0</v>
      </c>
    </row>
    <row r="39" spans="26:26" x14ac:dyDescent="0.25">
      <c r="Z39" s="21">
        <f t="shared" si="1"/>
        <v>0</v>
      </c>
    </row>
    <row r="40" spans="26:26" x14ac:dyDescent="0.25">
      <c r="Z40" s="21">
        <f t="shared" si="1"/>
        <v>0</v>
      </c>
    </row>
    <row r="41" spans="26:26" x14ac:dyDescent="0.25">
      <c r="Z41" s="21">
        <f t="shared" si="1"/>
        <v>0</v>
      </c>
    </row>
    <row r="42" spans="26:26" x14ac:dyDescent="0.25">
      <c r="Z42" s="21">
        <f t="shared" si="1"/>
        <v>0</v>
      </c>
    </row>
    <row r="43" spans="26:26" x14ac:dyDescent="0.25">
      <c r="Z43" s="21">
        <f t="shared" si="1"/>
        <v>0</v>
      </c>
    </row>
    <row r="44" spans="26:26" x14ac:dyDescent="0.25">
      <c r="Z44" s="21">
        <f t="shared" si="1"/>
        <v>0</v>
      </c>
    </row>
    <row r="45" spans="26:26" x14ac:dyDescent="0.25">
      <c r="Z45" s="21">
        <f t="shared" si="1"/>
        <v>0</v>
      </c>
    </row>
    <row r="46" spans="26:26" x14ac:dyDescent="0.25">
      <c r="Z46" s="21">
        <f t="shared" si="1"/>
        <v>0</v>
      </c>
    </row>
    <row r="47" spans="26:26" x14ac:dyDescent="0.25">
      <c r="Z47" s="21">
        <f t="shared" si="1"/>
        <v>0</v>
      </c>
    </row>
    <row r="48" spans="26:26" x14ac:dyDescent="0.25">
      <c r="Z48" s="21">
        <f t="shared" si="1"/>
        <v>0</v>
      </c>
    </row>
    <row r="49" spans="26:26" x14ac:dyDescent="0.25">
      <c r="Z49" s="21">
        <f t="shared" si="1"/>
        <v>0</v>
      </c>
    </row>
    <row r="50" spans="26:26" x14ac:dyDescent="0.25">
      <c r="Z50" s="21">
        <f t="shared" si="1"/>
        <v>0</v>
      </c>
    </row>
    <row r="51" spans="26:26" x14ac:dyDescent="0.25">
      <c r="Z51" s="21">
        <f t="shared" si="1"/>
        <v>0</v>
      </c>
    </row>
    <row r="52" spans="26:26" x14ac:dyDescent="0.25">
      <c r="Z52" s="21">
        <f t="shared" si="1"/>
        <v>0</v>
      </c>
    </row>
    <row r="53" spans="26:26" x14ac:dyDescent="0.25">
      <c r="Z53" s="21">
        <f t="shared" si="1"/>
        <v>0</v>
      </c>
    </row>
    <row r="54" spans="26:26" x14ac:dyDescent="0.25">
      <c r="Z54" s="21">
        <f t="shared" si="1"/>
        <v>0</v>
      </c>
    </row>
    <row r="55" spans="26:26" x14ac:dyDescent="0.25">
      <c r="Z55" s="21">
        <f t="shared" si="1"/>
        <v>0</v>
      </c>
    </row>
    <row r="56" spans="26:26" x14ac:dyDescent="0.25">
      <c r="Z56" s="21">
        <f t="shared" si="1"/>
        <v>0</v>
      </c>
    </row>
    <row r="57" spans="26:26" x14ac:dyDescent="0.25">
      <c r="Z57" s="21">
        <f t="shared" si="1"/>
        <v>0</v>
      </c>
    </row>
    <row r="58" spans="26:26" x14ac:dyDescent="0.25">
      <c r="Z58" s="21">
        <f t="shared" si="1"/>
        <v>0</v>
      </c>
    </row>
    <row r="59" spans="26:26" x14ac:dyDescent="0.25">
      <c r="Z59" s="21">
        <f t="shared" si="1"/>
        <v>0</v>
      </c>
    </row>
    <row r="60" spans="26:26" x14ac:dyDescent="0.25">
      <c r="Z60" s="21">
        <f t="shared" si="1"/>
        <v>0</v>
      </c>
    </row>
    <row r="61" spans="26:26" x14ac:dyDescent="0.25">
      <c r="Z61" s="21">
        <f t="shared" si="1"/>
        <v>0</v>
      </c>
    </row>
    <row r="62" spans="26:26" x14ac:dyDescent="0.25">
      <c r="Z62" s="21">
        <f t="shared" si="1"/>
        <v>0</v>
      </c>
    </row>
    <row r="63" spans="26:26" x14ac:dyDescent="0.25">
      <c r="Z63" s="21">
        <f t="shared" si="1"/>
        <v>0</v>
      </c>
    </row>
    <row r="64" spans="26:26" x14ac:dyDescent="0.25">
      <c r="Z64" s="21">
        <f t="shared" si="1"/>
        <v>0</v>
      </c>
    </row>
    <row r="65" spans="26:26" x14ac:dyDescent="0.25">
      <c r="Z65" s="21">
        <f t="shared" si="1"/>
        <v>0</v>
      </c>
    </row>
    <row r="66" spans="26:26" x14ac:dyDescent="0.25">
      <c r="Z66" s="21">
        <f t="shared" si="1"/>
        <v>0</v>
      </c>
    </row>
    <row r="67" spans="26:26" x14ac:dyDescent="0.25">
      <c r="Z67" s="21">
        <f t="shared" si="1"/>
        <v>0</v>
      </c>
    </row>
    <row r="68" spans="26:26" x14ac:dyDescent="0.25">
      <c r="Z68" s="21">
        <f t="shared" si="1"/>
        <v>0</v>
      </c>
    </row>
    <row r="69" spans="26:26" x14ac:dyDescent="0.25">
      <c r="Z69" s="21">
        <f t="shared" si="1"/>
        <v>0</v>
      </c>
    </row>
    <row r="70" spans="26:26" x14ac:dyDescent="0.25">
      <c r="Z70" s="21">
        <f t="shared" si="1"/>
        <v>0</v>
      </c>
    </row>
    <row r="71" spans="26:26" x14ac:dyDescent="0.25">
      <c r="Z71" s="21">
        <f t="shared" si="1"/>
        <v>0</v>
      </c>
    </row>
    <row r="72" spans="26:26" x14ac:dyDescent="0.25">
      <c r="Z72" s="21">
        <f t="shared" si="1"/>
        <v>0</v>
      </c>
    </row>
    <row r="73" spans="26:26" x14ac:dyDescent="0.25">
      <c r="Z73" s="21">
        <f t="shared" si="1"/>
        <v>0</v>
      </c>
    </row>
    <row r="74" spans="26:26" x14ac:dyDescent="0.25">
      <c r="Z74" s="21">
        <f t="shared" si="1"/>
        <v>0</v>
      </c>
    </row>
    <row r="75" spans="26:26" x14ac:dyDescent="0.25">
      <c r="Z75" s="21">
        <f t="shared" si="1"/>
        <v>0</v>
      </c>
    </row>
    <row r="76" spans="26:26" x14ac:dyDescent="0.25">
      <c r="Z76" s="21">
        <f t="shared" si="1"/>
        <v>0</v>
      </c>
    </row>
    <row r="77" spans="26:26" x14ac:dyDescent="0.25">
      <c r="Z77" s="21">
        <f t="shared" si="1"/>
        <v>0</v>
      </c>
    </row>
    <row r="78" spans="26:26" x14ac:dyDescent="0.25">
      <c r="Z78" s="21">
        <f t="shared" si="1"/>
        <v>0</v>
      </c>
    </row>
    <row r="79" spans="26:26" x14ac:dyDescent="0.25">
      <c r="Z79" s="21">
        <f t="shared" si="1"/>
        <v>0</v>
      </c>
    </row>
    <row r="80" spans="26:26" x14ac:dyDescent="0.25">
      <c r="Z80" s="21">
        <f t="shared" si="1"/>
        <v>0</v>
      </c>
    </row>
    <row r="81" spans="26:26" x14ac:dyDescent="0.25">
      <c r="Z81" s="21">
        <f t="shared" si="1"/>
        <v>0</v>
      </c>
    </row>
    <row r="82" spans="26:26" x14ac:dyDescent="0.25">
      <c r="Z82" s="21">
        <f t="shared" si="1"/>
        <v>0</v>
      </c>
    </row>
    <row r="83" spans="26:26" x14ac:dyDescent="0.25">
      <c r="Z83" s="21">
        <f t="shared" si="1"/>
        <v>0</v>
      </c>
    </row>
    <row r="84" spans="26:26" x14ac:dyDescent="0.25">
      <c r="Z84" s="21">
        <f t="shared" si="1"/>
        <v>0</v>
      </c>
    </row>
    <row r="85" spans="26:26" x14ac:dyDescent="0.25">
      <c r="Z85" s="21">
        <f t="shared" si="1"/>
        <v>0</v>
      </c>
    </row>
    <row r="86" spans="26:26" x14ac:dyDescent="0.25">
      <c r="Z86" s="21">
        <f t="shared" ref="Z86:Z149" si="2">D86</f>
        <v>0</v>
      </c>
    </row>
    <row r="87" spans="26:26" x14ac:dyDescent="0.25">
      <c r="Z87" s="21">
        <f t="shared" si="2"/>
        <v>0</v>
      </c>
    </row>
    <row r="88" spans="26:26" x14ac:dyDescent="0.25">
      <c r="Z88" s="21">
        <f t="shared" si="2"/>
        <v>0</v>
      </c>
    </row>
    <row r="89" spans="26:26" x14ac:dyDescent="0.25">
      <c r="Z89" s="21">
        <f t="shared" si="2"/>
        <v>0</v>
      </c>
    </row>
    <row r="90" spans="26:26" x14ac:dyDescent="0.25">
      <c r="Z90" s="21">
        <f t="shared" si="2"/>
        <v>0</v>
      </c>
    </row>
    <row r="91" spans="26:26" x14ac:dyDescent="0.25">
      <c r="Z91" s="21">
        <f t="shared" si="2"/>
        <v>0</v>
      </c>
    </row>
    <row r="92" spans="26:26" x14ac:dyDescent="0.25">
      <c r="Z92" s="21">
        <f t="shared" si="2"/>
        <v>0</v>
      </c>
    </row>
    <row r="93" spans="26:26" x14ac:dyDescent="0.25">
      <c r="Z93" s="21">
        <f t="shared" si="2"/>
        <v>0</v>
      </c>
    </row>
    <row r="94" spans="26:26" x14ac:dyDescent="0.25">
      <c r="Z94" s="21">
        <f t="shared" si="2"/>
        <v>0</v>
      </c>
    </row>
    <row r="95" spans="26:26" x14ac:dyDescent="0.25">
      <c r="Z95" s="21">
        <f t="shared" si="2"/>
        <v>0</v>
      </c>
    </row>
    <row r="96" spans="26:26" x14ac:dyDescent="0.25">
      <c r="Z96" s="21">
        <f t="shared" si="2"/>
        <v>0</v>
      </c>
    </row>
    <row r="97" spans="26:26" x14ac:dyDescent="0.25">
      <c r="Z97" s="21">
        <f t="shared" si="2"/>
        <v>0</v>
      </c>
    </row>
    <row r="98" spans="26:26" x14ac:dyDescent="0.25">
      <c r="Z98" s="21">
        <f t="shared" si="2"/>
        <v>0</v>
      </c>
    </row>
    <row r="99" spans="26:26" x14ac:dyDescent="0.25">
      <c r="Z99" s="21">
        <f t="shared" si="2"/>
        <v>0</v>
      </c>
    </row>
    <row r="100" spans="26:26" x14ac:dyDescent="0.25">
      <c r="Z100" s="21">
        <f t="shared" si="2"/>
        <v>0</v>
      </c>
    </row>
    <row r="101" spans="26:26" x14ac:dyDescent="0.25">
      <c r="Z101" s="21">
        <f t="shared" si="2"/>
        <v>0</v>
      </c>
    </row>
    <row r="102" spans="26:26" x14ac:dyDescent="0.25">
      <c r="Z102" s="21">
        <f t="shared" si="2"/>
        <v>0</v>
      </c>
    </row>
    <row r="103" spans="26:26" x14ac:dyDescent="0.25">
      <c r="Z103" s="21">
        <f t="shared" si="2"/>
        <v>0</v>
      </c>
    </row>
    <row r="104" spans="26:26" x14ac:dyDescent="0.25">
      <c r="Z104" s="21">
        <f t="shared" si="2"/>
        <v>0</v>
      </c>
    </row>
    <row r="105" spans="26:26" x14ac:dyDescent="0.25">
      <c r="Z105" s="21">
        <f t="shared" si="2"/>
        <v>0</v>
      </c>
    </row>
    <row r="106" spans="26:26" x14ac:dyDescent="0.25">
      <c r="Z106" s="21">
        <f t="shared" si="2"/>
        <v>0</v>
      </c>
    </row>
    <row r="107" spans="26:26" x14ac:dyDescent="0.25">
      <c r="Z107" s="21">
        <f t="shared" si="2"/>
        <v>0</v>
      </c>
    </row>
    <row r="108" spans="26:26" x14ac:dyDescent="0.25">
      <c r="Z108" s="21">
        <f t="shared" si="2"/>
        <v>0</v>
      </c>
    </row>
    <row r="109" spans="26:26" x14ac:dyDescent="0.25">
      <c r="Z109" s="21">
        <f t="shared" si="2"/>
        <v>0</v>
      </c>
    </row>
    <row r="110" spans="26:26" x14ac:dyDescent="0.25">
      <c r="Z110" s="21">
        <f t="shared" si="2"/>
        <v>0</v>
      </c>
    </row>
    <row r="111" spans="26:26" x14ac:dyDescent="0.25">
      <c r="Z111" s="21">
        <f t="shared" si="2"/>
        <v>0</v>
      </c>
    </row>
    <row r="112" spans="26:26" x14ac:dyDescent="0.25">
      <c r="Z112" s="21">
        <f t="shared" si="2"/>
        <v>0</v>
      </c>
    </row>
    <row r="113" spans="26:26" x14ac:dyDescent="0.25">
      <c r="Z113" s="21">
        <f t="shared" si="2"/>
        <v>0</v>
      </c>
    </row>
    <row r="114" spans="26:26" x14ac:dyDescent="0.25">
      <c r="Z114" s="21">
        <f t="shared" si="2"/>
        <v>0</v>
      </c>
    </row>
    <row r="115" spans="26:26" x14ac:dyDescent="0.25">
      <c r="Z115" s="21">
        <f t="shared" si="2"/>
        <v>0</v>
      </c>
    </row>
    <row r="116" spans="26:26" x14ac:dyDescent="0.25">
      <c r="Z116" s="21">
        <f t="shared" si="2"/>
        <v>0</v>
      </c>
    </row>
    <row r="117" spans="26:26" x14ac:dyDescent="0.25">
      <c r="Z117" s="21">
        <f t="shared" si="2"/>
        <v>0</v>
      </c>
    </row>
    <row r="118" spans="26:26" x14ac:dyDescent="0.25">
      <c r="Z118" s="21">
        <f t="shared" si="2"/>
        <v>0</v>
      </c>
    </row>
    <row r="119" spans="26:26" x14ac:dyDescent="0.25">
      <c r="Z119" s="21">
        <f t="shared" si="2"/>
        <v>0</v>
      </c>
    </row>
    <row r="120" spans="26:26" x14ac:dyDescent="0.25">
      <c r="Z120" s="21">
        <f t="shared" si="2"/>
        <v>0</v>
      </c>
    </row>
    <row r="121" spans="26:26" x14ac:dyDescent="0.25">
      <c r="Z121" s="21">
        <f t="shared" si="2"/>
        <v>0</v>
      </c>
    </row>
    <row r="122" spans="26:26" x14ac:dyDescent="0.25">
      <c r="Z122" s="21">
        <f t="shared" si="2"/>
        <v>0</v>
      </c>
    </row>
    <row r="123" spans="26:26" x14ac:dyDescent="0.25">
      <c r="Z123" s="21">
        <f t="shared" si="2"/>
        <v>0</v>
      </c>
    </row>
    <row r="124" spans="26:26" x14ac:dyDescent="0.25">
      <c r="Z124" s="21">
        <f t="shared" si="2"/>
        <v>0</v>
      </c>
    </row>
    <row r="125" spans="26:26" x14ac:dyDescent="0.25">
      <c r="Z125" s="21">
        <f t="shared" si="2"/>
        <v>0</v>
      </c>
    </row>
    <row r="126" spans="26:26" x14ac:dyDescent="0.25">
      <c r="Z126" s="21">
        <f t="shared" si="2"/>
        <v>0</v>
      </c>
    </row>
    <row r="127" spans="26:26" x14ac:dyDescent="0.25">
      <c r="Z127" s="21">
        <f t="shared" si="2"/>
        <v>0</v>
      </c>
    </row>
    <row r="128" spans="26:26" x14ac:dyDescent="0.25">
      <c r="Z128" s="21">
        <f t="shared" si="2"/>
        <v>0</v>
      </c>
    </row>
    <row r="129" spans="26:26" x14ac:dyDescent="0.25">
      <c r="Z129" s="21">
        <f t="shared" si="2"/>
        <v>0</v>
      </c>
    </row>
    <row r="130" spans="26:26" x14ac:dyDescent="0.25">
      <c r="Z130" s="21">
        <f t="shared" si="2"/>
        <v>0</v>
      </c>
    </row>
    <row r="131" spans="26:26" x14ac:dyDescent="0.25">
      <c r="Z131" s="21">
        <f t="shared" si="2"/>
        <v>0</v>
      </c>
    </row>
    <row r="132" spans="26:26" x14ac:dyDescent="0.25">
      <c r="Z132" s="21">
        <f t="shared" si="2"/>
        <v>0</v>
      </c>
    </row>
    <row r="133" spans="26:26" x14ac:dyDescent="0.25">
      <c r="Z133" s="21">
        <f t="shared" si="2"/>
        <v>0</v>
      </c>
    </row>
    <row r="134" spans="26:26" x14ac:dyDescent="0.25">
      <c r="Z134" s="21">
        <f t="shared" si="2"/>
        <v>0</v>
      </c>
    </row>
    <row r="135" spans="26:26" x14ac:dyDescent="0.25">
      <c r="Z135" s="21">
        <f t="shared" si="2"/>
        <v>0</v>
      </c>
    </row>
    <row r="136" spans="26:26" x14ac:dyDescent="0.25">
      <c r="Z136" s="21">
        <f t="shared" si="2"/>
        <v>0</v>
      </c>
    </row>
    <row r="137" spans="26:26" x14ac:dyDescent="0.25">
      <c r="Z137" s="21">
        <f t="shared" si="2"/>
        <v>0</v>
      </c>
    </row>
    <row r="138" spans="26:26" x14ac:dyDescent="0.25">
      <c r="Z138" s="21">
        <f t="shared" si="2"/>
        <v>0</v>
      </c>
    </row>
    <row r="139" spans="26:26" x14ac:dyDescent="0.25">
      <c r="Z139" s="21">
        <f t="shared" si="2"/>
        <v>0</v>
      </c>
    </row>
    <row r="140" spans="26:26" x14ac:dyDescent="0.25">
      <c r="Z140" s="21">
        <f t="shared" si="2"/>
        <v>0</v>
      </c>
    </row>
    <row r="141" spans="26:26" x14ac:dyDescent="0.25">
      <c r="Z141" s="21">
        <f t="shared" si="2"/>
        <v>0</v>
      </c>
    </row>
    <row r="142" spans="26:26" x14ac:dyDescent="0.25">
      <c r="Z142" s="21">
        <f t="shared" si="2"/>
        <v>0</v>
      </c>
    </row>
    <row r="143" spans="26:26" x14ac:dyDescent="0.25">
      <c r="Z143" s="21">
        <f t="shared" si="2"/>
        <v>0</v>
      </c>
    </row>
    <row r="144" spans="26:26" x14ac:dyDescent="0.25">
      <c r="Z144" s="21">
        <f t="shared" si="2"/>
        <v>0</v>
      </c>
    </row>
    <row r="145" spans="26:26" x14ac:dyDescent="0.25">
      <c r="Z145" s="21">
        <f t="shared" si="2"/>
        <v>0</v>
      </c>
    </row>
    <row r="146" spans="26:26" x14ac:dyDescent="0.25">
      <c r="Z146" s="21">
        <f t="shared" si="2"/>
        <v>0</v>
      </c>
    </row>
    <row r="147" spans="26:26" x14ac:dyDescent="0.25">
      <c r="Z147" s="21">
        <f t="shared" si="2"/>
        <v>0</v>
      </c>
    </row>
    <row r="148" spans="26:26" x14ac:dyDescent="0.25">
      <c r="Z148" s="21">
        <f t="shared" si="2"/>
        <v>0</v>
      </c>
    </row>
    <row r="149" spans="26:26" x14ac:dyDescent="0.25">
      <c r="Z149" s="21">
        <f t="shared" si="2"/>
        <v>0</v>
      </c>
    </row>
    <row r="150" spans="26:26" x14ac:dyDescent="0.25">
      <c r="Z150" s="21">
        <f t="shared" ref="Z150:Z213" si="3">D150</f>
        <v>0</v>
      </c>
    </row>
    <row r="151" spans="26:26" x14ac:dyDescent="0.25">
      <c r="Z151" s="21">
        <f t="shared" si="3"/>
        <v>0</v>
      </c>
    </row>
    <row r="152" spans="26:26" x14ac:dyDescent="0.25">
      <c r="Z152" s="21">
        <f t="shared" si="3"/>
        <v>0</v>
      </c>
    </row>
    <row r="153" spans="26:26" x14ac:dyDescent="0.25">
      <c r="Z153" s="21">
        <f t="shared" si="3"/>
        <v>0</v>
      </c>
    </row>
    <row r="154" spans="26:26" x14ac:dyDescent="0.25">
      <c r="Z154" s="21">
        <f t="shared" si="3"/>
        <v>0</v>
      </c>
    </row>
    <row r="155" spans="26:26" x14ac:dyDescent="0.25">
      <c r="Z155" s="21">
        <f t="shared" si="3"/>
        <v>0</v>
      </c>
    </row>
    <row r="156" spans="26:26" x14ac:dyDescent="0.25">
      <c r="Z156" s="21">
        <f t="shared" si="3"/>
        <v>0</v>
      </c>
    </row>
    <row r="157" spans="26:26" x14ac:dyDescent="0.25">
      <c r="Z157" s="21">
        <f t="shared" si="3"/>
        <v>0</v>
      </c>
    </row>
    <row r="158" spans="26:26" x14ac:dyDescent="0.25">
      <c r="Z158" s="21">
        <f t="shared" si="3"/>
        <v>0</v>
      </c>
    </row>
    <row r="159" spans="26:26" x14ac:dyDescent="0.25">
      <c r="Z159" s="21">
        <f t="shared" si="3"/>
        <v>0</v>
      </c>
    </row>
    <row r="160" spans="26:26" x14ac:dyDescent="0.25">
      <c r="Z160" s="21">
        <f t="shared" si="3"/>
        <v>0</v>
      </c>
    </row>
    <row r="161" spans="26:26" x14ac:dyDescent="0.25">
      <c r="Z161" s="21">
        <f t="shared" si="3"/>
        <v>0</v>
      </c>
    </row>
    <row r="162" spans="26:26" x14ac:dyDescent="0.25">
      <c r="Z162" s="21">
        <f t="shared" si="3"/>
        <v>0</v>
      </c>
    </row>
    <row r="163" spans="26:26" x14ac:dyDescent="0.25">
      <c r="Z163" s="21">
        <f t="shared" si="3"/>
        <v>0</v>
      </c>
    </row>
    <row r="164" spans="26:26" x14ac:dyDescent="0.25">
      <c r="Z164" s="21">
        <f t="shared" si="3"/>
        <v>0</v>
      </c>
    </row>
    <row r="165" spans="26:26" x14ac:dyDescent="0.25">
      <c r="Z165" s="21">
        <f t="shared" si="3"/>
        <v>0</v>
      </c>
    </row>
    <row r="166" spans="26:26" x14ac:dyDescent="0.25">
      <c r="Z166" s="21">
        <f t="shared" si="3"/>
        <v>0</v>
      </c>
    </row>
    <row r="167" spans="26:26" x14ac:dyDescent="0.25">
      <c r="Z167" s="21">
        <f t="shared" si="3"/>
        <v>0</v>
      </c>
    </row>
    <row r="168" spans="26:26" x14ac:dyDescent="0.25">
      <c r="Z168" s="21">
        <f t="shared" si="3"/>
        <v>0</v>
      </c>
    </row>
    <row r="169" spans="26:26" x14ac:dyDescent="0.25">
      <c r="Z169" s="21">
        <f t="shared" si="3"/>
        <v>0</v>
      </c>
    </row>
    <row r="170" spans="26:26" x14ac:dyDescent="0.25">
      <c r="Z170" s="21">
        <f t="shared" si="3"/>
        <v>0</v>
      </c>
    </row>
    <row r="171" spans="26:26" x14ac:dyDescent="0.25">
      <c r="Z171" s="21">
        <f t="shared" si="3"/>
        <v>0</v>
      </c>
    </row>
    <row r="172" spans="26:26" x14ac:dyDescent="0.25">
      <c r="Z172" s="21">
        <f t="shared" si="3"/>
        <v>0</v>
      </c>
    </row>
    <row r="173" spans="26:26" x14ac:dyDescent="0.25">
      <c r="Z173" s="21">
        <f t="shared" si="3"/>
        <v>0</v>
      </c>
    </row>
    <row r="174" spans="26:26" x14ac:dyDescent="0.25">
      <c r="Z174" s="21">
        <f t="shared" si="3"/>
        <v>0</v>
      </c>
    </row>
    <row r="175" spans="26:26" x14ac:dyDescent="0.25">
      <c r="Z175" s="21">
        <f t="shared" si="3"/>
        <v>0</v>
      </c>
    </row>
    <row r="176" spans="26:26" x14ac:dyDescent="0.25">
      <c r="Z176" s="21">
        <f t="shared" si="3"/>
        <v>0</v>
      </c>
    </row>
    <row r="177" spans="26:26" x14ac:dyDescent="0.25">
      <c r="Z177" s="21">
        <f t="shared" si="3"/>
        <v>0</v>
      </c>
    </row>
    <row r="178" spans="26:26" x14ac:dyDescent="0.25">
      <c r="Z178" s="21">
        <f t="shared" si="3"/>
        <v>0</v>
      </c>
    </row>
    <row r="179" spans="26:26" x14ac:dyDescent="0.25">
      <c r="Z179" s="21">
        <f t="shared" si="3"/>
        <v>0</v>
      </c>
    </row>
    <row r="180" spans="26:26" x14ac:dyDescent="0.25">
      <c r="Z180" s="21">
        <f t="shared" si="3"/>
        <v>0</v>
      </c>
    </row>
    <row r="181" spans="26:26" x14ac:dyDescent="0.25">
      <c r="Z181" s="21">
        <f t="shared" si="3"/>
        <v>0</v>
      </c>
    </row>
    <row r="182" spans="26:26" x14ac:dyDescent="0.25">
      <c r="Z182" s="21">
        <f t="shared" si="3"/>
        <v>0</v>
      </c>
    </row>
    <row r="183" spans="26:26" x14ac:dyDescent="0.25">
      <c r="Z183" s="21">
        <f t="shared" si="3"/>
        <v>0</v>
      </c>
    </row>
    <row r="184" spans="26:26" x14ac:dyDescent="0.25">
      <c r="Z184" s="21">
        <f t="shared" si="3"/>
        <v>0</v>
      </c>
    </row>
    <row r="185" spans="26:26" x14ac:dyDescent="0.25">
      <c r="Z185" s="21">
        <f t="shared" si="3"/>
        <v>0</v>
      </c>
    </row>
    <row r="186" spans="26:26" x14ac:dyDescent="0.25">
      <c r="Z186" s="21">
        <f t="shared" si="3"/>
        <v>0</v>
      </c>
    </row>
    <row r="187" spans="26:26" x14ac:dyDescent="0.25">
      <c r="Z187" s="21">
        <f t="shared" si="3"/>
        <v>0</v>
      </c>
    </row>
    <row r="188" spans="26:26" x14ac:dyDescent="0.25">
      <c r="Z188" s="21">
        <f t="shared" si="3"/>
        <v>0</v>
      </c>
    </row>
    <row r="189" spans="26:26" x14ac:dyDescent="0.25">
      <c r="Z189" s="21">
        <f t="shared" si="3"/>
        <v>0</v>
      </c>
    </row>
    <row r="190" spans="26:26" x14ac:dyDescent="0.25">
      <c r="Z190" s="21">
        <f t="shared" si="3"/>
        <v>0</v>
      </c>
    </row>
    <row r="191" spans="26:26" x14ac:dyDescent="0.25">
      <c r="Z191" s="21">
        <f t="shared" si="3"/>
        <v>0</v>
      </c>
    </row>
    <row r="192" spans="26:26" x14ac:dyDescent="0.25">
      <c r="Z192" s="21">
        <f t="shared" si="3"/>
        <v>0</v>
      </c>
    </row>
    <row r="193" spans="26:26" x14ac:dyDescent="0.25">
      <c r="Z193" s="21">
        <f t="shared" si="3"/>
        <v>0</v>
      </c>
    </row>
    <row r="194" spans="26:26" x14ac:dyDescent="0.25">
      <c r="Z194" s="21">
        <f t="shared" si="3"/>
        <v>0</v>
      </c>
    </row>
    <row r="195" spans="26:26" x14ac:dyDescent="0.25">
      <c r="Z195" s="21">
        <f t="shared" si="3"/>
        <v>0</v>
      </c>
    </row>
    <row r="196" spans="26:26" x14ac:dyDescent="0.25">
      <c r="Z196" s="21">
        <f t="shared" si="3"/>
        <v>0</v>
      </c>
    </row>
    <row r="197" spans="26:26" x14ac:dyDescent="0.25">
      <c r="Z197" s="21">
        <f t="shared" si="3"/>
        <v>0</v>
      </c>
    </row>
    <row r="198" spans="26:26" x14ac:dyDescent="0.25">
      <c r="Z198" s="21">
        <f t="shared" si="3"/>
        <v>0</v>
      </c>
    </row>
    <row r="199" spans="26:26" x14ac:dyDescent="0.25">
      <c r="Z199" s="21">
        <f t="shared" si="3"/>
        <v>0</v>
      </c>
    </row>
    <row r="200" spans="26:26" x14ac:dyDescent="0.25">
      <c r="Z200" s="21">
        <f t="shared" si="3"/>
        <v>0</v>
      </c>
    </row>
    <row r="201" spans="26:26" x14ac:dyDescent="0.25">
      <c r="Z201" s="21">
        <f t="shared" si="3"/>
        <v>0</v>
      </c>
    </row>
    <row r="202" spans="26:26" x14ac:dyDescent="0.25">
      <c r="Z202" s="21">
        <f t="shared" si="3"/>
        <v>0</v>
      </c>
    </row>
    <row r="203" spans="26:26" x14ac:dyDescent="0.25">
      <c r="Z203" s="21">
        <f t="shared" si="3"/>
        <v>0</v>
      </c>
    </row>
    <row r="204" spans="26:26" x14ac:dyDescent="0.25">
      <c r="Z204" s="21">
        <f t="shared" si="3"/>
        <v>0</v>
      </c>
    </row>
    <row r="205" spans="26:26" x14ac:dyDescent="0.25">
      <c r="Z205" s="21">
        <f t="shared" si="3"/>
        <v>0</v>
      </c>
    </row>
    <row r="206" spans="26:26" x14ac:dyDescent="0.25">
      <c r="Z206" s="21">
        <f t="shared" si="3"/>
        <v>0</v>
      </c>
    </row>
    <row r="207" spans="26:26" x14ac:dyDescent="0.25">
      <c r="Z207" s="21">
        <f t="shared" si="3"/>
        <v>0</v>
      </c>
    </row>
    <row r="208" spans="26:26" x14ac:dyDescent="0.25">
      <c r="Z208" s="21">
        <f t="shared" si="3"/>
        <v>0</v>
      </c>
    </row>
    <row r="209" spans="26:26" x14ac:dyDescent="0.25">
      <c r="Z209" s="21">
        <f t="shared" si="3"/>
        <v>0</v>
      </c>
    </row>
    <row r="210" spans="26:26" x14ac:dyDescent="0.25">
      <c r="Z210" s="21">
        <f t="shared" si="3"/>
        <v>0</v>
      </c>
    </row>
    <row r="211" spans="26:26" x14ac:dyDescent="0.25">
      <c r="Z211" s="21">
        <f t="shared" si="3"/>
        <v>0</v>
      </c>
    </row>
    <row r="212" spans="26:26" x14ac:dyDescent="0.25">
      <c r="Z212" s="21">
        <f t="shared" si="3"/>
        <v>0</v>
      </c>
    </row>
    <row r="213" spans="26:26" x14ac:dyDescent="0.25">
      <c r="Z213" s="21">
        <f t="shared" si="3"/>
        <v>0</v>
      </c>
    </row>
    <row r="214" spans="26:26" x14ac:dyDescent="0.25">
      <c r="Z214" s="21">
        <f t="shared" ref="Z214:Z257" si="4">D214</f>
        <v>0</v>
      </c>
    </row>
    <row r="215" spans="26:26" x14ac:dyDescent="0.25">
      <c r="Z215" s="21">
        <f t="shared" si="4"/>
        <v>0</v>
      </c>
    </row>
    <row r="216" spans="26:26" x14ac:dyDescent="0.25">
      <c r="Z216" s="21">
        <f t="shared" si="4"/>
        <v>0</v>
      </c>
    </row>
    <row r="217" spans="26:26" x14ac:dyDescent="0.25">
      <c r="Z217" s="21">
        <f t="shared" si="4"/>
        <v>0</v>
      </c>
    </row>
    <row r="218" spans="26:26" x14ac:dyDescent="0.25">
      <c r="Z218" s="21">
        <f t="shared" si="4"/>
        <v>0</v>
      </c>
    </row>
    <row r="219" spans="26:26" x14ac:dyDescent="0.25">
      <c r="Z219" s="21">
        <f t="shared" si="4"/>
        <v>0</v>
      </c>
    </row>
    <row r="220" spans="26:26" x14ac:dyDescent="0.25">
      <c r="Z220" s="21">
        <f t="shared" si="4"/>
        <v>0</v>
      </c>
    </row>
    <row r="221" spans="26:26" x14ac:dyDescent="0.25">
      <c r="Z221" s="21">
        <f t="shared" si="4"/>
        <v>0</v>
      </c>
    </row>
    <row r="222" spans="26:26" x14ac:dyDescent="0.25">
      <c r="Z222" s="21">
        <f t="shared" si="4"/>
        <v>0</v>
      </c>
    </row>
    <row r="223" spans="26:26" x14ac:dyDescent="0.25">
      <c r="Z223" s="21">
        <f t="shared" si="4"/>
        <v>0</v>
      </c>
    </row>
    <row r="224" spans="26:26" x14ac:dyDescent="0.25">
      <c r="Z224" s="21">
        <f t="shared" si="4"/>
        <v>0</v>
      </c>
    </row>
    <row r="225" spans="26:26" x14ac:dyDescent="0.25">
      <c r="Z225" s="21">
        <f t="shared" si="4"/>
        <v>0</v>
      </c>
    </row>
    <row r="226" spans="26:26" x14ac:dyDescent="0.25">
      <c r="Z226" s="21">
        <f t="shared" si="4"/>
        <v>0</v>
      </c>
    </row>
    <row r="227" spans="26:26" x14ac:dyDescent="0.25">
      <c r="Z227" s="21">
        <f t="shared" si="4"/>
        <v>0</v>
      </c>
    </row>
    <row r="228" spans="26:26" x14ac:dyDescent="0.25">
      <c r="Z228" s="21">
        <f t="shared" si="4"/>
        <v>0</v>
      </c>
    </row>
    <row r="229" spans="26:26" x14ac:dyDescent="0.25">
      <c r="Z229" s="21">
        <f t="shared" si="4"/>
        <v>0</v>
      </c>
    </row>
    <row r="230" spans="26:26" x14ac:dyDescent="0.25">
      <c r="Z230" s="21">
        <f t="shared" si="4"/>
        <v>0</v>
      </c>
    </row>
    <row r="231" spans="26:26" x14ac:dyDescent="0.25">
      <c r="Z231" s="21">
        <f t="shared" si="4"/>
        <v>0</v>
      </c>
    </row>
    <row r="232" spans="26:26" x14ac:dyDescent="0.25">
      <c r="Z232" s="21">
        <f t="shared" si="4"/>
        <v>0</v>
      </c>
    </row>
    <row r="233" spans="26:26" x14ac:dyDescent="0.25">
      <c r="Z233" s="21">
        <f t="shared" si="4"/>
        <v>0</v>
      </c>
    </row>
    <row r="234" spans="26:26" x14ac:dyDescent="0.25">
      <c r="Z234" s="21">
        <f t="shared" si="4"/>
        <v>0</v>
      </c>
    </row>
    <row r="235" spans="26:26" x14ac:dyDescent="0.25">
      <c r="Z235" s="21">
        <f t="shared" si="4"/>
        <v>0</v>
      </c>
    </row>
    <row r="236" spans="26:26" x14ac:dyDescent="0.25">
      <c r="Z236" s="21">
        <f t="shared" si="4"/>
        <v>0</v>
      </c>
    </row>
    <row r="237" spans="26:26" x14ac:dyDescent="0.25">
      <c r="Z237" s="21">
        <f t="shared" si="4"/>
        <v>0</v>
      </c>
    </row>
    <row r="238" spans="26:26" x14ac:dyDescent="0.25">
      <c r="Z238" s="21">
        <f t="shared" si="4"/>
        <v>0</v>
      </c>
    </row>
    <row r="239" spans="26:26" x14ac:dyDescent="0.25">
      <c r="Z239" s="21">
        <f t="shared" si="4"/>
        <v>0</v>
      </c>
    </row>
    <row r="240" spans="26:26" x14ac:dyDescent="0.25">
      <c r="Z240" s="21">
        <f t="shared" si="4"/>
        <v>0</v>
      </c>
    </row>
    <row r="241" spans="26:26" x14ac:dyDescent="0.25">
      <c r="Z241" s="21">
        <f t="shared" si="4"/>
        <v>0</v>
      </c>
    </row>
    <row r="242" spans="26:26" x14ac:dyDescent="0.25">
      <c r="Z242" s="21">
        <f t="shared" si="4"/>
        <v>0</v>
      </c>
    </row>
    <row r="243" spans="26:26" x14ac:dyDescent="0.25">
      <c r="Z243" s="21">
        <f t="shared" si="4"/>
        <v>0</v>
      </c>
    </row>
    <row r="244" spans="26:26" x14ac:dyDescent="0.25">
      <c r="Z244" s="21">
        <f t="shared" si="4"/>
        <v>0</v>
      </c>
    </row>
    <row r="245" spans="26:26" x14ac:dyDescent="0.25">
      <c r="Z245" s="21">
        <f t="shared" si="4"/>
        <v>0</v>
      </c>
    </row>
    <row r="246" spans="26:26" x14ac:dyDescent="0.25">
      <c r="Z246" s="21">
        <f t="shared" si="4"/>
        <v>0</v>
      </c>
    </row>
    <row r="247" spans="26:26" x14ac:dyDescent="0.25">
      <c r="Z247" s="21">
        <f t="shared" si="4"/>
        <v>0</v>
      </c>
    </row>
    <row r="248" spans="26:26" x14ac:dyDescent="0.25">
      <c r="Z248" s="21">
        <f t="shared" si="4"/>
        <v>0</v>
      </c>
    </row>
    <row r="249" spans="26:26" x14ac:dyDescent="0.25">
      <c r="Z249" s="21">
        <f t="shared" si="4"/>
        <v>0</v>
      </c>
    </row>
    <row r="250" spans="26:26" x14ac:dyDescent="0.25">
      <c r="Z250" s="21">
        <f t="shared" si="4"/>
        <v>0</v>
      </c>
    </row>
    <row r="251" spans="26:26" x14ac:dyDescent="0.25">
      <c r="Z251" s="21">
        <f t="shared" si="4"/>
        <v>0</v>
      </c>
    </row>
    <row r="252" spans="26:26" x14ac:dyDescent="0.25">
      <c r="Z252" s="21">
        <f t="shared" si="4"/>
        <v>0</v>
      </c>
    </row>
    <row r="253" spans="26:26" x14ac:dyDescent="0.25">
      <c r="Z253" s="21">
        <f t="shared" si="4"/>
        <v>0</v>
      </c>
    </row>
    <row r="254" spans="26:26" x14ac:dyDescent="0.25">
      <c r="Z254" s="21">
        <f t="shared" si="4"/>
        <v>0</v>
      </c>
    </row>
    <row r="255" spans="26:26" x14ac:dyDescent="0.25">
      <c r="Z255" s="21">
        <f t="shared" si="4"/>
        <v>0</v>
      </c>
    </row>
    <row r="256" spans="26:26" x14ac:dyDescent="0.25">
      <c r="Z256" s="21">
        <f t="shared" si="4"/>
        <v>0</v>
      </c>
    </row>
    <row r="257" spans="26:26" x14ac:dyDescent="0.25">
      <c r="Z257" s="21">
        <f t="shared" si="4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4057-3231-42AA-90FC-495939BB8C03}">
  <dimension ref="A1:AI264"/>
  <sheetViews>
    <sheetView tabSelected="1" workbookViewId="0">
      <pane xSplit="1" topLeftCell="B1" activePane="topRight" state="frozen"/>
      <selection activeCell="A7" sqref="A7"/>
      <selection pane="topRight" activeCell="AA4" sqref="AA4"/>
    </sheetView>
  </sheetViews>
  <sheetFormatPr defaultRowHeight="15" x14ac:dyDescent="0.25"/>
  <cols>
    <col min="1" max="1" width="42.42578125" style="4" bestFit="1" customWidth="1"/>
    <col min="2" max="2" width="4" style="2" customWidth="1"/>
    <col min="3" max="3" width="4" style="10" customWidth="1"/>
    <col min="4" max="4" width="32.7109375" style="3" customWidth="1"/>
    <col min="5" max="23" width="2.85546875" style="3" customWidth="1"/>
    <col min="24" max="24" width="25.5703125" style="3" bestFit="1" customWidth="1"/>
    <col min="25" max="25" width="11.85546875" style="3" customWidth="1"/>
    <col min="26" max="26" width="17.5703125" style="3" customWidth="1"/>
    <col min="27" max="27" width="18" style="21" bestFit="1" customWidth="1"/>
    <col min="28" max="28" width="22.7109375" style="3" customWidth="1"/>
    <col min="29" max="29" width="41" style="3" bestFit="1" customWidth="1"/>
    <col min="30" max="31" width="9.140625" style="3"/>
    <col min="32" max="32" width="9.5703125" style="3" bestFit="1" customWidth="1"/>
    <col min="33" max="33" width="9.140625" style="3"/>
    <col min="34" max="34" width="42.28515625" style="3" bestFit="1" customWidth="1"/>
    <col min="35" max="35" width="9.85546875" style="3" bestFit="1" customWidth="1"/>
    <col min="36" max="16384" width="9.140625" style="3"/>
  </cols>
  <sheetData>
    <row r="1" spans="1:35" s="5" customFormat="1" ht="15.75" thickBot="1" x14ac:dyDescent="0.3">
      <c r="A1" s="7" t="s">
        <v>7</v>
      </c>
      <c r="B1" s="23" t="s">
        <v>62</v>
      </c>
      <c r="C1" s="31" t="s">
        <v>63</v>
      </c>
      <c r="D1" s="5" t="s">
        <v>13</v>
      </c>
      <c r="E1" s="5" t="s">
        <v>61</v>
      </c>
      <c r="Y1" s="5" t="s">
        <v>41</v>
      </c>
      <c r="Z1" s="5" t="s">
        <v>17</v>
      </c>
      <c r="AA1" s="19" t="s">
        <v>14</v>
      </c>
      <c r="AB1" s="8"/>
    </row>
    <row r="2" spans="1:35" s="5" customFormat="1" ht="15.75" thickBot="1" x14ac:dyDescent="0.3">
      <c r="A2" s="6" t="s">
        <v>12</v>
      </c>
      <c r="B2" s="24"/>
      <c r="C2" s="25"/>
      <c r="D2" s="5" t="str">
        <f>raw!B2</f>
        <v>2022-11-15</v>
      </c>
      <c r="AA2" s="20" t="str">
        <f>raw!D2</f>
        <v>13:38:35</v>
      </c>
    </row>
    <row r="3" spans="1:35" x14ac:dyDescent="0.25">
      <c r="A3" s="4" t="s">
        <v>5</v>
      </c>
      <c r="B3" s="2">
        <v>46</v>
      </c>
      <c r="C3" s="10">
        <v>674</v>
      </c>
      <c r="D3" s="3" t="str">
        <f>VLOOKUP($B3&amp;$C3,concat!$B$2:$C$200,2,0)</f>
        <v>Setembro/2022</v>
      </c>
      <c r="E3" s="3" t="str">
        <f>IF(ISNA(D3),VLOOKUP($B3-1&amp;$C3,concat!$B$2:$C$200,2,0),D3)</f>
        <v>Setembro/2022</v>
      </c>
      <c r="F3" s="3" t="str">
        <f>IF(ISNA(E3),VLOOKUP($B3+1&amp;$C3,concat!$B$2:$C$200,2,0),E3)</f>
        <v>Setembro/2022</v>
      </c>
      <c r="G3" s="3" t="str">
        <f>IF(ISNA(F3),VLOOKUP($B3-2&amp;$C3,concat!$B$2:$C$200,2,0),F3)</f>
        <v>Setembro/2022</v>
      </c>
      <c r="H3" s="3" t="str">
        <f>IF(ISNA(G3),VLOOKUP($B3+2&amp;$C3,concat!$B$2:$C$200,2,0),G3)</f>
        <v>Setembro/2022</v>
      </c>
      <c r="I3" s="3" t="str">
        <f>IF(ISNA(H3),VLOOKUP($B3-3&amp;$C3,concat!$B$2:$C$200,2,0),H3)</f>
        <v>Setembro/2022</v>
      </c>
      <c r="J3" s="3" t="str">
        <f>IF(ISNA(I3),VLOOKUP($B3+3&amp;$C3,concat!$B$2:$C$200,2,0),I3)</f>
        <v>Setembro/2022</v>
      </c>
      <c r="K3" s="3" t="str">
        <f>IF(ISNA(J3),VLOOKUP($B3-4&amp;$C3,concat!$B$2:$C$200,2,0),J3)</f>
        <v>Setembro/2022</v>
      </c>
      <c r="L3" s="3" t="str">
        <f>IF(ISNA(K3),VLOOKUP($B3+4&amp;$C3,concat!$B$2:$C$200,2,0),K3)</f>
        <v>Setembro/2022</v>
      </c>
      <c r="M3" s="3" t="str">
        <f>IF(ISNA(L3),VLOOKUP($B3-5&amp;$C3,concat!$B$2:$C$200,2,0),L3)</f>
        <v>Setembro/2022</v>
      </c>
      <c r="N3" s="3" t="str">
        <f>IF(ISNA(M3),VLOOKUP($B3+5&amp;$C3,concat!$B$2:$C$200,2,0),M3)</f>
        <v>Setembro/2022</v>
      </c>
      <c r="O3" s="3" t="str">
        <f>IF(ISNA(N3),VLOOKUP($B3-6&amp;$C3,concat!$B$2:$C$200,2,0),N3)</f>
        <v>Setembro/2022</v>
      </c>
      <c r="P3" s="3" t="str">
        <f>IF(ISNA(O3),VLOOKUP($B3+6&amp;$C3,concat!$B$2:$C$200,2,0),O3)</f>
        <v>Setembro/2022</v>
      </c>
      <c r="Q3" s="3" t="str">
        <f>IF(ISNA(P3),VLOOKUP($B3-7&amp;$C3,concat!$B$2:$C$200,2,0),P3)</f>
        <v>Setembro/2022</v>
      </c>
      <c r="R3" s="3" t="str">
        <f>IF(ISNA(Q3),VLOOKUP($B3+7&amp;$C3,concat!$B$2:$C$200,2,0),Q3)</f>
        <v>Setembro/2022</v>
      </c>
      <c r="S3" s="3" t="str">
        <f>IF(ISNA(R3),VLOOKUP($B3-8&amp;$C3,concat!$B$2:$C$200,2,0),R3)</f>
        <v>Setembro/2022</v>
      </c>
      <c r="T3" s="3" t="str">
        <f>IF(ISNA(S3),VLOOKUP($B3+8&amp;$C3,concat!$B$2:$C$200,2,0),S3)</f>
        <v>Setembro/2022</v>
      </c>
      <c r="U3" s="3" t="str">
        <f>IF(ISNA(T3),VLOOKUP($B3+9&amp;$C3,concat!$B$2:$C$200,2,0),T3)</f>
        <v>Setembro/2022</v>
      </c>
      <c r="V3" s="3" t="str">
        <f>IF(ISNA(U3),VLOOKUP($B3-9&amp;$C3,concat!$B$2:$C$200,2,0),U3)</f>
        <v>Setembro/2022</v>
      </c>
      <c r="W3" s="3" t="str">
        <f>IF(ISNA(V3),VLOOKUP($B3-10&amp;$C3,concat!$B$2:$C$200,2,0),V3)</f>
        <v>Setembro/2022</v>
      </c>
      <c r="X3" s="3" t="str">
        <f>IF(ISNA(W3),VLOOKUP($B3+10&amp;$C3,concat!$B$2:$C$200,2,0),W3)</f>
        <v>Setembro/2022</v>
      </c>
      <c r="AA3" s="21" t="str">
        <f>X3</f>
        <v>Setembro/2022</v>
      </c>
    </row>
    <row r="4" spans="1:35" ht="15.75" thickBot="1" x14ac:dyDescent="0.3">
      <c r="A4" s="4" t="s">
        <v>6</v>
      </c>
      <c r="B4" s="2">
        <v>210</v>
      </c>
      <c r="C4" s="10">
        <v>388</v>
      </c>
      <c r="D4" s="3" t="str">
        <f>VLOOKUP($B4&amp;$C4,concat!$B$2:$C$200,2,0)</f>
        <v>14/10/2022</v>
      </c>
      <c r="E4" s="3" t="str">
        <f>IF(ISNA(D4),VLOOKUP($B4-1&amp;$C4,concat!$B$2:$C$200,2,0),D4)</f>
        <v>14/10/2022</v>
      </c>
      <c r="F4" s="3" t="str">
        <f>IF(ISNA(E4),VLOOKUP($B4+1&amp;$C4,concat!$B$2:$C$200,2,0),E4)</f>
        <v>14/10/2022</v>
      </c>
      <c r="G4" s="3" t="str">
        <f>IF(ISNA(F4),VLOOKUP($B4-2&amp;$C4,concat!$B$2:$C$200,2,0),F4)</f>
        <v>14/10/2022</v>
      </c>
      <c r="H4" s="3" t="str">
        <f>IF(ISNA(G4),VLOOKUP($B4+2&amp;$C4,concat!$B$2:$C$200,2,0),G4)</f>
        <v>14/10/2022</v>
      </c>
      <c r="I4" s="3" t="str">
        <f>IF(ISNA(H4),VLOOKUP($B4-3&amp;$C4,concat!$B$2:$C$200,2,0),H4)</f>
        <v>14/10/2022</v>
      </c>
      <c r="J4" s="3" t="str">
        <f>IF(ISNA(I4),VLOOKUP($B4+3&amp;$C4,concat!$B$2:$C$200,2,0),I4)</f>
        <v>14/10/2022</v>
      </c>
      <c r="K4" s="3" t="str">
        <f>IF(ISNA(J4),VLOOKUP($B4-4&amp;$C4,concat!$B$2:$C$200,2,0),J4)</f>
        <v>14/10/2022</v>
      </c>
      <c r="L4" s="3" t="str">
        <f>IF(ISNA(K4),VLOOKUP($B4+4&amp;$C4,concat!$B$2:$C$200,2,0),K4)</f>
        <v>14/10/2022</v>
      </c>
      <c r="M4" s="3" t="str">
        <f>IF(ISNA(L4),VLOOKUP($B4-5&amp;$C4,concat!$B$2:$C$200,2,0),L4)</f>
        <v>14/10/2022</v>
      </c>
      <c r="N4" s="3" t="str">
        <f>IF(ISNA(M4),VLOOKUP($B4+5&amp;$C4,concat!$B$2:$C$200,2,0),M4)</f>
        <v>14/10/2022</v>
      </c>
      <c r="O4" s="3" t="str">
        <f>IF(ISNA(N4),VLOOKUP($B4-6&amp;$C4,concat!$B$2:$C$200,2,0),N4)</f>
        <v>14/10/2022</v>
      </c>
      <c r="P4" s="3" t="str">
        <f>IF(ISNA(O4),VLOOKUP($B4+6&amp;$C4,concat!$B$2:$C$200,2,0),O4)</f>
        <v>14/10/2022</v>
      </c>
      <c r="Q4" s="3" t="str">
        <f>IF(ISNA(P4),VLOOKUP($B4-7&amp;$C4,concat!$B$2:$C$200,2,0),P4)</f>
        <v>14/10/2022</v>
      </c>
      <c r="R4" s="3" t="str">
        <f>IF(ISNA(Q4),VLOOKUP($B4+7&amp;$C4,concat!$B$2:$C$200,2,0),Q4)</f>
        <v>14/10/2022</v>
      </c>
      <c r="S4" s="3" t="str">
        <f>IF(ISNA(R4),VLOOKUP($B4-8&amp;$C4,concat!$B$2:$C$200,2,0),R4)</f>
        <v>14/10/2022</v>
      </c>
      <c r="T4" s="3" t="str">
        <f>IF(ISNA(S4),VLOOKUP($B4+8&amp;$C4,concat!$B$2:$C$200,2,0),S4)</f>
        <v>14/10/2022</v>
      </c>
      <c r="U4" s="3" t="str">
        <f>IF(ISNA(T4),VLOOKUP($B4+9&amp;$C4,concat!$B$2:$C$200,2,0),T4)</f>
        <v>14/10/2022</v>
      </c>
      <c r="V4" s="3" t="str">
        <f>IF(ISNA(U4),VLOOKUP($B4-9&amp;$C4,concat!$B$2:$C$200,2,0),U4)</f>
        <v>14/10/2022</v>
      </c>
      <c r="W4" s="3" t="str">
        <f>IF(ISNA(V4),VLOOKUP($B4-10&amp;$C4,concat!$B$2:$C$200,2,0),V4)</f>
        <v>14/10/2022</v>
      </c>
      <c r="X4" s="3" t="str">
        <f>IF(ISNA(W4),VLOOKUP($B4+10&amp;$C4,concat!$B$2:$C$200,2,0),W4)</f>
        <v>14/10/2022</v>
      </c>
      <c r="AA4" s="21" t="str">
        <f>X4</f>
        <v>14/10/2022</v>
      </c>
      <c r="AD4" s="3" t="s">
        <v>19</v>
      </c>
    </row>
    <row r="5" spans="1:35" ht="15.75" thickBot="1" x14ac:dyDescent="0.3">
      <c r="A5" s="4" t="s">
        <v>8</v>
      </c>
      <c r="B5" s="2">
        <v>296</v>
      </c>
      <c r="C5" s="10">
        <v>431</v>
      </c>
      <c r="D5" s="3" t="str">
        <f>VLOOKUP($B5&amp;$C5,concat!$B$2:$C$200,2,0)</f>
        <v>16.925,11</v>
      </c>
      <c r="E5" s="3" t="str">
        <f>IF(ISNA(D5),VLOOKUP($B5-1&amp;$C5,concat!$B$2:$C$200,2,0),D5)</f>
        <v>16.925,11</v>
      </c>
      <c r="F5" s="3" t="str">
        <f>IF(ISNA(E5),VLOOKUP($B5+1&amp;$C5,concat!$B$2:$C$200,2,0),E5)</f>
        <v>16.925,11</v>
      </c>
      <c r="G5" s="3" t="str">
        <f>IF(ISNA(F5),VLOOKUP($B5-2&amp;$C5,concat!$B$2:$C$200,2,0),F5)</f>
        <v>16.925,11</v>
      </c>
      <c r="H5" s="3" t="str">
        <f>IF(ISNA(G5),VLOOKUP($B5+2&amp;$C5,concat!$B$2:$C$200,2,0),G5)</f>
        <v>16.925,11</v>
      </c>
      <c r="I5" s="3" t="str">
        <f>IF(ISNA(H5),VLOOKUP($B5-3&amp;$C5,concat!$B$2:$C$200,2,0),H5)</f>
        <v>16.925,11</v>
      </c>
      <c r="J5" s="3" t="str">
        <f>IF(ISNA(I5),VLOOKUP($B5+3&amp;$C5,concat!$B$2:$C$200,2,0),I5)</f>
        <v>16.925,11</v>
      </c>
      <c r="K5" s="3" t="str">
        <f>IF(ISNA(J5),VLOOKUP($B5-4&amp;$C5,concat!$B$2:$C$200,2,0),J5)</f>
        <v>16.925,11</v>
      </c>
      <c r="L5" s="3" t="str">
        <f>IF(ISNA(K5),VLOOKUP($B5+4&amp;$C5,concat!$B$2:$C$200,2,0),K5)</f>
        <v>16.925,11</v>
      </c>
      <c r="M5" s="3" t="str">
        <f>IF(ISNA(L5),VLOOKUP($B5-5&amp;$C5,concat!$B$2:$C$200,2,0),L5)</f>
        <v>16.925,11</v>
      </c>
      <c r="N5" s="3" t="str">
        <f>IF(ISNA(M5),VLOOKUP($B5+5&amp;$C5,concat!$B$2:$C$200,2,0),M5)</f>
        <v>16.925,11</v>
      </c>
      <c r="O5" s="3" t="str">
        <f>IF(ISNA(N5),VLOOKUP($B5-6&amp;$C5,concat!$B$2:$C$200,2,0),N5)</f>
        <v>16.925,11</v>
      </c>
      <c r="P5" s="3" t="str">
        <f>IF(ISNA(O5),VLOOKUP($B5+6&amp;$C5,concat!$B$2:$C$200,2,0),O5)</f>
        <v>16.925,11</v>
      </c>
      <c r="Q5" s="3" t="str">
        <f>IF(ISNA(P5),VLOOKUP($B5-7&amp;$C5,concat!$B$2:$C$200,2,0),P5)</f>
        <v>16.925,11</v>
      </c>
      <c r="R5" s="3" t="str">
        <f>IF(ISNA(Q5),VLOOKUP($B5+7&amp;$C5,concat!$B$2:$C$200,2,0),Q5)</f>
        <v>16.925,11</v>
      </c>
      <c r="S5" s="3" t="str">
        <f>IF(ISNA(R5),VLOOKUP($B5-8&amp;$C5,concat!$B$2:$C$200,2,0),R5)</f>
        <v>16.925,11</v>
      </c>
      <c r="T5" s="3" t="str">
        <f>IF(ISNA(S5),VLOOKUP($B5+8&amp;$C5,concat!$B$2:$C$200,2,0),S5)</f>
        <v>16.925,11</v>
      </c>
      <c r="U5" s="3" t="str">
        <f>IF(ISNA(T5),VLOOKUP($B5+9&amp;$C5,concat!$B$2:$C$200,2,0),T5)</f>
        <v>16.925,11</v>
      </c>
      <c r="V5" s="3" t="str">
        <f>IF(ISNA(U5),VLOOKUP($B5-9&amp;$C5,concat!$B$2:$C$200,2,0),U5)</f>
        <v>16.925,11</v>
      </c>
      <c r="W5" s="3" t="str">
        <f>IF(ISNA(V5),VLOOKUP($B5-10&amp;$C5,concat!$B$2:$C$200,2,0),V5)</f>
        <v>16.925,11</v>
      </c>
      <c r="X5" s="3" t="str">
        <f>IF(ISNA(W5),VLOOKUP($B5+10&amp;$C5,concat!$B$2:$C$200,2,0),W5)</f>
        <v>16.925,11</v>
      </c>
      <c r="AA5" s="21" t="str">
        <f>X5</f>
        <v>16.925,11</v>
      </c>
      <c r="AD5" s="5" t="s">
        <v>18</v>
      </c>
      <c r="AE5" s="3">
        <f>LEN(AH9)-LEN(SUBSTITUTE(AH9,",",""))</f>
        <v>8</v>
      </c>
    </row>
    <row r="6" spans="1:35" x14ac:dyDescent="0.25">
      <c r="A6" s="4" t="s">
        <v>3</v>
      </c>
      <c r="B6" s="2">
        <v>35</v>
      </c>
      <c r="C6" s="10">
        <v>490</v>
      </c>
      <c r="D6" s="3" t="str">
        <f>VLOOKUP($B6&amp;$C6,concat!$B$2:$C$200,2,0)</f>
        <v>Leitura Anterior:31/08/2022</v>
      </c>
      <c r="E6" s="3" t="str">
        <f>IF(ISNA(D6),VLOOKUP($B6-1&amp;$C6,concat!$B$2:$C$200,2,0),D6)</f>
        <v>Leitura Anterior:31/08/2022</v>
      </c>
      <c r="F6" s="3" t="str">
        <f>IF(ISNA(E6),VLOOKUP($B6+1&amp;$C6,concat!$B$2:$C$200,2,0),E6)</f>
        <v>Leitura Anterior:31/08/2022</v>
      </c>
      <c r="G6" s="3" t="str">
        <f>IF(ISNA(F6),VLOOKUP($B6-2&amp;$C6,concat!$B$2:$C$200,2,0),F6)</f>
        <v>Leitura Anterior:31/08/2022</v>
      </c>
      <c r="H6" s="3" t="str">
        <f>IF(ISNA(G6),VLOOKUP($B6+2&amp;$C6,concat!$B$2:$C$200,2,0),G6)</f>
        <v>Leitura Anterior:31/08/2022</v>
      </c>
      <c r="I6" s="3" t="str">
        <f>IF(ISNA(H6),VLOOKUP($B6-3&amp;$C6,concat!$B$2:$C$200,2,0),H6)</f>
        <v>Leitura Anterior:31/08/2022</v>
      </c>
      <c r="J6" s="3" t="str">
        <f>IF(ISNA(I6),VLOOKUP($B6+3&amp;$C6,concat!$B$2:$C$200,2,0),I6)</f>
        <v>Leitura Anterior:31/08/2022</v>
      </c>
      <c r="K6" s="3" t="str">
        <f>IF(ISNA(J6),VLOOKUP($B6-4&amp;$C6,concat!$B$2:$C$200,2,0),J6)</f>
        <v>Leitura Anterior:31/08/2022</v>
      </c>
      <c r="L6" s="3" t="str">
        <f>IF(ISNA(K6),VLOOKUP($B6+4&amp;$C6,concat!$B$2:$C$200,2,0),K6)</f>
        <v>Leitura Anterior:31/08/2022</v>
      </c>
      <c r="M6" s="3" t="str">
        <f>IF(ISNA(L6),VLOOKUP($B6-5&amp;$C6,concat!$B$2:$C$200,2,0),L6)</f>
        <v>Leitura Anterior:31/08/2022</v>
      </c>
      <c r="N6" s="3" t="str">
        <f>IF(ISNA(M6),VLOOKUP($B6+5&amp;$C6,concat!$B$2:$C$200,2,0),M6)</f>
        <v>Leitura Anterior:31/08/2022</v>
      </c>
      <c r="O6" s="3" t="str">
        <f>IF(ISNA(N6),VLOOKUP($B6-6&amp;$C6,concat!$B$2:$C$200,2,0),N6)</f>
        <v>Leitura Anterior:31/08/2022</v>
      </c>
      <c r="P6" s="3" t="str">
        <f>IF(ISNA(O6),VLOOKUP($B6+6&amp;$C6,concat!$B$2:$C$200,2,0),O6)</f>
        <v>Leitura Anterior:31/08/2022</v>
      </c>
      <c r="Q6" s="3" t="str">
        <f>IF(ISNA(P6),VLOOKUP($B6-7&amp;$C6,concat!$B$2:$C$200,2,0),P6)</f>
        <v>Leitura Anterior:31/08/2022</v>
      </c>
      <c r="R6" s="3" t="str">
        <f>IF(ISNA(Q6),VLOOKUP($B6+7&amp;$C6,concat!$B$2:$C$200,2,0),Q6)</f>
        <v>Leitura Anterior:31/08/2022</v>
      </c>
      <c r="S6" s="3" t="str">
        <f>IF(ISNA(R6),VLOOKUP($B6-8&amp;$C6,concat!$B$2:$C$200,2,0),R6)</f>
        <v>Leitura Anterior:31/08/2022</v>
      </c>
      <c r="T6" s="3" t="str">
        <f>IF(ISNA(S6),VLOOKUP($B6+8&amp;$C6,concat!$B$2:$C$200,2,0),S6)</f>
        <v>Leitura Anterior:31/08/2022</v>
      </c>
      <c r="U6" s="3" t="str">
        <f>IF(ISNA(T6),VLOOKUP($B6+9&amp;$C6,concat!$B$2:$C$200,2,0),T6)</f>
        <v>Leitura Anterior:31/08/2022</v>
      </c>
      <c r="V6" s="3" t="str">
        <f>IF(ISNA(U6),VLOOKUP($B6-9&amp;$C6,concat!$B$2:$C$200,2,0),U6)</f>
        <v>Leitura Anterior:31/08/2022</v>
      </c>
      <c r="W6" s="3" t="str">
        <f>IF(ISNA(V6),VLOOKUP($B6-10&amp;$C6,concat!$B$2:$C$200,2,0),V6)</f>
        <v>Leitura Anterior:31/08/2022</v>
      </c>
      <c r="X6" s="3" t="str">
        <f>IF(ISNA(W6),VLOOKUP($B6+10&amp;$C6,concat!$B$2:$C$200,2,0),W6)</f>
        <v>Leitura Anterior:31/08/2022</v>
      </c>
      <c r="AA6" s="21" t="str">
        <f>X6</f>
        <v>Leitura Anterior:31/08/2022</v>
      </c>
    </row>
    <row r="7" spans="1:35" ht="15.75" thickBot="1" x14ac:dyDescent="0.3">
      <c r="A7" s="4" t="s">
        <v>2</v>
      </c>
      <c r="B7" s="2">
        <v>113</v>
      </c>
      <c r="C7" s="10">
        <v>490</v>
      </c>
      <c r="D7" s="3" t="str">
        <f>VLOOKUP($B7&amp;$C7,concat!$B$2:$C$200,2,0)</f>
        <v>Leitura Atual:30/09/2022</v>
      </c>
      <c r="E7" s="3" t="str">
        <f>IF(ISNA(D7),VLOOKUP($B7-1&amp;$C7,concat!$B$2:$C$200,2,0),D7)</f>
        <v>Leitura Atual:30/09/2022</v>
      </c>
      <c r="F7" s="3" t="str">
        <f>IF(ISNA(E7),VLOOKUP($B7+1&amp;$C7,concat!$B$2:$C$200,2,0),E7)</f>
        <v>Leitura Atual:30/09/2022</v>
      </c>
      <c r="G7" s="3" t="str">
        <f>IF(ISNA(F7),VLOOKUP($B7-2&amp;$C7,concat!$B$2:$C$200,2,0),F7)</f>
        <v>Leitura Atual:30/09/2022</v>
      </c>
      <c r="H7" s="3" t="str">
        <f>IF(ISNA(G7),VLOOKUP($B7+2&amp;$C7,concat!$B$2:$C$200,2,0),G7)</f>
        <v>Leitura Atual:30/09/2022</v>
      </c>
      <c r="I7" s="3" t="str">
        <f>IF(ISNA(H7),VLOOKUP($B7-3&amp;$C7,concat!$B$2:$C$200,2,0),H7)</f>
        <v>Leitura Atual:30/09/2022</v>
      </c>
      <c r="J7" s="3" t="str">
        <f>IF(ISNA(I7),VLOOKUP($B7+3&amp;$C7,concat!$B$2:$C$200,2,0),I7)</f>
        <v>Leitura Atual:30/09/2022</v>
      </c>
      <c r="K7" s="3" t="str">
        <f>IF(ISNA(J7),VLOOKUP($B7-4&amp;$C7,concat!$B$2:$C$200,2,0),J7)</f>
        <v>Leitura Atual:30/09/2022</v>
      </c>
      <c r="L7" s="3" t="str">
        <f>IF(ISNA(K7),VLOOKUP($B7+4&amp;$C7,concat!$B$2:$C$200,2,0),K7)</f>
        <v>Leitura Atual:30/09/2022</v>
      </c>
      <c r="M7" s="3" t="str">
        <f>IF(ISNA(L7),VLOOKUP($B7-5&amp;$C7,concat!$B$2:$C$200,2,0),L7)</f>
        <v>Leitura Atual:30/09/2022</v>
      </c>
      <c r="N7" s="3" t="str">
        <f>IF(ISNA(M7),VLOOKUP($B7+5&amp;$C7,concat!$B$2:$C$200,2,0),M7)</f>
        <v>Leitura Atual:30/09/2022</v>
      </c>
      <c r="O7" s="3" t="str">
        <f>IF(ISNA(N7),VLOOKUP($B7-6&amp;$C7,concat!$B$2:$C$200,2,0),N7)</f>
        <v>Leitura Atual:30/09/2022</v>
      </c>
      <c r="P7" s="3" t="str">
        <f>IF(ISNA(O7),VLOOKUP($B7+6&amp;$C7,concat!$B$2:$C$200,2,0),O7)</f>
        <v>Leitura Atual:30/09/2022</v>
      </c>
      <c r="Q7" s="3" t="str">
        <f>IF(ISNA(P7),VLOOKUP($B7-7&amp;$C7,concat!$B$2:$C$200,2,0),P7)</f>
        <v>Leitura Atual:30/09/2022</v>
      </c>
      <c r="R7" s="3" t="str">
        <f>IF(ISNA(Q7),VLOOKUP($B7+7&amp;$C7,concat!$B$2:$C$200,2,0),Q7)</f>
        <v>Leitura Atual:30/09/2022</v>
      </c>
      <c r="S7" s="3" t="str">
        <f>IF(ISNA(R7),VLOOKUP($B7-8&amp;$C7,concat!$B$2:$C$200,2,0),R7)</f>
        <v>Leitura Atual:30/09/2022</v>
      </c>
      <c r="T7" s="3" t="str">
        <f>IF(ISNA(S7),VLOOKUP($B7+8&amp;$C7,concat!$B$2:$C$200,2,0),S7)</f>
        <v>Leitura Atual:30/09/2022</v>
      </c>
      <c r="U7" s="3" t="str">
        <f>IF(ISNA(T7),VLOOKUP($B7+9&amp;$C7,concat!$B$2:$C$200,2,0),T7)</f>
        <v>Leitura Atual:30/09/2022</v>
      </c>
      <c r="V7" s="3" t="str">
        <f>IF(ISNA(U7),VLOOKUP($B7-9&amp;$C7,concat!$B$2:$C$200,2,0),U7)</f>
        <v>Leitura Atual:30/09/2022</v>
      </c>
      <c r="W7" s="3" t="str">
        <f>IF(ISNA(V7),VLOOKUP($B7-10&amp;$C7,concat!$B$2:$C$200,2,0),V7)</f>
        <v>Leitura Atual:30/09/2022</v>
      </c>
      <c r="X7" s="3" t="str">
        <f>IF(ISNA(W7),VLOOKUP($B7+10&amp;$C7,concat!$B$2:$C$200,2,0),W7)</f>
        <v>Leitura Atual:30/09/2022</v>
      </c>
      <c r="AA7" s="21" t="str">
        <f>X7</f>
        <v>Leitura Atual:30/09/2022</v>
      </c>
    </row>
    <row r="8" spans="1:35" ht="15.75" thickBot="1" x14ac:dyDescent="0.3">
      <c r="A8" s="4" t="s">
        <v>4</v>
      </c>
      <c r="B8" s="2">
        <v>312</v>
      </c>
      <c r="C8" s="10">
        <v>674</v>
      </c>
      <c r="D8" s="3" t="str">
        <f>VLOOKUP($B8&amp;$C8,concat!$B$2:$C$200,2,0)</f>
        <v>31/10/2022</v>
      </c>
      <c r="E8" s="3" t="str">
        <f>IF(ISNA(D8),VLOOKUP($B8-1&amp;$C8,concat!$B$2:$C$200,2,0),D8)</f>
        <v>31/10/2022</v>
      </c>
      <c r="F8" s="3" t="str">
        <f>IF(ISNA(E8),VLOOKUP($B8+1&amp;$C8,concat!$B$2:$C$200,2,0),E8)</f>
        <v>31/10/2022</v>
      </c>
      <c r="G8" s="3" t="str">
        <f>IF(ISNA(F8),VLOOKUP($B8-2&amp;$C8,concat!$B$2:$C$200,2,0),F8)</f>
        <v>31/10/2022</v>
      </c>
      <c r="H8" s="3" t="str">
        <f>IF(ISNA(G8),VLOOKUP($B8+2&amp;$C8,concat!$B$2:$C$200,2,0),G8)</f>
        <v>31/10/2022</v>
      </c>
      <c r="I8" s="3" t="str">
        <f>IF(ISNA(H8),VLOOKUP($B8-3&amp;$C8,concat!$B$2:$C$200,2,0),H8)</f>
        <v>31/10/2022</v>
      </c>
      <c r="J8" s="3" t="str">
        <f>IF(ISNA(I8),VLOOKUP($B8+3&amp;$C8,concat!$B$2:$C$200,2,0),I8)</f>
        <v>31/10/2022</v>
      </c>
      <c r="K8" s="3" t="str">
        <f>IF(ISNA(J8),VLOOKUP($B8-4&amp;$C8,concat!$B$2:$C$200,2,0),J8)</f>
        <v>31/10/2022</v>
      </c>
      <c r="L8" s="3" t="str">
        <f>IF(ISNA(K8),VLOOKUP($B8+4&amp;$C8,concat!$B$2:$C$200,2,0),K8)</f>
        <v>31/10/2022</v>
      </c>
      <c r="M8" s="3" t="str">
        <f>IF(ISNA(L8),VLOOKUP($B8-5&amp;$C8,concat!$B$2:$C$200,2,0),L8)</f>
        <v>31/10/2022</v>
      </c>
      <c r="N8" s="3" t="str">
        <f>IF(ISNA(M8),VLOOKUP($B8+5&amp;$C8,concat!$B$2:$C$200,2,0),M8)</f>
        <v>31/10/2022</v>
      </c>
      <c r="O8" s="3" t="str">
        <f>IF(ISNA(N8),VLOOKUP($B8-6&amp;$C8,concat!$B$2:$C$200,2,0),N8)</f>
        <v>31/10/2022</v>
      </c>
      <c r="P8" s="3" t="str">
        <f>IF(ISNA(O8),VLOOKUP($B8+6&amp;$C8,concat!$B$2:$C$200,2,0),O8)</f>
        <v>31/10/2022</v>
      </c>
      <c r="Q8" s="3" t="str">
        <f>IF(ISNA(P8),VLOOKUP($B8-7&amp;$C8,concat!$B$2:$C$200,2,0),P8)</f>
        <v>31/10/2022</v>
      </c>
      <c r="R8" s="3" t="str">
        <f>IF(ISNA(Q8),VLOOKUP($B8+7&amp;$C8,concat!$B$2:$C$200,2,0),Q8)</f>
        <v>31/10/2022</v>
      </c>
      <c r="S8" s="3" t="str">
        <f>IF(ISNA(R8),VLOOKUP($B8-8&amp;$C8,concat!$B$2:$C$200,2,0),R8)</f>
        <v>31/10/2022</v>
      </c>
      <c r="T8" s="3" t="str">
        <f>IF(ISNA(S8),VLOOKUP($B8+8&amp;$C8,concat!$B$2:$C$200,2,0),S8)</f>
        <v>31/10/2022</v>
      </c>
      <c r="U8" s="3" t="str">
        <f>IF(ISNA(T8),VLOOKUP($B8+9&amp;$C8,concat!$B$2:$C$200,2,0),T8)</f>
        <v>31/10/2022</v>
      </c>
      <c r="V8" s="3" t="str">
        <f>IF(ISNA(U8),VLOOKUP($B8-9&amp;$C8,concat!$B$2:$C$200,2,0),U8)</f>
        <v>31/10/2022</v>
      </c>
      <c r="W8" s="3" t="str">
        <f>IF(ISNA(V8),VLOOKUP($B8-10&amp;$C8,concat!$B$2:$C$200,2,0),V8)</f>
        <v>31/10/2022</v>
      </c>
      <c r="X8" s="3" t="str">
        <f>IF(ISNA(W8),VLOOKUP($B8+10&amp;$C8,concat!$B$2:$C$200,2,0),W8)</f>
        <v>31/10/2022</v>
      </c>
      <c r="AA8" s="21" t="str">
        <f>X8</f>
        <v>31/10/2022</v>
      </c>
      <c r="AC8" s="18" t="s">
        <v>33</v>
      </c>
      <c r="AD8" s="1" t="s">
        <v>20</v>
      </c>
      <c r="AE8" s="1" t="s">
        <v>21</v>
      </c>
      <c r="AF8" s="1" t="s">
        <v>24</v>
      </c>
      <c r="AG8" s="1" t="s">
        <v>23</v>
      </c>
      <c r="AH8" s="1" t="s">
        <v>22</v>
      </c>
      <c r="AI8" s="15" t="s">
        <v>34</v>
      </c>
    </row>
    <row r="9" spans="1:35" x14ac:dyDescent="0.25">
      <c r="A9" s="17" t="s">
        <v>35</v>
      </c>
      <c r="B9" s="18">
        <v>176</v>
      </c>
      <c r="C9" s="32">
        <v>568</v>
      </c>
      <c r="D9" s="1" t="str">
        <f>VLOOKUP($B9&amp;$C9,concat!$B$2:$C$200,2,0)</f>
        <v>Quantidade181,65181,651.159,201.159,2023,10197,408,40824,10</v>
      </c>
      <c r="E9" s="1" t="str">
        <f>IF(ISNA(D9),VLOOKUP($B9-1&amp;$C9,concat!$B$2:$C$200,2,0),D9)</f>
        <v>Quantidade181,65181,651.159,201.159,2023,10197,408,40824,10</v>
      </c>
      <c r="F9" s="1" t="str">
        <f>IF(ISNA(E9),VLOOKUP($B9+1&amp;$C9,concat!$B$2:$C$200,2,0),E9)</f>
        <v>Quantidade181,65181,651.159,201.159,2023,10197,408,40824,10</v>
      </c>
      <c r="G9" s="1" t="str">
        <f>IF(ISNA(F9),VLOOKUP($B9-2&amp;$C9,concat!$B$2:$C$200,2,0),F9)</f>
        <v>Quantidade181,65181,651.159,201.159,2023,10197,408,40824,10</v>
      </c>
      <c r="H9" s="1" t="str">
        <f>IF(ISNA(G9),VLOOKUP($B9+2&amp;$C9,concat!$B$2:$C$200,2,0),G9)</f>
        <v>Quantidade181,65181,651.159,201.159,2023,10197,408,40824,10</v>
      </c>
      <c r="I9" s="1" t="str">
        <f>IF(ISNA(H9),VLOOKUP($B9-3&amp;$C9,concat!$B$2:$C$200,2,0),H9)</f>
        <v>Quantidade181,65181,651.159,201.159,2023,10197,408,40824,10</v>
      </c>
      <c r="J9" s="1" t="str">
        <f>IF(ISNA(I9),VLOOKUP($B9+3&amp;$C9,concat!$B$2:$C$200,2,0),I9)</f>
        <v>Quantidade181,65181,651.159,201.159,2023,10197,408,40824,10</v>
      </c>
      <c r="K9" s="1" t="str">
        <f>IF(ISNA(J9),VLOOKUP($B9-4&amp;$C9,concat!$B$2:$C$200,2,0),J9)</f>
        <v>Quantidade181,65181,651.159,201.159,2023,10197,408,40824,10</v>
      </c>
      <c r="L9" s="1" t="str">
        <f>IF(ISNA(K9),VLOOKUP($B9+4&amp;$C9,concat!$B$2:$C$200,2,0),K9)</f>
        <v>Quantidade181,65181,651.159,201.159,2023,10197,408,40824,10</v>
      </c>
      <c r="M9" s="1" t="str">
        <f>IF(ISNA(L9),VLOOKUP($B9-5&amp;$C9,concat!$B$2:$C$200,2,0),L9)</f>
        <v>Quantidade181,65181,651.159,201.159,2023,10197,408,40824,10</v>
      </c>
      <c r="N9" s="1" t="str">
        <f>IF(ISNA(M9),VLOOKUP($B9+5&amp;$C9,concat!$B$2:$C$200,2,0),M9)</f>
        <v>Quantidade181,65181,651.159,201.159,2023,10197,408,40824,10</v>
      </c>
      <c r="O9" s="1" t="str">
        <f>IF(ISNA(N9),VLOOKUP($B9-6&amp;$C9,concat!$B$2:$C$200,2,0),N9)</f>
        <v>Quantidade181,65181,651.159,201.159,2023,10197,408,40824,10</v>
      </c>
      <c r="P9" s="1" t="str">
        <f>IF(ISNA(O9),VLOOKUP($B9+6&amp;$C9,concat!$B$2:$C$200,2,0),O9)</f>
        <v>Quantidade181,65181,651.159,201.159,2023,10197,408,40824,10</v>
      </c>
      <c r="Q9" s="1" t="str">
        <f>IF(ISNA(P9),VLOOKUP($B9-7&amp;$C9,concat!$B$2:$C$200,2,0),P9)</f>
        <v>Quantidade181,65181,651.159,201.159,2023,10197,408,40824,10</v>
      </c>
      <c r="R9" s="1" t="str">
        <f>IF(ISNA(Q9),VLOOKUP($B9+7&amp;$C9,concat!$B$2:$C$200,2,0),Q9)</f>
        <v>Quantidade181,65181,651.159,201.159,2023,10197,408,40824,10</v>
      </c>
      <c r="S9" s="1" t="str">
        <f>IF(ISNA(R9),VLOOKUP($B9-8&amp;$C9,concat!$B$2:$C$200,2,0),R9)</f>
        <v>Quantidade181,65181,651.159,201.159,2023,10197,408,40824,10</v>
      </c>
      <c r="T9" s="1" t="str">
        <f>IF(ISNA(S9),VLOOKUP($B9+8&amp;$C9,concat!$B$2:$C$200,2,0),S9)</f>
        <v>Quantidade181,65181,651.159,201.159,2023,10197,408,40824,10</v>
      </c>
      <c r="U9" s="1" t="str">
        <f>IF(ISNA(T9),VLOOKUP($B9+9&amp;$C9,concat!$B$2:$C$200,2,0),T9)</f>
        <v>Quantidade181,65181,651.159,201.159,2023,10197,408,40824,10</v>
      </c>
      <c r="V9" s="1" t="str">
        <f>IF(ISNA(U9),VLOOKUP($B9-9&amp;$C9,concat!$B$2:$C$200,2,0),U9)</f>
        <v>Quantidade181,65181,651.159,201.159,2023,10197,408,40824,10</v>
      </c>
      <c r="W9" s="1" t="str">
        <f>IF(ISNA(V9),VLOOKUP($B9-10&amp;$C9,concat!$B$2:$C$200,2,0),V9)</f>
        <v>Quantidade181,65181,651.159,201.159,2023,10197,408,40824,10</v>
      </c>
      <c r="X9" s="1" t="str">
        <f>IF(ISNA(W9),VLOOKUP($B9+10&amp;$C9,concat!$B$2:$C$200,2,0),W9)</f>
        <v>Quantidade181,65181,651.159,201.159,2023,10197,408,40824,10</v>
      </c>
      <c r="Y9" s="1">
        <f>LEN(X9)</f>
        <v>59</v>
      </c>
      <c r="Z9" s="15" t="str">
        <f>RIGHT(X9,Y9-10)</f>
        <v>181,65181,651.159,201.159,2023,10197,408,40824,10</v>
      </c>
      <c r="AA9" s="36" t="s">
        <v>67</v>
      </c>
      <c r="AC9" s="2"/>
      <c r="AH9" s="3" t="str">
        <f>Z9</f>
        <v>181,65181,651.159,201.159,2023,10197,408,40824,10</v>
      </c>
      <c r="AI9" s="10">
        <f>LEN(AH9)</f>
        <v>49</v>
      </c>
    </row>
    <row r="10" spans="1:35" x14ac:dyDescent="0.25">
      <c r="A10" s="4" t="s">
        <v>15</v>
      </c>
      <c r="AA10" s="21" t="str">
        <f>AF11</f>
        <v>181,65</v>
      </c>
      <c r="AC10" s="2"/>
      <c r="AI10" s="10"/>
    </row>
    <row r="11" spans="1:35" x14ac:dyDescent="0.25">
      <c r="A11" s="22" t="s">
        <v>43</v>
      </c>
      <c r="B11" s="33"/>
      <c r="C11" s="34"/>
      <c r="AA11" s="21" t="str">
        <f t="shared" ref="AA11:AA17" si="0">AF12</f>
        <v>181,65</v>
      </c>
      <c r="AC11" s="2" t="s">
        <v>25</v>
      </c>
      <c r="AD11" s="3" t="str">
        <f>LEFT(AH9,FIND(",",AH9,1)-1)</f>
        <v>181</v>
      </c>
      <c r="AE11" s="3" t="str">
        <f>MID(AH9,SEARCH(",",AH9),3)</f>
        <v>,65</v>
      </c>
      <c r="AF11" s="9" t="str">
        <f t="shared" ref="AF11:AF18" si="1">_xlfn.CONCAT(AD11,AE11)</f>
        <v>181,65</v>
      </c>
      <c r="AG11" s="3">
        <f t="shared" ref="AG11:AG18" si="2">LEN(AF11)</f>
        <v>6</v>
      </c>
      <c r="AH11" s="3" t="str">
        <f>RIGHT(AH9,AI9-AG11)</f>
        <v>181,651.159,201.159,2023,10197,408,40824,10</v>
      </c>
      <c r="AI11" s="10">
        <f t="shared" ref="AI11:AI18" si="3">LEN(AH11)</f>
        <v>43</v>
      </c>
    </row>
    <row r="12" spans="1:35" x14ac:dyDescent="0.25">
      <c r="A12" s="4" t="s">
        <v>16</v>
      </c>
      <c r="AA12" s="21" t="str">
        <f t="shared" si="0"/>
        <v>1.159,20</v>
      </c>
      <c r="AC12" s="2" t="s">
        <v>26</v>
      </c>
      <c r="AD12" s="3" t="str">
        <f>LEFT(AH11,FIND(",",AH11,1)-1)</f>
        <v>181</v>
      </c>
      <c r="AE12" s="3" t="str">
        <f>MID(AH11,SEARCH(",",AH11),3)</f>
        <v>,65</v>
      </c>
      <c r="AF12" s="9" t="str">
        <f t="shared" si="1"/>
        <v>181,65</v>
      </c>
      <c r="AG12" s="3">
        <f t="shared" si="2"/>
        <v>6</v>
      </c>
      <c r="AH12" s="3" t="str">
        <f>RIGHT(AH11,AI11-AG12)</f>
        <v>1.159,201.159,2023,10197,408,40824,10</v>
      </c>
      <c r="AI12" s="10">
        <f t="shared" si="3"/>
        <v>37</v>
      </c>
    </row>
    <row r="13" spans="1:35" x14ac:dyDescent="0.25">
      <c r="A13" s="4" t="s">
        <v>44</v>
      </c>
      <c r="AA13" s="21" t="str">
        <f t="shared" si="0"/>
        <v>1.159,20</v>
      </c>
      <c r="AC13" s="2" t="s">
        <v>27</v>
      </c>
      <c r="AD13" s="3" t="str">
        <f>LEFT(AH12,FIND(",",AH12,1)-1)</f>
        <v>1.159</v>
      </c>
      <c r="AE13" s="3" t="str">
        <f>MID(AH12,SEARCH(",",AH12),3)</f>
        <v>,20</v>
      </c>
      <c r="AF13" s="9" t="str">
        <f t="shared" si="1"/>
        <v>1.159,20</v>
      </c>
      <c r="AG13" s="3">
        <f t="shared" si="2"/>
        <v>8</v>
      </c>
      <c r="AH13" s="3" t="str">
        <f>RIGHT(AH12,AI12-AG13)</f>
        <v>1.159,2023,10197,408,40824,10</v>
      </c>
      <c r="AI13" s="10">
        <f t="shared" si="3"/>
        <v>29</v>
      </c>
    </row>
    <row r="14" spans="1:35" x14ac:dyDescent="0.25">
      <c r="A14" s="4" t="s">
        <v>36</v>
      </c>
      <c r="AA14" s="21" t="str">
        <f t="shared" si="0"/>
        <v>23,10</v>
      </c>
      <c r="AC14" s="2" t="s">
        <v>28</v>
      </c>
      <c r="AD14" s="3" t="str">
        <f>LEFT(AH12,FIND(",",AH12,1)-1)</f>
        <v>1.159</v>
      </c>
      <c r="AE14" s="3" t="str">
        <f>MID(AH12,SEARCH(",",AH12),3)</f>
        <v>,20</v>
      </c>
      <c r="AF14" s="9" t="str">
        <f t="shared" si="1"/>
        <v>1.159,20</v>
      </c>
      <c r="AG14" s="3">
        <f t="shared" si="2"/>
        <v>8</v>
      </c>
      <c r="AH14" s="3" t="str">
        <f>RIGHT(AH13,AI13-AG14)</f>
        <v>23,10197,408,40824,10</v>
      </c>
      <c r="AI14" s="10">
        <f t="shared" si="3"/>
        <v>21</v>
      </c>
    </row>
    <row r="15" spans="1:35" x14ac:dyDescent="0.25">
      <c r="A15" s="4" t="s">
        <v>37</v>
      </c>
      <c r="AA15" s="21" t="str">
        <f t="shared" si="0"/>
        <v>197,40</v>
      </c>
      <c r="AC15" s="2" t="s">
        <v>29</v>
      </c>
      <c r="AD15" s="3" t="str">
        <f>LEFT(AH14,FIND(",",AH14,1)-1)</f>
        <v>23</v>
      </c>
      <c r="AE15" s="3" t="str">
        <f>MID(AH14,SEARCH(",",AH14),3)</f>
        <v>,10</v>
      </c>
      <c r="AF15" s="9" t="str">
        <f t="shared" si="1"/>
        <v>23,10</v>
      </c>
      <c r="AG15" s="3">
        <f t="shared" si="2"/>
        <v>5</v>
      </c>
      <c r="AH15" s="3" t="str">
        <f>RIGHT(AH14,AI14-AG15)</f>
        <v>197,408,40824,10</v>
      </c>
      <c r="AI15" s="10">
        <f t="shared" si="3"/>
        <v>16</v>
      </c>
    </row>
    <row r="16" spans="1:35" x14ac:dyDescent="0.25">
      <c r="A16" s="4" t="s">
        <v>38</v>
      </c>
      <c r="AA16" s="21" t="str">
        <f t="shared" si="0"/>
        <v>8,40</v>
      </c>
      <c r="AC16" s="2" t="s">
        <v>30</v>
      </c>
      <c r="AD16" s="3" t="str">
        <f>LEFT(AH15,FIND(",",AH15,1)-1)</f>
        <v>197</v>
      </c>
      <c r="AE16" s="3" t="str">
        <f>MID(AH15,SEARCH(",",AH15),3)</f>
        <v>,40</v>
      </c>
      <c r="AF16" s="9" t="str">
        <f t="shared" si="1"/>
        <v>197,40</v>
      </c>
      <c r="AG16" s="3">
        <f t="shared" si="2"/>
        <v>6</v>
      </c>
      <c r="AH16" s="3" t="str">
        <f>RIGHT(AH15,AI15-AG16)</f>
        <v>8,40824,10</v>
      </c>
      <c r="AI16" s="10">
        <f t="shared" si="3"/>
        <v>10</v>
      </c>
    </row>
    <row r="17" spans="1:35" ht="15.75" thickBot="1" x14ac:dyDescent="0.3">
      <c r="A17" s="4" t="s">
        <v>39</v>
      </c>
      <c r="B17" s="11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35" t="str">
        <f t="shared" si="0"/>
        <v>824,10</v>
      </c>
      <c r="AC17" s="2" t="s">
        <v>31</v>
      </c>
      <c r="AD17" s="3" t="str">
        <f t="shared" ref="AD17:AD18" si="4">LEFT(AH16,FIND(",",AH16,1)-1)</f>
        <v>8</v>
      </c>
      <c r="AE17" s="3" t="str">
        <f t="shared" ref="AE17:AE18" si="5">MID(AH16,SEARCH(",",AH16),3)</f>
        <v>,40</v>
      </c>
      <c r="AF17" s="9" t="str">
        <f t="shared" si="1"/>
        <v>8,40</v>
      </c>
      <c r="AG17" s="3">
        <f t="shared" si="2"/>
        <v>4</v>
      </c>
      <c r="AH17" s="3" t="str">
        <f t="shared" ref="AH17:AH18" si="6">RIGHT(AH16,AI16-AG17)</f>
        <v>824,10</v>
      </c>
      <c r="AI17" s="10">
        <f t="shared" si="3"/>
        <v>6</v>
      </c>
    </row>
    <row r="18" spans="1:35" ht="15.75" thickBot="1" x14ac:dyDescent="0.3">
      <c r="A18" s="17" t="s">
        <v>42</v>
      </c>
      <c r="B18" s="18">
        <v>254</v>
      </c>
      <c r="C18" s="32">
        <v>568</v>
      </c>
      <c r="D18" s="1" t="str">
        <f>VLOOKUP($B18&amp;$C18,concat!$B$2:$C$200,2,0)</f>
        <v>Tarifa c/Tributos1,6162401,6162400,4498400,4498400,3402200,34022020,18491020,184910</v>
      </c>
      <c r="E18" s="1" t="str">
        <f>IF(ISNA(D18),VLOOKUP($B18-1&amp;$C18,concat!$B$2:$C$200,2,0),D18)</f>
        <v>Tarifa c/Tributos1,6162401,6162400,4498400,4498400,3402200,34022020,18491020,184910</v>
      </c>
      <c r="F18" s="1" t="str">
        <f>IF(ISNA(E18),VLOOKUP($B18+1&amp;$C18,concat!$B$2:$C$200,2,0),E18)</f>
        <v>Tarifa c/Tributos1,6162401,6162400,4498400,4498400,3402200,34022020,18491020,184910</v>
      </c>
      <c r="G18" s="1" t="str">
        <f>IF(ISNA(F18),VLOOKUP($B18-2&amp;$C18,concat!$B$2:$C$200,2,0),F18)</f>
        <v>Tarifa c/Tributos1,6162401,6162400,4498400,4498400,3402200,34022020,18491020,184910</v>
      </c>
      <c r="H18" s="1" t="str">
        <f>IF(ISNA(G18),VLOOKUP($B18+2&amp;$C18,concat!$B$2:$C$200,2,0),G18)</f>
        <v>Tarifa c/Tributos1,6162401,6162400,4498400,4498400,3402200,34022020,18491020,184910</v>
      </c>
      <c r="I18" s="1" t="str">
        <f>IF(ISNA(H18),VLOOKUP($B18-3&amp;$C18,concat!$B$2:$C$200,2,0),H18)</f>
        <v>Tarifa c/Tributos1,6162401,6162400,4498400,4498400,3402200,34022020,18491020,184910</v>
      </c>
      <c r="J18" s="1" t="str">
        <f>IF(ISNA(I18),VLOOKUP($B18+3&amp;$C18,concat!$B$2:$C$200,2,0),I18)</f>
        <v>Tarifa c/Tributos1,6162401,6162400,4498400,4498400,3402200,34022020,18491020,184910</v>
      </c>
      <c r="K18" s="1" t="str">
        <f>IF(ISNA(J18),VLOOKUP($B18-4&amp;$C18,concat!$B$2:$C$200,2,0),J18)</f>
        <v>Tarifa c/Tributos1,6162401,6162400,4498400,4498400,3402200,34022020,18491020,184910</v>
      </c>
      <c r="L18" s="1" t="str">
        <f>IF(ISNA(K18),VLOOKUP($B18+4&amp;$C18,concat!$B$2:$C$200,2,0),K18)</f>
        <v>Tarifa c/Tributos1,6162401,6162400,4498400,4498400,3402200,34022020,18491020,184910</v>
      </c>
      <c r="M18" s="1" t="str">
        <f>IF(ISNA(L18),VLOOKUP($B18-5&amp;$C18,concat!$B$2:$C$200,2,0),L18)</f>
        <v>Tarifa c/Tributos1,6162401,6162400,4498400,4498400,3402200,34022020,18491020,184910</v>
      </c>
      <c r="N18" s="1" t="str">
        <f>IF(ISNA(M18),VLOOKUP($B18+5&amp;$C18,concat!$B$2:$C$200,2,0),M18)</f>
        <v>Tarifa c/Tributos1,6162401,6162400,4498400,4498400,3402200,34022020,18491020,184910</v>
      </c>
      <c r="O18" s="1" t="str">
        <f>IF(ISNA(N18),VLOOKUP($B18-6&amp;$C18,concat!$B$2:$C$200,2,0),N18)</f>
        <v>Tarifa c/Tributos1,6162401,6162400,4498400,4498400,3402200,34022020,18491020,184910</v>
      </c>
      <c r="P18" s="1" t="str">
        <f>IF(ISNA(O18),VLOOKUP($B18+6&amp;$C18,concat!$B$2:$C$200,2,0),O18)</f>
        <v>Tarifa c/Tributos1,6162401,6162400,4498400,4498400,3402200,34022020,18491020,184910</v>
      </c>
      <c r="Q18" s="1" t="str">
        <f>IF(ISNA(P18),VLOOKUP($B18-7&amp;$C18,concat!$B$2:$C$200,2,0),P18)</f>
        <v>Tarifa c/Tributos1,6162401,6162400,4498400,4498400,3402200,34022020,18491020,184910</v>
      </c>
      <c r="R18" s="1" t="str">
        <f>IF(ISNA(Q18),VLOOKUP($B18+7&amp;$C18,concat!$B$2:$C$200,2,0),Q18)</f>
        <v>Tarifa c/Tributos1,6162401,6162400,4498400,4498400,3402200,34022020,18491020,184910</v>
      </c>
      <c r="S18" s="1" t="str">
        <f>IF(ISNA(R18),VLOOKUP($B18-8&amp;$C18,concat!$B$2:$C$200,2,0),R18)</f>
        <v>Tarifa c/Tributos1,6162401,6162400,4498400,4498400,3402200,34022020,18491020,184910</v>
      </c>
      <c r="T18" s="1" t="str">
        <f>IF(ISNA(S18),VLOOKUP($B18+8&amp;$C18,concat!$B$2:$C$200,2,0),S18)</f>
        <v>Tarifa c/Tributos1,6162401,6162400,4498400,4498400,3402200,34022020,18491020,184910</v>
      </c>
      <c r="U18" s="1" t="str">
        <f>IF(ISNA(T18),VLOOKUP($B18+9&amp;$C18,concat!$B$2:$C$200,2,0),T18)</f>
        <v>Tarifa c/Tributos1,6162401,6162400,4498400,4498400,3402200,34022020,18491020,184910</v>
      </c>
      <c r="V18" s="1" t="str">
        <f>IF(ISNA(U18),VLOOKUP($B18-9&amp;$C18,concat!$B$2:$C$200,2,0),U18)</f>
        <v>Tarifa c/Tributos1,6162401,6162400,4498400,4498400,3402200,34022020,18491020,184910</v>
      </c>
      <c r="W18" s="1" t="str">
        <f>IF(ISNA(V18),VLOOKUP($B18-10&amp;$C18,concat!$B$2:$C$200,2,0),V18)</f>
        <v>Tarifa c/Tributos1,6162401,6162400,4498400,4498400,3402200,34022020,18491020,184910</v>
      </c>
      <c r="X18" s="1" t="str">
        <f>IF(ISNA(W18),VLOOKUP($B18+10&amp;$C18,concat!$B$2:$C$200,2,0),W18)</f>
        <v>Tarifa c/Tributos1,6162401,6162400,4498400,4498400,3402200,34022020,18491020,184910</v>
      </c>
      <c r="Y18" s="1">
        <f>LEN(X18)</f>
        <v>83</v>
      </c>
      <c r="Z18" s="15" t="str">
        <f>RIGHT(X18,Y18-17)</f>
        <v>1,6162401,6162400,4498400,4498400,3402200,34022020,18491020,184910</v>
      </c>
      <c r="AA18" s="36" t="s">
        <v>67</v>
      </c>
      <c r="AC18" s="11" t="s">
        <v>32</v>
      </c>
      <c r="AD18" s="12" t="str">
        <f t="shared" si="4"/>
        <v>824</v>
      </c>
      <c r="AE18" s="12" t="str">
        <f t="shared" si="5"/>
        <v>,10</v>
      </c>
      <c r="AF18" s="13" t="str">
        <f t="shared" si="1"/>
        <v>824,10</v>
      </c>
      <c r="AG18" s="12">
        <f t="shared" si="2"/>
        <v>6</v>
      </c>
      <c r="AH18" s="12" t="str">
        <f t="shared" si="6"/>
        <v/>
      </c>
      <c r="AI18" s="14">
        <f t="shared" si="3"/>
        <v>0</v>
      </c>
    </row>
    <row r="19" spans="1:35" ht="15.75" thickBot="1" x14ac:dyDescent="0.3">
      <c r="A19" s="4" t="s">
        <v>45</v>
      </c>
      <c r="AA19" s="21" t="str">
        <f>AF23</f>
        <v>1,616240</v>
      </c>
    </row>
    <row r="20" spans="1:35" x14ac:dyDescent="0.25">
      <c r="A20" s="22" t="s">
        <v>46</v>
      </c>
      <c r="B20" s="33"/>
      <c r="C20" s="34"/>
      <c r="AA20" s="21" t="str">
        <f t="shared" ref="AA20:AA26" si="7">AF24</f>
        <v>1,616240</v>
      </c>
      <c r="AC20" s="18" t="s">
        <v>40</v>
      </c>
      <c r="AD20" s="1" t="s">
        <v>20</v>
      </c>
      <c r="AE20" s="1" t="s">
        <v>21</v>
      </c>
      <c r="AF20" s="1" t="s">
        <v>24</v>
      </c>
      <c r="AG20" s="1" t="s">
        <v>23</v>
      </c>
      <c r="AH20" s="1" t="s">
        <v>22</v>
      </c>
      <c r="AI20" s="15" t="s">
        <v>34</v>
      </c>
    </row>
    <row r="21" spans="1:35" x14ac:dyDescent="0.25">
      <c r="A21" s="4" t="s">
        <v>47</v>
      </c>
      <c r="AA21" s="21" t="str">
        <f t="shared" si="7"/>
        <v>0,449840</v>
      </c>
      <c r="AC21" s="2"/>
      <c r="AH21" s="3" t="str">
        <f>Z18</f>
        <v>1,6162401,6162400,4498400,4498400,3402200,34022020,18491020,184910</v>
      </c>
      <c r="AI21" s="10">
        <f>LEN(AH21)</f>
        <v>66</v>
      </c>
    </row>
    <row r="22" spans="1:35" x14ac:dyDescent="0.25">
      <c r="A22" s="4" t="s">
        <v>48</v>
      </c>
      <c r="AA22" s="21" t="str">
        <f t="shared" si="7"/>
        <v>0,449840</v>
      </c>
      <c r="AC22" s="2"/>
      <c r="AI22" s="10"/>
    </row>
    <row r="23" spans="1:35" x14ac:dyDescent="0.25">
      <c r="A23" s="4" t="s">
        <v>49</v>
      </c>
      <c r="AA23" s="21" t="str">
        <f t="shared" si="7"/>
        <v>0,340220</v>
      </c>
      <c r="AC23" s="2" t="s">
        <v>25</v>
      </c>
      <c r="AD23" s="3" t="str">
        <f>LEFT(AH21,FIND(",",AH21,1)-1)</f>
        <v>1</v>
      </c>
      <c r="AE23" s="3" t="str">
        <f>MID(AH21,SEARCH(",",AH21),7)</f>
        <v>,616240</v>
      </c>
      <c r="AF23" s="9" t="str">
        <f t="shared" ref="AF23:AF30" si="8">_xlfn.CONCAT(AD23,AE23)</f>
        <v>1,616240</v>
      </c>
      <c r="AG23" s="3">
        <f t="shared" ref="AG23:AG30" si="9">LEN(AF23)</f>
        <v>8</v>
      </c>
      <c r="AH23" s="3" t="str">
        <f>RIGHT(AH21,AI21-AG23)</f>
        <v>1,6162400,4498400,4498400,3402200,34022020,18491020,184910</v>
      </c>
      <c r="AI23" s="10">
        <f t="shared" ref="AI23:AI30" si="10">LEN(AH23)</f>
        <v>58</v>
      </c>
    </row>
    <row r="24" spans="1:35" x14ac:dyDescent="0.25">
      <c r="A24" s="4" t="s">
        <v>50</v>
      </c>
      <c r="AA24" s="21" t="str">
        <f t="shared" si="7"/>
        <v>0,340220</v>
      </c>
      <c r="AC24" s="2" t="s">
        <v>26</v>
      </c>
      <c r="AD24" s="3" t="str">
        <f>LEFT(AH23,FIND(",",AH23,1)-1)</f>
        <v>1</v>
      </c>
      <c r="AE24" s="3" t="str">
        <f>MID(AH23,SEARCH(",",AH23),7)</f>
        <v>,616240</v>
      </c>
      <c r="AF24" s="9" t="str">
        <f t="shared" si="8"/>
        <v>1,616240</v>
      </c>
      <c r="AG24" s="3">
        <f t="shared" si="9"/>
        <v>8</v>
      </c>
      <c r="AH24" s="3" t="str">
        <f>RIGHT(AH23,AI23-AG24)</f>
        <v>0,4498400,4498400,3402200,34022020,18491020,184910</v>
      </c>
      <c r="AI24" s="10">
        <f t="shared" si="10"/>
        <v>50</v>
      </c>
    </row>
    <row r="25" spans="1:35" x14ac:dyDescent="0.25">
      <c r="A25" s="4" t="s">
        <v>51</v>
      </c>
      <c r="AA25" s="21" t="str">
        <f t="shared" si="7"/>
        <v>20,184910</v>
      </c>
      <c r="AC25" s="2" t="s">
        <v>27</v>
      </c>
      <c r="AD25" s="3" t="str">
        <f>LEFT(AH24,FIND(",",AH24,1)-1)</f>
        <v>0</v>
      </c>
      <c r="AE25" s="3" t="str">
        <f>MID(AH24,SEARCH(",",AH24),7)</f>
        <v>,449840</v>
      </c>
      <c r="AF25" s="9" t="str">
        <f t="shared" si="8"/>
        <v>0,449840</v>
      </c>
      <c r="AG25" s="3">
        <f t="shared" si="9"/>
        <v>8</v>
      </c>
      <c r="AH25" s="3" t="str">
        <f>RIGHT(AH24,AI24-AG25)</f>
        <v>0,4498400,3402200,34022020,18491020,184910</v>
      </c>
      <c r="AI25" s="10">
        <f t="shared" si="10"/>
        <v>42</v>
      </c>
    </row>
    <row r="26" spans="1:35" ht="15.75" thickBot="1" x14ac:dyDescent="0.3">
      <c r="A26" s="16" t="s">
        <v>52</v>
      </c>
      <c r="B26" s="11"/>
      <c r="C26" s="14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35" t="str">
        <f t="shared" si="7"/>
        <v>20,184910</v>
      </c>
      <c r="AC26" s="2" t="s">
        <v>28</v>
      </c>
      <c r="AD26" s="3" t="str">
        <f>LEFT(AH24,FIND(",",AH24,1)-1)</f>
        <v>0</v>
      </c>
      <c r="AE26" s="3" t="str">
        <f>MID(AH24,SEARCH(",",AH24),7)</f>
        <v>,449840</v>
      </c>
      <c r="AF26" s="9" t="str">
        <f t="shared" si="8"/>
        <v>0,449840</v>
      </c>
      <c r="AG26" s="3">
        <f t="shared" si="9"/>
        <v>8</v>
      </c>
      <c r="AH26" s="3" t="str">
        <f>RIGHT(AH25,AI25-AG26)</f>
        <v>0,3402200,34022020,18491020,184910</v>
      </c>
      <c r="AI26" s="10">
        <f t="shared" si="10"/>
        <v>34</v>
      </c>
    </row>
    <row r="27" spans="1:35" x14ac:dyDescent="0.25">
      <c r="A27" s="4" t="s">
        <v>10</v>
      </c>
      <c r="B27" s="2">
        <v>373</v>
      </c>
      <c r="C27" s="10">
        <v>84</v>
      </c>
      <c r="D27" s="3" t="str">
        <f>VLOOKUP($B27&amp;$C27,concat!$B$2:$C$200,2,0)</f>
        <v>CPF/CNPJ41.628.717/0001-60</v>
      </c>
      <c r="E27" s="3" t="str">
        <f>IF(ISNA(D27),VLOOKUP($B27-1&amp;$C27,concat!$B$2:$C$200,2,0),D27)</f>
        <v>CPF/CNPJ41.628.717/0001-60</v>
      </c>
      <c r="F27" s="3" t="str">
        <f>IF(ISNA(E27),VLOOKUP($B27+1&amp;$C27,concat!$B$2:$C$200,2,0),E27)</f>
        <v>CPF/CNPJ41.628.717/0001-60</v>
      </c>
      <c r="G27" s="3" t="str">
        <f>IF(ISNA(F27),VLOOKUP($B27-2&amp;$C27,concat!$B$2:$C$200,2,0),F27)</f>
        <v>CPF/CNPJ41.628.717/0001-60</v>
      </c>
      <c r="H27" s="3" t="str">
        <f>IF(ISNA(G27),VLOOKUP($B27+2&amp;$C27,concat!$B$2:$C$200,2,0),G27)</f>
        <v>CPF/CNPJ41.628.717/0001-60</v>
      </c>
      <c r="I27" s="3" t="str">
        <f>IF(ISNA(H27),VLOOKUP($B27-3&amp;$C27,concat!$B$2:$C$200,2,0),H27)</f>
        <v>CPF/CNPJ41.628.717/0001-60</v>
      </c>
      <c r="J27" s="3" t="str">
        <f>IF(ISNA(I27),VLOOKUP($B27+3&amp;$C27,concat!$B$2:$C$200,2,0),I27)</f>
        <v>CPF/CNPJ41.628.717/0001-60</v>
      </c>
      <c r="K27" s="3" t="str">
        <f>IF(ISNA(J27),VLOOKUP($B27-4&amp;$C27,concat!$B$2:$C$200,2,0),J27)</f>
        <v>CPF/CNPJ41.628.717/0001-60</v>
      </c>
      <c r="L27" s="3" t="str">
        <f>IF(ISNA(K27),VLOOKUP($B27+4&amp;$C27,concat!$B$2:$C$200,2,0),K27)</f>
        <v>CPF/CNPJ41.628.717/0001-60</v>
      </c>
      <c r="M27" s="3" t="str">
        <f>IF(ISNA(L27),VLOOKUP($B27-5&amp;$C27,concat!$B$2:$C$200,2,0),L27)</f>
        <v>CPF/CNPJ41.628.717/0001-60</v>
      </c>
      <c r="N27" s="3" t="str">
        <f>IF(ISNA(M27),VLOOKUP($B27+5&amp;$C27,concat!$B$2:$C$200,2,0),M27)</f>
        <v>CPF/CNPJ41.628.717/0001-60</v>
      </c>
      <c r="O27" s="3" t="str">
        <f>IF(ISNA(N27),VLOOKUP($B27-6&amp;$C27,concat!$B$2:$C$200,2,0),N27)</f>
        <v>CPF/CNPJ41.628.717/0001-60</v>
      </c>
      <c r="P27" s="3" t="str">
        <f>IF(ISNA(O27),VLOOKUP($B27+6&amp;$C27,concat!$B$2:$C$200,2,0),O27)</f>
        <v>CPF/CNPJ41.628.717/0001-60</v>
      </c>
      <c r="Q27" s="3" t="str">
        <f>IF(ISNA(P27),VLOOKUP($B27-7&amp;$C27,concat!$B$2:$C$200,2,0),P27)</f>
        <v>CPF/CNPJ41.628.717/0001-60</v>
      </c>
      <c r="R27" s="3" t="str">
        <f>IF(ISNA(Q27),VLOOKUP($B27+7&amp;$C27,concat!$B$2:$C$200,2,0),Q27)</f>
        <v>CPF/CNPJ41.628.717/0001-60</v>
      </c>
      <c r="S27" s="3" t="str">
        <f>IF(ISNA(R27),VLOOKUP($B27-8&amp;$C27,concat!$B$2:$C$200,2,0),R27)</f>
        <v>CPF/CNPJ41.628.717/0001-60</v>
      </c>
      <c r="T27" s="3" t="str">
        <f>IF(ISNA(S27),VLOOKUP($B27+8&amp;$C27,concat!$B$2:$C$200,2,0),S27)</f>
        <v>CPF/CNPJ41.628.717/0001-60</v>
      </c>
      <c r="U27" s="3" t="str">
        <f>IF(ISNA(T27),VLOOKUP($B27+9&amp;$C27,concat!$B$2:$C$200,2,0),T27)</f>
        <v>CPF/CNPJ41.628.717/0001-60</v>
      </c>
      <c r="V27" s="3" t="str">
        <f>IF(ISNA(U27),VLOOKUP($B27-9&amp;$C27,concat!$B$2:$C$200,2,0),U27)</f>
        <v>CPF/CNPJ41.628.717/0001-60</v>
      </c>
      <c r="W27" s="3" t="str">
        <f>IF(ISNA(V27),VLOOKUP($B27-10&amp;$C27,concat!$B$2:$C$200,2,0),V27)</f>
        <v>CPF/CNPJ41.628.717/0001-60</v>
      </c>
      <c r="X27" s="3" t="str">
        <f>IF(ISNA(W27),VLOOKUP($B27+10&amp;$C27,concat!$B$2:$C$200,2,0),W27)</f>
        <v>CPF/CNPJ41.628.717/0001-60</v>
      </c>
      <c r="Y27" s="3">
        <f>LEN(X27)</f>
        <v>26</v>
      </c>
      <c r="Z27" s="3" t="str">
        <f>RIGHT(X27,Y27-8)</f>
        <v>41.628.717/0001-60</v>
      </c>
      <c r="AA27" s="21" t="str">
        <f>Z27</f>
        <v>41.628.717/0001-60</v>
      </c>
      <c r="AC27" s="2" t="s">
        <v>29</v>
      </c>
      <c r="AD27" s="3" t="str">
        <f>LEFT(AH26,FIND(",",AH26,1)-1)</f>
        <v>0</v>
      </c>
      <c r="AE27" s="3" t="str">
        <f>MID(AH26,SEARCH(",",AH26),7)</f>
        <v>,340220</v>
      </c>
      <c r="AF27" s="9" t="str">
        <f t="shared" si="8"/>
        <v>0,340220</v>
      </c>
      <c r="AG27" s="3">
        <f t="shared" si="9"/>
        <v>8</v>
      </c>
      <c r="AH27" s="3" t="str">
        <f>RIGHT(AH26,AI26-AG27)</f>
        <v>0,34022020,18491020,184910</v>
      </c>
      <c r="AI27" s="10">
        <f t="shared" si="10"/>
        <v>26</v>
      </c>
    </row>
    <row r="28" spans="1:35" x14ac:dyDescent="0.25">
      <c r="A28" s="4" t="s">
        <v>11</v>
      </c>
      <c r="B28" s="2">
        <v>435</v>
      </c>
      <c r="C28" s="10">
        <v>673</v>
      </c>
      <c r="D28" s="3" t="str">
        <f>VLOOKUP($B28&amp;$C28,concat!$B$2:$C$200,2,0)</f>
        <v>9/2598964-1</v>
      </c>
      <c r="E28" s="3" t="str">
        <f>IF(ISNA(D28),VLOOKUP($B28-1&amp;$C28,concat!$B$2:$C$200,2,0),D28)</f>
        <v>9/2598964-1</v>
      </c>
      <c r="F28" s="3" t="str">
        <f>IF(ISNA(E28),VLOOKUP($B28+1&amp;$C28,concat!$B$2:$C$200,2,0),E28)</f>
        <v>9/2598964-1</v>
      </c>
      <c r="G28" s="3" t="str">
        <f>IF(ISNA(F28),VLOOKUP($B28-2&amp;$C28,concat!$B$2:$C$200,2,0),F28)</f>
        <v>9/2598964-1</v>
      </c>
      <c r="H28" s="3" t="str">
        <f>IF(ISNA(G28),VLOOKUP($B28+2&amp;$C28,concat!$B$2:$C$200,2,0),G28)</f>
        <v>9/2598964-1</v>
      </c>
      <c r="I28" s="3" t="str">
        <f>IF(ISNA(H28),VLOOKUP($B28-3&amp;$C28,concat!$B$2:$C$200,2,0),H28)</f>
        <v>9/2598964-1</v>
      </c>
      <c r="J28" s="3" t="str">
        <f>IF(ISNA(I28),VLOOKUP($B28+3&amp;$C28,concat!$B$2:$C$200,2,0),I28)</f>
        <v>9/2598964-1</v>
      </c>
      <c r="K28" s="3" t="str">
        <f>IF(ISNA(J28),VLOOKUP($B28-4&amp;$C28,concat!$B$2:$C$200,2,0),J28)</f>
        <v>9/2598964-1</v>
      </c>
      <c r="L28" s="3" t="str">
        <f>IF(ISNA(K28),VLOOKUP($B28+4&amp;$C28,concat!$B$2:$C$200,2,0),K28)</f>
        <v>9/2598964-1</v>
      </c>
      <c r="M28" s="3" t="str">
        <f>IF(ISNA(L28),VLOOKUP($B28-5&amp;$C28,concat!$B$2:$C$200,2,0),L28)</f>
        <v>9/2598964-1</v>
      </c>
      <c r="N28" s="3" t="str">
        <f>IF(ISNA(M28),VLOOKUP($B28+5&amp;$C28,concat!$B$2:$C$200,2,0),M28)</f>
        <v>9/2598964-1</v>
      </c>
      <c r="O28" s="3" t="str">
        <f>IF(ISNA(N28),VLOOKUP($B28-6&amp;$C28,concat!$B$2:$C$200,2,0),N28)</f>
        <v>9/2598964-1</v>
      </c>
      <c r="P28" s="3" t="str">
        <f>IF(ISNA(O28),VLOOKUP($B28+6&amp;$C28,concat!$B$2:$C$200,2,0),O28)</f>
        <v>9/2598964-1</v>
      </c>
      <c r="Q28" s="3" t="str">
        <f>IF(ISNA(P28),VLOOKUP($B28-7&amp;$C28,concat!$B$2:$C$200,2,0),P28)</f>
        <v>9/2598964-1</v>
      </c>
      <c r="R28" s="3" t="str">
        <f>IF(ISNA(Q28),VLOOKUP($B28+7&amp;$C28,concat!$B$2:$C$200,2,0),Q28)</f>
        <v>9/2598964-1</v>
      </c>
      <c r="S28" s="3" t="str">
        <f>IF(ISNA(R28),VLOOKUP($B28-8&amp;$C28,concat!$B$2:$C$200,2,0),R28)</f>
        <v>9/2598964-1</v>
      </c>
      <c r="T28" s="3" t="str">
        <f>IF(ISNA(S28),VLOOKUP($B28+8&amp;$C28,concat!$B$2:$C$200,2,0),S28)</f>
        <v>9/2598964-1</v>
      </c>
      <c r="U28" s="3" t="str">
        <f>IF(ISNA(T28),VLOOKUP($B28+9&amp;$C28,concat!$B$2:$C$200,2,0),T28)</f>
        <v>9/2598964-1</v>
      </c>
      <c r="V28" s="3" t="str">
        <f>IF(ISNA(U28),VLOOKUP($B28-9&amp;$C28,concat!$B$2:$C$200,2,0),U28)</f>
        <v>9/2598964-1</v>
      </c>
      <c r="W28" s="3" t="str">
        <f>IF(ISNA(V28),VLOOKUP($B28-10&amp;$C28,concat!$B$2:$C$200,2,0),V28)</f>
        <v>9/2598964-1</v>
      </c>
      <c r="X28" s="3" t="str">
        <f>IF(ISNA(W28),VLOOKUP($B28+10&amp;$C28,concat!$B$2:$C$200,2,0),W28)</f>
        <v>9/2598964-1</v>
      </c>
      <c r="AA28" s="21" t="str">
        <f>X28</f>
        <v>9/2598964-1</v>
      </c>
      <c r="AC28" s="2" t="s">
        <v>30</v>
      </c>
      <c r="AD28" s="3" t="str">
        <f>LEFT(AH27,FIND(",",AH27,1)-1)</f>
        <v>0</v>
      </c>
      <c r="AE28" s="3" t="str">
        <f>MID(AH27,SEARCH(",",AH27),7)</f>
        <v>,340220</v>
      </c>
      <c r="AF28" s="9" t="str">
        <f t="shared" si="8"/>
        <v>0,340220</v>
      </c>
      <c r="AG28" s="3">
        <f t="shared" si="9"/>
        <v>8</v>
      </c>
      <c r="AH28" s="3" t="str">
        <f>RIGHT(AH27,AI27-AG28)</f>
        <v>20,18491020,184910</v>
      </c>
      <c r="AI28" s="10">
        <f t="shared" si="10"/>
        <v>18</v>
      </c>
    </row>
    <row r="29" spans="1:35" x14ac:dyDescent="0.25">
      <c r="AA29" s="21">
        <f>D29</f>
        <v>0</v>
      </c>
      <c r="AC29" s="2" t="s">
        <v>31</v>
      </c>
      <c r="AD29" s="3" t="str">
        <f t="shared" ref="AD29:AD30" si="11">LEFT(AH28,FIND(",",AH28,1)-1)</f>
        <v>20</v>
      </c>
      <c r="AE29" s="3" t="str">
        <f>MID(AH28,SEARCH(",",AH28),7)</f>
        <v>,184910</v>
      </c>
      <c r="AF29" s="9" t="str">
        <f t="shared" si="8"/>
        <v>20,184910</v>
      </c>
      <c r="AG29" s="3">
        <f t="shared" si="9"/>
        <v>9</v>
      </c>
      <c r="AH29" s="3" t="str">
        <f t="shared" ref="AH29:AH30" si="12">RIGHT(AH28,AI28-AG29)</f>
        <v>20,184910</v>
      </c>
      <c r="AI29" s="10">
        <f t="shared" si="10"/>
        <v>9</v>
      </c>
    </row>
    <row r="30" spans="1:35" ht="15.75" thickBot="1" x14ac:dyDescent="0.3">
      <c r="AA30" s="21">
        <f>D30</f>
        <v>0</v>
      </c>
      <c r="AC30" s="11" t="s">
        <v>32</v>
      </c>
      <c r="AD30" s="12" t="str">
        <f t="shared" si="11"/>
        <v>20</v>
      </c>
      <c r="AE30" s="12" t="str">
        <f>MID(AH29,SEARCH(",",AH29),7)</f>
        <v>,184910</v>
      </c>
      <c r="AF30" s="13" t="str">
        <f t="shared" si="8"/>
        <v>20,184910</v>
      </c>
      <c r="AG30" s="12">
        <f t="shared" si="9"/>
        <v>9</v>
      </c>
      <c r="AH30" s="12" t="str">
        <f t="shared" si="12"/>
        <v/>
      </c>
      <c r="AI30" s="14">
        <f t="shared" si="10"/>
        <v>0</v>
      </c>
    </row>
    <row r="31" spans="1:35" x14ac:dyDescent="0.25">
      <c r="AA31" s="21">
        <f>D31</f>
        <v>0</v>
      </c>
    </row>
    <row r="32" spans="1:35" x14ac:dyDescent="0.25">
      <c r="AA32" s="21">
        <f>D32</f>
        <v>0</v>
      </c>
    </row>
    <row r="33" spans="27:32" x14ac:dyDescent="0.25">
      <c r="AA33" s="21">
        <f>D33</f>
        <v>0</v>
      </c>
      <c r="AF33"/>
    </row>
    <row r="34" spans="27:32" x14ac:dyDescent="0.25">
      <c r="AA34" s="21">
        <f>D34</f>
        <v>0</v>
      </c>
      <c r="AF34"/>
    </row>
    <row r="35" spans="27:32" x14ac:dyDescent="0.25">
      <c r="AA35" s="21">
        <f>D35</f>
        <v>0</v>
      </c>
      <c r="AF35"/>
    </row>
    <row r="36" spans="27:32" x14ac:dyDescent="0.25">
      <c r="AA36" s="21">
        <f>D36</f>
        <v>0</v>
      </c>
      <c r="AF36"/>
    </row>
    <row r="37" spans="27:32" x14ac:dyDescent="0.25">
      <c r="AA37" s="21">
        <f>D37</f>
        <v>0</v>
      </c>
      <c r="AF37"/>
    </row>
    <row r="38" spans="27:32" x14ac:dyDescent="0.25">
      <c r="AA38" s="21">
        <f>D38</f>
        <v>0</v>
      </c>
      <c r="AF38"/>
    </row>
    <row r="39" spans="27:32" x14ac:dyDescent="0.25">
      <c r="AA39" s="21">
        <f>D39</f>
        <v>0</v>
      </c>
      <c r="AF39"/>
    </row>
    <row r="40" spans="27:32" x14ac:dyDescent="0.25">
      <c r="AA40" s="21">
        <f>D40</f>
        <v>0</v>
      </c>
      <c r="AF40"/>
    </row>
    <row r="41" spans="27:32" x14ac:dyDescent="0.25">
      <c r="AA41" s="21">
        <f>D41</f>
        <v>0</v>
      </c>
    </row>
    <row r="42" spans="27:32" x14ac:dyDescent="0.25">
      <c r="AA42" s="21">
        <f>D42</f>
        <v>0</v>
      </c>
    </row>
    <row r="43" spans="27:32" x14ac:dyDescent="0.25">
      <c r="AA43" s="21">
        <f>D43</f>
        <v>0</v>
      </c>
    </row>
    <row r="44" spans="27:32" x14ac:dyDescent="0.25">
      <c r="AA44" s="21">
        <f>D44</f>
        <v>0</v>
      </c>
    </row>
    <row r="45" spans="27:32" x14ac:dyDescent="0.25">
      <c r="AA45" s="21">
        <f>D45</f>
        <v>0</v>
      </c>
    </row>
    <row r="46" spans="27:32" x14ac:dyDescent="0.25">
      <c r="AA46" s="21">
        <f>D46</f>
        <v>0</v>
      </c>
    </row>
    <row r="47" spans="27:32" x14ac:dyDescent="0.25">
      <c r="AA47" s="21">
        <f>D47</f>
        <v>0</v>
      </c>
    </row>
    <row r="48" spans="27:32" x14ac:dyDescent="0.25">
      <c r="AA48" s="21">
        <f>D48</f>
        <v>0</v>
      </c>
    </row>
    <row r="49" spans="27:27" x14ac:dyDescent="0.25">
      <c r="AA49" s="21">
        <f>D49</f>
        <v>0</v>
      </c>
    </row>
    <row r="50" spans="27:27" x14ac:dyDescent="0.25">
      <c r="AA50" s="21">
        <f>D50</f>
        <v>0</v>
      </c>
    </row>
    <row r="51" spans="27:27" x14ac:dyDescent="0.25">
      <c r="AA51" s="21">
        <f>D51</f>
        <v>0</v>
      </c>
    </row>
    <row r="52" spans="27:27" x14ac:dyDescent="0.25">
      <c r="AA52" s="21">
        <f>D52</f>
        <v>0</v>
      </c>
    </row>
    <row r="53" spans="27:27" x14ac:dyDescent="0.25">
      <c r="AA53" s="21">
        <f>D53</f>
        <v>0</v>
      </c>
    </row>
    <row r="54" spans="27:27" x14ac:dyDescent="0.25">
      <c r="AA54" s="21">
        <f>D54</f>
        <v>0</v>
      </c>
    </row>
    <row r="55" spans="27:27" x14ac:dyDescent="0.25">
      <c r="AA55" s="21">
        <f>D55</f>
        <v>0</v>
      </c>
    </row>
    <row r="56" spans="27:27" x14ac:dyDescent="0.25">
      <c r="AA56" s="21">
        <f>D56</f>
        <v>0</v>
      </c>
    </row>
    <row r="57" spans="27:27" x14ac:dyDescent="0.25">
      <c r="AA57" s="21">
        <f>D57</f>
        <v>0</v>
      </c>
    </row>
    <row r="58" spans="27:27" x14ac:dyDescent="0.25">
      <c r="AA58" s="21">
        <f>D58</f>
        <v>0</v>
      </c>
    </row>
    <row r="59" spans="27:27" x14ac:dyDescent="0.25">
      <c r="AA59" s="21">
        <f>D59</f>
        <v>0</v>
      </c>
    </row>
    <row r="60" spans="27:27" x14ac:dyDescent="0.25">
      <c r="AA60" s="21">
        <f>D60</f>
        <v>0</v>
      </c>
    </row>
    <row r="61" spans="27:27" x14ac:dyDescent="0.25">
      <c r="AA61" s="21">
        <f>D61</f>
        <v>0</v>
      </c>
    </row>
    <row r="62" spans="27:27" x14ac:dyDescent="0.25">
      <c r="AA62" s="21">
        <f>D62</f>
        <v>0</v>
      </c>
    </row>
    <row r="63" spans="27:27" x14ac:dyDescent="0.25">
      <c r="AA63" s="21">
        <f>D63</f>
        <v>0</v>
      </c>
    </row>
    <row r="64" spans="27:27" x14ac:dyDescent="0.25">
      <c r="AA64" s="21">
        <f>D64</f>
        <v>0</v>
      </c>
    </row>
    <row r="65" spans="27:27" x14ac:dyDescent="0.25">
      <c r="AA65" s="21">
        <f>D65</f>
        <v>0</v>
      </c>
    </row>
    <row r="66" spans="27:27" x14ac:dyDescent="0.25">
      <c r="AA66" s="21">
        <f>D66</f>
        <v>0</v>
      </c>
    </row>
    <row r="67" spans="27:27" x14ac:dyDescent="0.25">
      <c r="AA67" s="21">
        <f>D67</f>
        <v>0</v>
      </c>
    </row>
    <row r="68" spans="27:27" x14ac:dyDescent="0.25">
      <c r="AA68" s="21">
        <f>D68</f>
        <v>0</v>
      </c>
    </row>
    <row r="69" spans="27:27" x14ac:dyDescent="0.25">
      <c r="AA69" s="21">
        <f>D69</f>
        <v>0</v>
      </c>
    </row>
    <row r="70" spans="27:27" x14ac:dyDescent="0.25">
      <c r="AA70" s="21">
        <f>D70</f>
        <v>0</v>
      </c>
    </row>
    <row r="71" spans="27:27" x14ac:dyDescent="0.25">
      <c r="AA71" s="21">
        <f>D71</f>
        <v>0</v>
      </c>
    </row>
    <row r="72" spans="27:27" x14ac:dyDescent="0.25">
      <c r="AA72" s="21">
        <f>D72</f>
        <v>0</v>
      </c>
    </row>
    <row r="73" spans="27:27" x14ac:dyDescent="0.25">
      <c r="AA73" s="21">
        <f>D73</f>
        <v>0</v>
      </c>
    </row>
    <row r="74" spans="27:27" x14ac:dyDescent="0.25">
      <c r="AA74" s="21">
        <f>D74</f>
        <v>0</v>
      </c>
    </row>
    <row r="75" spans="27:27" x14ac:dyDescent="0.25">
      <c r="AA75" s="21">
        <f>D75</f>
        <v>0</v>
      </c>
    </row>
    <row r="76" spans="27:27" x14ac:dyDescent="0.25">
      <c r="AA76" s="21">
        <f>D76</f>
        <v>0</v>
      </c>
    </row>
    <row r="77" spans="27:27" x14ac:dyDescent="0.25">
      <c r="AA77" s="21">
        <f>D77</f>
        <v>0</v>
      </c>
    </row>
    <row r="78" spans="27:27" x14ac:dyDescent="0.25">
      <c r="AA78" s="21">
        <f>D78</f>
        <v>0</v>
      </c>
    </row>
    <row r="79" spans="27:27" x14ac:dyDescent="0.25">
      <c r="AA79" s="21">
        <f>D79</f>
        <v>0</v>
      </c>
    </row>
    <row r="80" spans="27:27" x14ac:dyDescent="0.25">
      <c r="AA80" s="21">
        <f>D80</f>
        <v>0</v>
      </c>
    </row>
    <row r="81" spans="27:27" x14ac:dyDescent="0.25">
      <c r="AA81" s="21">
        <f>D81</f>
        <v>0</v>
      </c>
    </row>
    <row r="82" spans="27:27" x14ac:dyDescent="0.25">
      <c r="AA82" s="21">
        <f>D82</f>
        <v>0</v>
      </c>
    </row>
    <row r="83" spans="27:27" x14ac:dyDescent="0.25">
      <c r="AA83" s="21">
        <f>D83</f>
        <v>0</v>
      </c>
    </row>
    <row r="84" spans="27:27" x14ac:dyDescent="0.25">
      <c r="AA84" s="21">
        <f>D84</f>
        <v>0</v>
      </c>
    </row>
    <row r="85" spans="27:27" x14ac:dyDescent="0.25">
      <c r="AA85" s="21">
        <f>D85</f>
        <v>0</v>
      </c>
    </row>
    <row r="86" spans="27:27" x14ac:dyDescent="0.25">
      <c r="AA86" s="21">
        <f>D86</f>
        <v>0</v>
      </c>
    </row>
    <row r="87" spans="27:27" x14ac:dyDescent="0.25">
      <c r="AA87" s="21">
        <f>D87</f>
        <v>0</v>
      </c>
    </row>
    <row r="88" spans="27:27" x14ac:dyDescent="0.25">
      <c r="AA88" s="21">
        <f>D88</f>
        <v>0</v>
      </c>
    </row>
    <row r="89" spans="27:27" x14ac:dyDescent="0.25">
      <c r="AA89" s="21">
        <f t="shared" ref="AA89:AA152" si="13">D89</f>
        <v>0</v>
      </c>
    </row>
    <row r="90" spans="27:27" x14ac:dyDescent="0.25">
      <c r="AA90" s="21">
        <f t="shared" si="13"/>
        <v>0</v>
      </c>
    </row>
    <row r="91" spans="27:27" x14ac:dyDescent="0.25">
      <c r="AA91" s="21">
        <f t="shared" si="13"/>
        <v>0</v>
      </c>
    </row>
    <row r="92" spans="27:27" x14ac:dyDescent="0.25">
      <c r="AA92" s="21">
        <f t="shared" si="13"/>
        <v>0</v>
      </c>
    </row>
    <row r="93" spans="27:27" x14ac:dyDescent="0.25">
      <c r="AA93" s="21">
        <f t="shared" si="13"/>
        <v>0</v>
      </c>
    </row>
    <row r="94" spans="27:27" x14ac:dyDescent="0.25">
      <c r="AA94" s="21">
        <f t="shared" si="13"/>
        <v>0</v>
      </c>
    </row>
    <row r="95" spans="27:27" x14ac:dyDescent="0.25">
      <c r="AA95" s="21">
        <f t="shared" si="13"/>
        <v>0</v>
      </c>
    </row>
    <row r="96" spans="27:27" x14ac:dyDescent="0.25">
      <c r="AA96" s="21">
        <f t="shared" si="13"/>
        <v>0</v>
      </c>
    </row>
    <row r="97" spans="27:27" x14ac:dyDescent="0.25">
      <c r="AA97" s="21">
        <f t="shared" si="13"/>
        <v>0</v>
      </c>
    </row>
    <row r="98" spans="27:27" x14ac:dyDescent="0.25">
      <c r="AA98" s="21">
        <f t="shared" si="13"/>
        <v>0</v>
      </c>
    </row>
    <row r="99" spans="27:27" x14ac:dyDescent="0.25">
      <c r="AA99" s="21">
        <f t="shared" si="13"/>
        <v>0</v>
      </c>
    </row>
    <row r="100" spans="27:27" x14ac:dyDescent="0.25">
      <c r="AA100" s="21">
        <f t="shared" si="13"/>
        <v>0</v>
      </c>
    </row>
    <row r="101" spans="27:27" x14ac:dyDescent="0.25">
      <c r="AA101" s="21">
        <f t="shared" si="13"/>
        <v>0</v>
      </c>
    </row>
    <row r="102" spans="27:27" x14ac:dyDescent="0.25">
      <c r="AA102" s="21">
        <f t="shared" si="13"/>
        <v>0</v>
      </c>
    </row>
    <row r="103" spans="27:27" x14ac:dyDescent="0.25">
      <c r="AA103" s="21">
        <f t="shared" si="13"/>
        <v>0</v>
      </c>
    </row>
    <row r="104" spans="27:27" x14ac:dyDescent="0.25">
      <c r="AA104" s="21">
        <f t="shared" si="13"/>
        <v>0</v>
      </c>
    </row>
    <row r="105" spans="27:27" x14ac:dyDescent="0.25">
      <c r="AA105" s="21">
        <f t="shared" si="13"/>
        <v>0</v>
      </c>
    </row>
    <row r="106" spans="27:27" x14ac:dyDescent="0.25">
      <c r="AA106" s="21">
        <f t="shared" si="13"/>
        <v>0</v>
      </c>
    </row>
    <row r="107" spans="27:27" x14ac:dyDescent="0.25">
      <c r="AA107" s="21">
        <f t="shared" si="13"/>
        <v>0</v>
      </c>
    </row>
    <row r="108" spans="27:27" x14ac:dyDescent="0.25">
      <c r="AA108" s="21">
        <f t="shared" si="13"/>
        <v>0</v>
      </c>
    </row>
    <row r="109" spans="27:27" x14ac:dyDescent="0.25">
      <c r="AA109" s="21">
        <f t="shared" si="13"/>
        <v>0</v>
      </c>
    </row>
    <row r="110" spans="27:27" x14ac:dyDescent="0.25">
      <c r="AA110" s="21">
        <f t="shared" si="13"/>
        <v>0</v>
      </c>
    </row>
    <row r="111" spans="27:27" x14ac:dyDescent="0.25">
      <c r="AA111" s="21">
        <f t="shared" si="13"/>
        <v>0</v>
      </c>
    </row>
    <row r="112" spans="27:27" x14ac:dyDescent="0.25">
      <c r="AA112" s="21">
        <f t="shared" si="13"/>
        <v>0</v>
      </c>
    </row>
    <row r="113" spans="27:27" x14ac:dyDescent="0.25">
      <c r="AA113" s="21">
        <f t="shared" si="13"/>
        <v>0</v>
      </c>
    </row>
    <row r="114" spans="27:27" x14ac:dyDescent="0.25">
      <c r="AA114" s="21">
        <f t="shared" si="13"/>
        <v>0</v>
      </c>
    </row>
    <row r="115" spans="27:27" x14ac:dyDescent="0.25">
      <c r="AA115" s="21">
        <f t="shared" si="13"/>
        <v>0</v>
      </c>
    </row>
    <row r="116" spans="27:27" x14ac:dyDescent="0.25">
      <c r="AA116" s="21">
        <f t="shared" si="13"/>
        <v>0</v>
      </c>
    </row>
    <row r="117" spans="27:27" x14ac:dyDescent="0.25">
      <c r="AA117" s="21">
        <f t="shared" si="13"/>
        <v>0</v>
      </c>
    </row>
    <row r="118" spans="27:27" x14ac:dyDescent="0.25">
      <c r="AA118" s="21">
        <f t="shared" si="13"/>
        <v>0</v>
      </c>
    </row>
    <row r="119" spans="27:27" x14ac:dyDescent="0.25">
      <c r="AA119" s="21">
        <f t="shared" si="13"/>
        <v>0</v>
      </c>
    </row>
    <row r="120" spans="27:27" x14ac:dyDescent="0.25">
      <c r="AA120" s="21">
        <f t="shared" si="13"/>
        <v>0</v>
      </c>
    </row>
    <row r="121" spans="27:27" x14ac:dyDescent="0.25">
      <c r="AA121" s="21">
        <f t="shared" si="13"/>
        <v>0</v>
      </c>
    </row>
    <row r="122" spans="27:27" x14ac:dyDescent="0.25">
      <c r="AA122" s="21">
        <f t="shared" si="13"/>
        <v>0</v>
      </c>
    </row>
    <row r="123" spans="27:27" x14ac:dyDescent="0.25">
      <c r="AA123" s="21">
        <f t="shared" si="13"/>
        <v>0</v>
      </c>
    </row>
    <row r="124" spans="27:27" x14ac:dyDescent="0.25">
      <c r="AA124" s="21">
        <f t="shared" si="13"/>
        <v>0</v>
      </c>
    </row>
    <row r="125" spans="27:27" x14ac:dyDescent="0.25">
      <c r="AA125" s="21">
        <f t="shared" si="13"/>
        <v>0</v>
      </c>
    </row>
    <row r="126" spans="27:27" x14ac:dyDescent="0.25">
      <c r="AA126" s="21">
        <f t="shared" si="13"/>
        <v>0</v>
      </c>
    </row>
    <row r="127" spans="27:27" x14ac:dyDescent="0.25">
      <c r="AA127" s="21">
        <f t="shared" si="13"/>
        <v>0</v>
      </c>
    </row>
    <row r="128" spans="27:27" x14ac:dyDescent="0.25">
      <c r="AA128" s="21">
        <f t="shared" si="13"/>
        <v>0</v>
      </c>
    </row>
    <row r="129" spans="27:27" x14ac:dyDescent="0.25">
      <c r="AA129" s="21">
        <f t="shared" si="13"/>
        <v>0</v>
      </c>
    </row>
    <row r="130" spans="27:27" x14ac:dyDescent="0.25">
      <c r="AA130" s="21">
        <f t="shared" si="13"/>
        <v>0</v>
      </c>
    </row>
    <row r="131" spans="27:27" x14ac:dyDescent="0.25">
      <c r="AA131" s="21">
        <f t="shared" si="13"/>
        <v>0</v>
      </c>
    </row>
    <row r="132" spans="27:27" x14ac:dyDescent="0.25">
      <c r="AA132" s="21">
        <f t="shared" si="13"/>
        <v>0</v>
      </c>
    </row>
    <row r="133" spans="27:27" x14ac:dyDescent="0.25">
      <c r="AA133" s="21">
        <f t="shared" si="13"/>
        <v>0</v>
      </c>
    </row>
    <row r="134" spans="27:27" x14ac:dyDescent="0.25">
      <c r="AA134" s="21">
        <f t="shared" si="13"/>
        <v>0</v>
      </c>
    </row>
    <row r="135" spans="27:27" x14ac:dyDescent="0.25">
      <c r="AA135" s="21">
        <f t="shared" si="13"/>
        <v>0</v>
      </c>
    </row>
    <row r="136" spans="27:27" x14ac:dyDescent="0.25">
      <c r="AA136" s="21">
        <f t="shared" si="13"/>
        <v>0</v>
      </c>
    </row>
    <row r="137" spans="27:27" x14ac:dyDescent="0.25">
      <c r="AA137" s="21">
        <f t="shared" si="13"/>
        <v>0</v>
      </c>
    </row>
    <row r="138" spans="27:27" x14ac:dyDescent="0.25">
      <c r="AA138" s="21">
        <f t="shared" si="13"/>
        <v>0</v>
      </c>
    </row>
    <row r="139" spans="27:27" x14ac:dyDescent="0.25">
      <c r="AA139" s="21">
        <f t="shared" si="13"/>
        <v>0</v>
      </c>
    </row>
    <row r="140" spans="27:27" x14ac:dyDescent="0.25">
      <c r="AA140" s="21">
        <f t="shared" si="13"/>
        <v>0</v>
      </c>
    </row>
    <row r="141" spans="27:27" x14ac:dyDescent="0.25">
      <c r="AA141" s="21">
        <f t="shared" si="13"/>
        <v>0</v>
      </c>
    </row>
    <row r="142" spans="27:27" x14ac:dyDescent="0.25">
      <c r="AA142" s="21">
        <f t="shared" si="13"/>
        <v>0</v>
      </c>
    </row>
    <row r="143" spans="27:27" x14ac:dyDescent="0.25">
      <c r="AA143" s="21">
        <f t="shared" si="13"/>
        <v>0</v>
      </c>
    </row>
    <row r="144" spans="27:27" x14ac:dyDescent="0.25">
      <c r="AA144" s="21">
        <f t="shared" si="13"/>
        <v>0</v>
      </c>
    </row>
    <row r="145" spans="27:27" x14ac:dyDescent="0.25">
      <c r="AA145" s="21">
        <f t="shared" si="13"/>
        <v>0</v>
      </c>
    </row>
    <row r="146" spans="27:27" x14ac:dyDescent="0.25">
      <c r="AA146" s="21">
        <f t="shared" si="13"/>
        <v>0</v>
      </c>
    </row>
    <row r="147" spans="27:27" x14ac:dyDescent="0.25">
      <c r="AA147" s="21">
        <f t="shared" si="13"/>
        <v>0</v>
      </c>
    </row>
    <row r="148" spans="27:27" x14ac:dyDescent="0.25">
      <c r="AA148" s="21">
        <f t="shared" si="13"/>
        <v>0</v>
      </c>
    </row>
    <row r="149" spans="27:27" x14ac:dyDescent="0.25">
      <c r="AA149" s="21">
        <f t="shared" si="13"/>
        <v>0</v>
      </c>
    </row>
    <row r="150" spans="27:27" x14ac:dyDescent="0.25">
      <c r="AA150" s="21">
        <f t="shared" si="13"/>
        <v>0</v>
      </c>
    </row>
    <row r="151" spans="27:27" x14ac:dyDescent="0.25">
      <c r="AA151" s="21">
        <f t="shared" si="13"/>
        <v>0</v>
      </c>
    </row>
    <row r="152" spans="27:27" x14ac:dyDescent="0.25">
      <c r="AA152" s="21">
        <f t="shared" si="13"/>
        <v>0</v>
      </c>
    </row>
    <row r="153" spans="27:27" x14ac:dyDescent="0.25">
      <c r="AA153" s="21">
        <f t="shared" ref="AA153:AA216" si="14">D153</f>
        <v>0</v>
      </c>
    </row>
    <row r="154" spans="27:27" x14ac:dyDescent="0.25">
      <c r="AA154" s="21">
        <f t="shared" si="14"/>
        <v>0</v>
      </c>
    </row>
    <row r="155" spans="27:27" x14ac:dyDescent="0.25">
      <c r="AA155" s="21">
        <f t="shared" si="14"/>
        <v>0</v>
      </c>
    </row>
    <row r="156" spans="27:27" x14ac:dyDescent="0.25">
      <c r="AA156" s="21">
        <f t="shared" si="14"/>
        <v>0</v>
      </c>
    </row>
    <row r="157" spans="27:27" x14ac:dyDescent="0.25">
      <c r="AA157" s="21">
        <f t="shared" si="14"/>
        <v>0</v>
      </c>
    </row>
    <row r="158" spans="27:27" x14ac:dyDescent="0.25">
      <c r="AA158" s="21">
        <f t="shared" si="14"/>
        <v>0</v>
      </c>
    </row>
    <row r="159" spans="27:27" x14ac:dyDescent="0.25">
      <c r="AA159" s="21">
        <f t="shared" si="14"/>
        <v>0</v>
      </c>
    </row>
    <row r="160" spans="27:27" x14ac:dyDescent="0.25">
      <c r="AA160" s="21">
        <f t="shared" si="14"/>
        <v>0</v>
      </c>
    </row>
    <row r="161" spans="27:27" x14ac:dyDescent="0.25">
      <c r="AA161" s="21">
        <f t="shared" si="14"/>
        <v>0</v>
      </c>
    </row>
    <row r="162" spans="27:27" x14ac:dyDescent="0.25">
      <c r="AA162" s="21">
        <f t="shared" si="14"/>
        <v>0</v>
      </c>
    </row>
    <row r="163" spans="27:27" x14ac:dyDescent="0.25">
      <c r="AA163" s="21">
        <f t="shared" si="14"/>
        <v>0</v>
      </c>
    </row>
    <row r="164" spans="27:27" x14ac:dyDescent="0.25">
      <c r="AA164" s="21">
        <f t="shared" si="14"/>
        <v>0</v>
      </c>
    </row>
    <row r="165" spans="27:27" x14ac:dyDescent="0.25">
      <c r="AA165" s="21">
        <f t="shared" si="14"/>
        <v>0</v>
      </c>
    </row>
    <row r="166" spans="27:27" x14ac:dyDescent="0.25">
      <c r="AA166" s="21">
        <f t="shared" si="14"/>
        <v>0</v>
      </c>
    </row>
    <row r="167" spans="27:27" x14ac:dyDescent="0.25">
      <c r="AA167" s="21">
        <f t="shared" si="14"/>
        <v>0</v>
      </c>
    </row>
    <row r="168" spans="27:27" x14ac:dyDescent="0.25">
      <c r="AA168" s="21">
        <f t="shared" si="14"/>
        <v>0</v>
      </c>
    </row>
    <row r="169" spans="27:27" x14ac:dyDescent="0.25">
      <c r="AA169" s="21">
        <f t="shared" si="14"/>
        <v>0</v>
      </c>
    </row>
    <row r="170" spans="27:27" x14ac:dyDescent="0.25">
      <c r="AA170" s="21">
        <f t="shared" si="14"/>
        <v>0</v>
      </c>
    </row>
    <row r="171" spans="27:27" x14ac:dyDescent="0.25">
      <c r="AA171" s="21">
        <f t="shared" si="14"/>
        <v>0</v>
      </c>
    </row>
    <row r="172" spans="27:27" x14ac:dyDescent="0.25">
      <c r="AA172" s="21">
        <f t="shared" si="14"/>
        <v>0</v>
      </c>
    </row>
    <row r="173" spans="27:27" x14ac:dyDescent="0.25">
      <c r="AA173" s="21">
        <f t="shared" si="14"/>
        <v>0</v>
      </c>
    </row>
    <row r="174" spans="27:27" x14ac:dyDescent="0.25">
      <c r="AA174" s="21">
        <f t="shared" si="14"/>
        <v>0</v>
      </c>
    </row>
    <row r="175" spans="27:27" x14ac:dyDescent="0.25">
      <c r="AA175" s="21">
        <f t="shared" si="14"/>
        <v>0</v>
      </c>
    </row>
    <row r="176" spans="27:27" x14ac:dyDescent="0.25">
      <c r="AA176" s="21">
        <f t="shared" si="14"/>
        <v>0</v>
      </c>
    </row>
    <row r="177" spans="27:27" x14ac:dyDescent="0.25">
      <c r="AA177" s="21">
        <f t="shared" si="14"/>
        <v>0</v>
      </c>
    </row>
    <row r="178" spans="27:27" x14ac:dyDescent="0.25">
      <c r="AA178" s="21">
        <f t="shared" si="14"/>
        <v>0</v>
      </c>
    </row>
    <row r="179" spans="27:27" x14ac:dyDescent="0.25">
      <c r="AA179" s="21">
        <f t="shared" si="14"/>
        <v>0</v>
      </c>
    </row>
    <row r="180" spans="27:27" x14ac:dyDescent="0.25">
      <c r="AA180" s="21">
        <f t="shared" si="14"/>
        <v>0</v>
      </c>
    </row>
    <row r="181" spans="27:27" x14ac:dyDescent="0.25">
      <c r="AA181" s="21">
        <f t="shared" si="14"/>
        <v>0</v>
      </c>
    </row>
    <row r="182" spans="27:27" x14ac:dyDescent="0.25">
      <c r="AA182" s="21">
        <f t="shared" si="14"/>
        <v>0</v>
      </c>
    </row>
    <row r="183" spans="27:27" x14ac:dyDescent="0.25">
      <c r="AA183" s="21">
        <f t="shared" si="14"/>
        <v>0</v>
      </c>
    </row>
    <row r="184" spans="27:27" x14ac:dyDescent="0.25">
      <c r="AA184" s="21">
        <f t="shared" si="14"/>
        <v>0</v>
      </c>
    </row>
    <row r="185" spans="27:27" x14ac:dyDescent="0.25">
      <c r="AA185" s="21">
        <f t="shared" si="14"/>
        <v>0</v>
      </c>
    </row>
    <row r="186" spans="27:27" x14ac:dyDescent="0.25">
      <c r="AA186" s="21">
        <f t="shared" si="14"/>
        <v>0</v>
      </c>
    </row>
    <row r="187" spans="27:27" x14ac:dyDescent="0.25">
      <c r="AA187" s="21">
        <f t="shared" si="14"/>
        <v>0</v>
      </c>
    </row>
    <row r="188" spans="27:27" x14ac:dyDescent="0.25">
      <c r="AA188" s="21">
        <f t="shared" si="14"/>
        <v>0</v>
      </c>
    </row>
    <row r="189" spans="27:27" x14ac:dyDescent="0.25">
      <c r="AA189" s="21">
        <f t="shared" si="14"/>
        <v>0</v>
      </c>
    </row>
    <row r="190" spans="27:27" x14ac:dyDescent="0.25">
      <c r="AA190" s="21">
        <f t="shared" si="14"/>
        <v>0</v>
      </c>
    </row>
    <row r="191" spans="27:27" x14ac:dyDescent="0.25">
      <c r="AA191" s="21">
        <f t="shared" si="14"/>
        <v>0</v>
      </c>
    </row>
    <row r="192" spans="27:27" x14ac:dyDescent="0.25">
      <c r="AA192" s="21">
        <f t="shared" si="14"/>
        <v>0</v>
      </c>
    </row>
    <row r="193" spans="27:27" x14ac:dyDescent="0.25">
      <c r="AA193" s="21">
        <f t="shared" si="14"/>
        <v>0</v>
      </c>
    </row>
    <row r="194" spans="27:27" x14ac:dyDescent="0.25">
      <c r="AA194" s="21">
        <f t="shared" si="14"/>
        <v>0</v>
      </c>
    </row>
    <row r="195" spans="27:27" x14ac:dyDescent="0.25">
      <c r="AA195" s="21">
        <f t="shared" si="14"/>
        <v>0</v>
      </c>
    </row>
    <row r="196" spans="27:27" x14ac:dyDescent="0.25">
      <c r="AA196" s="21">
        <f t="shared" si="14"/>
        <v>0</v>
      </c>
    </row>
    <row r="197" spans="27:27" x14ac:dyDescent="0.25">
      <c r="AA197" s="21">
        <f t="shared" si="14"/>
        <v>0</v>
      </c>
    </row>
    <row r="198" spans="27:27" x14ac:dyDescent="0.25">
      <c r="AA198" s="21">
        <f t="shared" si="14"/>
        <v>0</v>
      </c>
    </row>
    <row r="199" spans="27:27" x14ac:dyDescent="0.25">
      <c r="AA199" s="21">
        <f t="shared" si="14"/>
        <v>0</v>
      </c>
    </row>
    <row r="200" spans="27:27" x14ac:dyDescent="0.25">
      <c r="AA200" s="21">
        <f t="shared" si="14"/>
        <v>0</v>
      </c>
    </row>
    <row r="201" spans="27:27" x14ac:dyDescent="0.25">
      <c r="AA201" s="21">
        <f t="shared" si="14"/>
        <v>0</v>
      </c>
    </row>
    <row r="202" spans="27:27" x14ac:dyDescent="0.25">
      <c r="AA202" s="21">
        <f t="shared" si="14"/>
        <v>0</v>
      </c>
    </row>
    <row r="203" spans="27:27" x14ac:dyDescent="0.25">
      <c r="AA203" s="21">
        <f t="shared" si="14"/>
        <v>0</v>
      </c>
    </row>
    <row r="204" spans="27:27" x14ac:dyDescent="0.25">
      <c r="AA204" s="21">
        <f t="shared" si="14"/>
        <v>0</v>
      </c>
    </row>
    <row r="205" spans="27:27" x14ac:dyDescent="0.25">
      <c r="AA205" s="21">
        <f t="shared" si="14"/>
        <v>0</v>
      </c>
    </row>
    <row r="206" spans="27:27" x14ac:dyDescent="0.25">
      <c r="AA206" s="21">
        <f t="shared" si="14"/>
        <v>0</v>
      </c>
    </row>
    <row r="207" spans="27:27" x14ac:dyDescent="0.25">
      <c r="AA207" s="21">
        <f t="shared" si="14"/>
        <v>0</v>
      </c>
    </row>
    <row r="208" spans="27:27" x14ac:dyDescent="0.25">
      <c r="AA208" s="21">
        <f t="shared" si="14"/>
        <v>0</v>
      </c>
    </row>
    <row r="209" spans="27:27" x14ac:dyDescent="0.25">
      <c r="AA209" s="21">
        <f t="shared" si="14"/>
        <v>0</v>
      </c>
    </row>
    <row r="210" spans="27:27" x14ac:dyDescent="0.25">
      <c r="AA210" s="21">
        <f t="shared" si="14"/>
        <v>0</v>
      </c>
    </row>
    <row r="211" spans="27:27" x14ac:dyDescent="0.25">
      <c r="AA211" s="21">
        <f t="shared" si="14"/>
        <v>0</v>
      </c>
    </row>
    <row r="212" spans="27:27" x14ac:dyDescent="0.25">
      <c r="AA212" s="21">
        <f t="shared" si="14"/>
        <v>0</v>
      </c>
    </row>
    <row r="213" spans="27:27" x14ac:dyDescent="0.25">
      <c r="AA213" s="21">
        <f t="shared" si="14"/>
        <v>0</v>
      </c>
    </row>
    <row r="214" spans="27:27" x14ac:dyDescent="0.25">
      <c r="AA214" s="21">
        <f t="shared" si="14"/>
        <v>0</v>
      </c>
    </row>
    <row r="215" spans="27:27" x14ac:dyDescent="0.25">
      <c r="AA215" s="21">
        <f t="shared" si="14"/>
        <v>0</v>
      </c>
    </row>
    <row r="216" spans="27:27" x14ac:dyDescent="0.25">
      <c r="AA216" s="21">
        <f t="shared" si="14"/>
        <v>0</v>
      </c>
    </row>
    <row r="217" spans="27:27" x14ac:dyDescent="0.25">
      <c r="AA217" s="21">
        <f t="shared" ref="AA217:AA264" si="15">D217</f>
        <v>0</v>
      </c>
    </row>
    <row r="218" spans="27:27" x14ac:dyDescent="0.25">
      <c r="AA218" s="21">
        <f t="shared" si="15"/>
        <v>0</v>
      </c>
    </row>
    <row r="219" spans="27:27" x14ac:dyDescent="0.25">
      <c r="AA219" s="21">
        <f t="shared" si="15"/>
        <v>0</v>
      </c>
    </row>
    <row r="220" spans="27:27" x14ac:dyDescent="0.25">
      <c r="AA220" s="21">
        <f t="shared" si="15"/>
        <v>0</v>
      </c>
    </row>
    <row r="221" spans="27:27" x14ac:dyDescent="0.25">
      <c r="AA221" s="21">
        <f t="shared" si="15"/>
        <v>0</v>
      </c>
    </row>
    <row r="222" spans="27:27" x14ac:dyDescent="0.25">
      <c r="AA222" s="21">
        <f t="shared" si="15"/>
        <v>0</v>
      </c>
    </row>
    <row r="223" spans="27:27" x14ac:dyDescent="0.25">
      <c r="AA223" s="21">
        <f t="shared" si="15"/>
        <v>0</v>
      </c>
    </row>
    <row r="224" spans="27:27" x14ac:dyDescent="0.25">
      <c r="AA224" s="21">
        <f t="shared" si="15"/>
        <v>0</v>
      </c>
    </row>
    <row r="225" spans="27:27" x14ac:dyDescent="0.25">
      <c r="AA225" s="21">
        <f t="shared" si="15"/>
        <v>0</v>
      </c>
    </row>
    <row r="226" spans="27:27" x14ac:dyDescent="0.25">
      <c r="AA226" s="21">
        <f t="shared" si="15"/>
        <v>0</v>
      </c>
    </row>
    <row r="227" spans="27:27" x14ac:dyDescent="0.25">
      <c r="AA227" s="21">
        <f t="shared" si="15"/>
        <v>0</v>
      </c>
    </row>
    <row r="228" spans="27:27" x14ac:dyDescent="0.25">
      <c r="AA228" s="21">
        <f t="shared" si="15"/>
        <v>0</v>
      </c>
    </row>
    <row r="229" spans="27:27" x14ac:dyDescent="0.25">
      <c r="AA229" s="21">
        <f t="shared" si="15"/>
        <v>0</v>
      </c>
    </row>
    <row r="230" spans="27:27" x14ac:dyDescent="0.25">
      <c r="AA230" s="21">
        <f t="shared" si="15"/>
        <v>0</v>
      </c>
    </row>
    <row r="231" spans="27:27" x14ac:dyDescent="0.25">
      <c r="AA231" s="21">
        <f t="shared" si="15"/>
        <v>0</v>
      </c>
    </row>
    <row r="232" spans="27:27" x14ac:dyDescent="0.25">
      <c r="AA232" s="21">
        <f t="shared" si="15"/>
        <v>0</v>
      </c>
    </row>
    <row r="233" spans="27:27" x14ac:dyDescent="0.25">
      <c r="AA233" s="21">
        <f t="shared" si="15"/>
        <v>0</v>
      </c>
    </row>
    <row r="234" spans="27:27" x14ac:dyDescent="0.25">
      <c r="AA234" s="21">
        <f t="shared" si="15"/>
        <v>0</v>
      </c>
    </row>
    <row r="235" spans="27:27" x14ac:dyDescent="0.25">
      <c r="AA235" s="21">
        <f t="shared" si="15"/>
        <v>0</v>
      </c>
    </row>
    <row r="236" spans="27:27" x14ac:dyDescent="0.25">
      <c r="AA236" s="21">
        <f t="shared" si="15"/>
        <v>0</v>
      </c>
    </row>
    <row r="237" spans="27:27" x14ac:dyDescent="0.25">
      <c r="AA237" s="21">
        <f t="shared" si="15"/>
        <v>0</v>
      </c>
    </row>
    <row r="238" spans="27:27" x14ac:dyDescent="0.25">
      <c r="AA238" s="21">
        <f t="shared" si="15"/>
        <v>0</v>
      </c>
    </row>
    <row r="239" spans="27:27" x14ac:dyDescent="0.25">
      <c r="AA239" s="21">
        <f t="shared" si="15"/>
        <v>0</v>
      </c>
    </row>
    <row r="240" spans="27:27" x14ac:dyDescent="0.25">
      <c r="AA240" s="21">
        <f t="shared" si="15"/>
        <v>0</v>
      </c>
    </row>
    <row r="241" spans="27:27" x14ac:dyDescent="0.25">
      <c r="AA241" s="21">
        <f t="shared" si="15"/>
        <v>0</v>
      </c>
    </row>
    <row r="242" spans="27:27" x14ac:dyDescent="0.25">
      <c r="AA242" s="21">
        <f t="shared" si="15"/>
        <v>0</v>
      </c>
    </row>
    <row r="243" spans="27:27" x14ac:dyDescent="0.25">
      <c r="AA243" s="21">
        <f t="shared" si="15"/>
        <v>0</v>
      </c>
    </row>
    <row r="244" spans="27:27" x14ac:dyDescent="0.25">
      <c r="AA244" s="21">
        <f t="shared" si="15"/>
        <v>0</v>
      </c>
    </row>
    <row r="245" spans="27:27" x14ac:dyDescent="0.25">
      <c r="AA245" s="21">
        <f t="shared" si="15"/>
        <v>0</v>
      </c>
    </row>
    <row r="246" spans="27:27" x14ac:dyDescent="0.25">
      <c r="AA246" s="21">
        <f t="shared" si="15"/>
        <v>0</v>
      </c>
    </row>
    <row r="247" spans="27:27" x14ac:dyDescent="0.25">
      <c r="AA247" s="21">
        <f t="shared" si="15"/>
        <v>0</v>
      </c>
    </row>
    <row r="248" spans="27:27" x14ac:dyDescent="0.25">
      <c r="AA248" s="21">
        <f t="shared" si="15"/>
        <v>0</v>
      </c>
    </row>
    <row r="249" spans="27:27" x14ac:dyDescent="0.25">
      <c r="AA249" s="21">
        <f t="shared" si="15"/>
        <v>0</v>
      </c>
    </row>
    <row r="250" spans="27:27" x14ac:dyDescent="0.25">
      <c r="AA250" s="21">
        <f t="shared" si="15"/>
        <v>0</v>
      </c>
    </row>
    <row r="251" spans="27:27" x14ac:dyDescent="0.25">
      <c r="AA251" s="21">
        <f t="shared" si="15"/>
        <v>0</v>
      </c>
    </row>
    <row r="252" spans="27:27" x14ac:dyDescent="0.25">
      <c r="AA252" s="21">
        <f t="shared" si="15"/>
        <v>0</v>
      </c>
    </row>
    <row r="253" spans="27:27" x14ac:dyDescent="0.25">
      <c r="AA253" s="21">
        <f t="shared" si="15"/>
        <v>0</v>
      </c>
    </row>
    <row r="254" spans="27:27" x14ac:dyDescent="0.25">
      <c r="AA254" s="21">
        <f t="shared" si="15"/>
        <v>0</v>
      </c>
    </row>
    <row r="255" spans="27:27" x14ac:dyDescent="0.25">
      <c r="AA255" s="21">
        <f t="shared" si="15"/>
        <v>0</v>
      </c>
    </row>
    <row r="256" spans="27:27" x14ac:dyDescent="0.25">
      <c r="AA256" s="21">
        <f t="shared" si="15"/>
        <v>0</v>
      </c>
    </row>
    <row r="257" spans="27:27" x14ac:dyDescent="0.25">
      <c r="AA257" s="21">
        <f t="shared" si="15"/>
        <v>0</v>
      </c>
    </row>
    <row r="258" spans="27:27" x14ac:dyDescent="0.25">
      <c r="AA258" s="21">
        <f t="shared" si="15"/>
        <v>0</v>
      </c>
    </row>
    <row r="259" spans="27:27" x14ac:dyDescent="0.25">
      <c r="AA259" s="21">
        <f t="shared" si="15"/>
        <v>0</v>
      </c>
    </row>
    <row r="260" spans="27:27" x14ac:dyDescent="0.25">
      <c r="AA260" s="21">
        <f t="shared" si="15"/>
        <v>0</v>
      </c>
    </row>
    <row r="261" spans="27:27" x14ac:dyDescent="0.25">
      <c r="AA261" s="21">
        <f t="shared" si="15"/>
        <v>0</v>
      </c>
    </row>
    <row r="262" spans="27:27" x14ac:dyDescent="0.25">
      <c r="AA262" s="21">
        <f t="shared" si="15"/>
        <v>0</v>
      </c>
    </row>
    <row r="263" spans="27:27" x14ac:dyDescent="0.25">
      <c r="AA263" s="21">
        <f t="shared" si="15"/>
        <v>0</v>
      </c>
    </row>
    <row r="264" spans="27:27" x14ac:dyDescent="0.25">
      <c r="AA264" s="21">
        <f t="shared" si="15"/>
        <v>0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concat</vt:lpstr>
      <vt:lpstr>ENEL</vt:lpstr>
      <vt:lpstr>Energisa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2022-11-15T16:48:03Z</dcterms:modified>
</cp:coreProperties>
</file>