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updateLinks="always"/>
  <xr:revisionPtr revIDLastSave="0" documentId="13_ncr:1_{5768EE4B-CBD0-42BB-80A8-00D5399F8A03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raw" sheetId="3" r:id="rId1"/>
    <sheet name="concat" sheetId="1" r:id="rId2"/>
    <sheet name="ENEL" sheetId="8" r:id="rId3"/>
    <sheet name="Energisa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8" l="1"/>
  <c r="Z25" i="8"/>
  <c r="Z24" i="8"/>
  <c r="Z23" i="8"/>
  <c r="Z22" i="8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1" i="5"/>
  <c r="AA28" i="5"/>
  <c r="Z1" i="8"/>
  <c r="Z2" i="8"/>
  <c r="Z3" i="8"/>
  <c r="Z4" i="8"/>
  <c r="Z6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7" i="8"/>
  <c r="Z26" i="8"/>
  <c r="Z27" i="8"/>
  <c r="Z28" i="8"/>
  <c r="AA262" i="8" l="1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B29" i="5" l="1"/>
  <c r="AB30" i="5"/>
  <c r="AB31" i="5"/>
  <c r="AB32" i="5"/>
  <c r="AB264" i="5" l="1"/>
  <c r="AB263" i="5"/>
  <c r="AB262" i="5"/>
  <c r="AB261" i="5"/>
  <c r="AB260" i="5"/>
  <c r="AB259" i="5"/>
  <c r="AB258" i="5"/>
  <c r="AB257" i="5"/>
  <c r="AB256" i="5"/>
  <c r="AB255" i="5"/>
  <c r="AB254" i="5"/>
  <c r="AB253" i="5"/>
  <c r="AB252" i="5"/>
  <c r="AB251" i="5"/>
  <c r="AB250" i="5"/>
  <c r="AB249" i="5"/>
  <c r="AB248" i="5"/>
  <c r="AB247" i="5"/>
  <c r="AB246" i="5"/>
  <c r="AB245" i="5"/>
  <c r="AB244" i="5"/>
  <c r="AB243" i="5"/>
  <c r="AB242" i="5"/>
  <c r="AB241" i="5"/>
  <c r="AB240" i="5"/>
  <c r="AB239" i="5"/>
  <c r="AB238" i="5"/>
  <c r="AB237" i="5"/>
  <c r="AB236" i="5"/>
  <c r="AB235" i="5"/>
  <c r="AB234" i="5"/>
  <c r="AB233" i="5"/>
  <c r="AB232" i="5"/>
  <c r="AB231" i="5"/>
  <c r="AB230" i="5"/>
  <c r="AB229" i="5"/>
  <c r="AB228" i="5"/>
  <c r="AB227" i="5"/>
  <c r="AB226" i="5"/>
  <c r="AB225" i="5"/>
  <c r="AB224" i="5"/>
  <c r="AB223" i="5"/>
  <c r="AB222" i="5"/>
  <c r="AB221" i="5"/>
  <c r="AB220" i="5"/>
  <c r="AB219" i="5"/>
  <c r="AB218" i="5"/>
  <c r="AB217" i="5"/>
  <c r="AB216" i="5"/>
  <c r="AB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AB182" i="5"/>
  <c r="AB181" i="5"/>
  <c r="AB180" i="5"/>
  <c r="AB179" i="5"/>
  <c r="AB178" i="5"/>
  <c r="AB177" i="5"/>
  <c r="AB176" i="5"/>
  <c r="AB175" i="5"/>
  <c r="AB174" i="5"/>
  <c r="AB173" i="5"/>
  <c r="AB172" i="5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1" i="1" l="1"/>
  <c r="A2" i="3"/>
  <c r="B2" i="3"/>
  <c r="D2" i="8" s="1"/>
  <c r="C2" i="3"/>
  <c r="D2" i="3"/>
  <c r="AA2" i="8" s="1"/>
  <c r="A3" i="3"/>
  <c r="A2" i="1" s="1"/>
  <c r="B3" i="3"/>
  <c r="C3" i="3"/>
  <c r="D3" i="3"/>
  <c r="C2" i="1" s="1"/>
  <c r="A4" i="3"/>
  <c r="A3" i="1" s="1"/>
  <c r="B4" i="3"/>
  <c r="C4" i="3"/>
  <c r="D4" i="3"/>
  <c r="C3" i="1" s="1"/>
  <c r="A5" i="3"/>
  <c r="A4" i="1" s="1"/>
  <c r="B5" i="3"/>
  <c r="C5" i="3"/>
  <c r="D5" i="3"/>
  <c r="C4" i="1" s="1"/>
  <c r="A6" i="3"/>
  <c r="A5" i="1" s="1"/>
  <c r="B6" i="3"/>
  <c r="C6" i="3"/>
  <c r="D6" i="3"/>
  <c r="C5" i="1" s="1"/>
  <c r="A7" i="3"/>
  <c r="A6" i="1" s="1"/>
  <c r="B7" i="3"/>
  <c r="C7" i="3"/>
  <c r="D7" i="3"/>
  <c r="C6" i="1" s="1"/>
  <c r="A8" i="3"/>
  <c r="A7" i="1" s="1"/>
  <c r="B8" i="3"/>
  <c r="B7" i="1" s="1"/>
  <c r="C8" i="3"/>
  <c r="D8" i="3"/>
  <c r="C7" i="1" s="1"/>
  <c r="A9" i="3"/>
  <c r="A8" i="1" s="1"/>
  <c r="B9" i="3"/>
  <c r="C9" i="3"/>
  <c r="D9" i="3"/>
  <c r="C8" i="1" s="1"/>
  <c r="A10" i="3"/>
  <c r="A9" i="1" s="1"/>
  <c r="B10" i="3"/>
  <c r="C10" i="3"/>
  <c r="D10" i="3"/>
  <c r="C9" i="1" s="1"/>
  <c r="A11" i="3"/>
  <c r="A10" i="1" s="1"/>
  <c r="B11" i="3"/>
  <c r="B10" i="1" s="1"/>
  <c r="C11" i="3"/>
  <c r="D11" i="3"/>
  <c r="C10" i="1" s="1"/>
  <c r="A12" i="3"/>
  <c r="A11" i="1" s="1"/>
  <c r="B12" i="3"/>
  <c r="C12" i="3"/>
  <c r="D12" i="3"/>
  <c r="C11" i="1" s="1"/>
  <c r="A13" i="3"/>
  <c r="A12" i="1" s="1"/>
  <c r="B13" i="3"/>
  <c r="C13" i="3"/>
  <c r="D13" i="3"/>
  <c r="C12" i="1" s="1"/>
  <c r="A14" i="3"/>
  <c r="A13" i="1" s="1"/>
  <c r="B14" i="3"/>
  <c r="C14" i="3"/>
  <c r="D14" i="3"/>
  <c r="C13" i="1" s="1"/>
  <c r="A15" i="3"/>
  <c r="A14" i="1" s="1"/>
  <c r="B15" i="3"/>
  <c r="C15" i="3"/>
  <c r="D15" i="3"/>
  <c r="C14" i="1" s="1"/>
  <c r="A16" i="3"/>
  <c r="A15" i="1" s="1"/>
  <c r="B16" i="3"/>
  <c r="C16" i="3"/>
  <c r="D16" i="3"/>
  <c r="C15" i="1" s="1"/>
  <c r="A17" i="3"/>
  <c r="A16" i="1" s="1"/>
  <c r="B17" i="3"/>
  <c r="C17" i="3"/>
  <c r="D17" i="3"/>
  <c r="C16" i="1" s="1"/>
  <c r="A18" i="3"/>
  <c r="A17" i="1" s="1"/>
  <c r="B18" i="3"/>
  <c r="C18" i="3"/>
  <c r="D18" i="3"/>
  <c r="C17" i="1" s="1"/>
  <c r="A19" i="3"/>
  <c r="A18" i="1" s="1"/>
  <c r="B19" i="3"/>
  <c r="C19" i="3"/>
  <c r="D19" i="3"/>
  <c r="C18" i="1" s="1"/>
  <c r="A20" i="3"/>
  <c r="A19" i="1" s="1"/>
  <c r="B20" i="3"/>
  <c r="B19" i="1" s="1"/>
  <c r="C20" i="3"/>
  <c r="D20" i="3"/>
  <c r="C19" i="1" s="1"/>
  <c r="A21" i="3"/>
  <c r="A20" i="1" s="1"/>
  <c r="B21" i="3"/>
  <c r="C21" i="3"/>
  <c r="D21" i="3"/>
  <c r="C20" i="1" s="1"/>
  <c r="A22" i="3"/>
  <c r="A21" i="1" s="1"/>
  <c r="B22" i="3"/>
  <c r="C22" i="3"/>
  <c r="D22" i="3"/>
  <c r="C21" i="1" s="1"/>
  <c r="A23" i="3"/>
  <c r="A22" i="1" s="1"/>
  <c r="B23" i="3"/>
  <c r="C23" i="3"/>
  <c r="D23" i="3"/>
  <c r="C22" i="1" s="1"/>
  <c r="A24" i="3"/>
  <c r="A23" i="1" s="1"/>
  <c r="B24" i="3"/>
  <c r="C24" i="3"/>
  <c r="D24" i="3"/>
  <c r="C23" i="1" s="1"/>
  <c r="A25" i="3"/>
  <c r="A24" i="1" s="1"/>
  <c r="B25" i="3"/>
  <c r="C25" i="3"/>
  <c r="D25" i="3"/>
  <c r="C24" i="1" s="1"/>
  <c r="A26" i="3"/>
  <c r="A25" i="1" s="1"/>
  <c r="B26" i="3"/>
  <c r="B25" i="1" s="1"/>
  <c r="C26" i="3"/>
  <c r="D26" i="3"/>
  <c r="C25" i="1" s="1"/>
  <c r="A27" i="3"/>
  <c r="A26" i="1" s="1"/>
  <c r="B27" i="3"/>
  <c r="C27" i="3"/>
  <c r="D27" i="3"/>
  <c r="C26" i="1" s="1"/>
  <c r="A28" i="3"/>
  <c r="A27" i="1" s="1"/>
  <c r="B28" i="3"/>
  <c r="C28" i="3"/>
  <c r="D28" i="3"/>
  <c r="C27" i="1" s="1"/>
  <c r="A29" i="3"/>
  <c r="A28" i="1" s="1"/>
  <c r="B29" i="3"/>
  <c r="C29" i="3"/>
  <c r="D29" i="3"/>
  <c r="C28" i="1" s="1"/>
  <c r="A30" i="3"/>
  <c r="A29" i="1" s="1"/>
  <c r="B30" i="3"/>
  <c r="C30" i="3"/>
  <c r="D30" i="3"/>
  <c r="C29" i="1" s="1"/>
  <c r="A31" i="3"/>
  <c r="A30" i="1" s="1"/>
  <c r="B31" i="3"/>
  <c r="C31" i="3"/>
  <c r="D31" i="3"/>
  <c r="C30" i="1" s="1"/>
  <c r="A32" i="3"/>
  <c r="A31" i="1" s="1"/>
  <c r="B32" i="3"/>
  <c r="B31" i="1" s="1"/>
  <c r="C32" i="3"/>
  <c r="D32" i="3"/>
  <c r="C31" i="1" s="1"/>
  <c r="A33" i="3"/>
  <c r="A32" i="1" s="1"/>
  <c r="B33" i="3"/>
  <c r="C33" i="3"/>
  <c r="D33" i="3"/>
  <c r="C32" i="1" s="1"/>
  <c r="A34" i="3"/>
  <c r="A33" i="1" s="1"/>
  <c r="B34" i="3"/>
  <c r="C34" i="3"/>
  <c r="D34" i="3"/>
  <c r="C33" i="1" s="1"/>
  <c r="A35" i="3"/>
  <c r="A34" i="1" s="1"/>
  <c r="B35" i="3"/>
  <c r="C35" i="3"/>
  <c r="D35" i="3"/>
  <c r="C34" i="1" s="1"/>
  <c r="A36" i="3"/>
  <c r="A35" i="1" s="1"/>
  <c r="B36" i="3"/>
  <c r="C36" i="3"/>
  <c r="D36" i="3"/>
  <c r="C35" i="1" s="1"/>
  <c r="A37" i="3"/>
  <c r="A36" i="1" s="1"/>
  <c r="B37" i="3"/>
  <c r="C37" i="3"/>
  <c r="D37" i="3"/>
  <c r="C36" i="1" s="1"/>
  <c r="A38" i="3"/>
  <c r="A37" i="1" s="1"/>
  <c r="B38" i="3"/>
  <c r="B37" i="1" s="1"/>
  <c r="C38" i="3"/>
  <c r="D38" i="3"/>
  <c r="C37" i="1" s="1"/>
  <c r="A39" i="3"/>
  <c r="A38" i="1" s="1"/>
  <c r="B39" i="3"/>
  <c r="C39" i="3"/>
  <c r="D39" i="3"/>
  <c r="C38" i="1" s="1"/>
  <c r="A40" i="3"/>
  <c r="A39" i="1" s="1"/>
  <c r="B40" i="3"/>
  <c r="C40" i="3"/>
  <c r="D40" i="3"/>
  <c r="C39" i="1" s="1"/>
  <c r="A41" i="3"/>
  <c r="A40" i="1" s="1"/>
  <c r="B41" i="3"/>
  <c r="C41" i="3"/>
  <c r="D41" i="3"/>
  <c r="C40" i="1" s="1"/>
  <c r="A42" i="3"/>
  <c r="A41" i="1" s="1"/>
  <c r="B42" i="3"/>
  <c r="C42" i="3"/>
  <c r="D42" i="3"/>
  <c r="C41" i="1" s="1"/>
  <c r="A43" i="3"/>
  <c r="A42" i="1" s="1"/>
  <c r="B43" i="3"/>
  <c r="C43" i="3"/>
  <c r="D43" i="3"/>
  <c r="C42" i="1" s="1"/>
  <c r="A44" i="3"/>
  <c r="A43" i="1" s="1"/>
  <c r="B44" i="3"/>
  <c r="C44" i="3"/>
  <c r="D44" i="3"/>
  <c r="C43" i="1" s="1"/>
  <c r="A45" i="3"/>
  <c r="A44" i="1" s="1"/>
  <c r="B45" i="3"/>
  <c r="C45" i="3"/>
  <c r="D45" i="3"/>
  <c r="C44" i="1" s="1"/>
  <c r="A46" i="3"/>
  <c r="A45" i="1" s="1"/>
  <c r="B46" i="3"/>
  <c r="C46" i="3"/>
  <c r="D46" i="3"/>
  <c r="C45" i="1" s="1"/>
  <c r="A47" i="3"/>
  <c r="A46" i="1" s="1"/>
  <c r="B47" i="3"/>
  <c r="C47" i="3"/>
  <c r="D47" i="3"/>
  <c r="C46" i="1" s="1"/>
  <c r="A48" i="3"/>
  <c r="A47" i="1" s="1"/>
  <c r="B48" i="3"/>
  <c r="C48" i="3"/>
  <c r="D48" i="3"/>
  <c r="C47" i="1" s="1"/>
  <c r="A49" i="3"/>
  <c r="A48" i="1" s="1"/>
  <c r="B49" i="3"/>
  <c r="C49" i="3"/>
  <c r="D49" i="3"/>
  <c r="C48" i="1" s="1"/>
  <c r="A50" i="3"/>
  <c r="A49" i="1" s="1"/>
  <c r="B50" i="3"/>
  <c r="B49" i="1" s="1"/>
  <c r="C50" i="3"/>
  <c r="D50" i="3"/>
  <c r="C49" i="1" s="1"/>
  <c r="A51" i="3"/>
  <c r="A50" i="1" s="1"/>
  <c r="B51" i="3"/>
  <c r="C51" i="3"/>
  <c r="D51" i="3"/>
  <c r="C50" i="1" s="1"/>
  <c r="A52" i="3"/>
  <c r="A51" i="1" s="1"/>
  <c r="B52" i="3"/>
  <c r="C52" i="3"/>
  <c r="D52" i="3"/>
  <c r="C51" i="1" s="1"/>
  <c r="A53" i="3"/>
  <c r="A52" i="1" s="1"/>
  <c r="B53" i="3"/>
  <c r="C53" i="3"/>
  <c r="D53" i="3"/>
  <c r="C52" i="1" s="1"/>
  <c r="A54" i="3"/>
  <c r="A53" i="1" s="1"/>
  <c r="B54" i="3"/>
  <c r="C54" i="3"/>
  <c r="D54" i="3"/>
  <c r="C53" i="1" s="1"/>
  <c r="A55" i="3"/>
  <c r="A54" i="1" s="1"/>
  <c r="B55" i="3"/>
  <c r="C55" i="3"/>
  <c r="D55" i="3"/>
  <c r="C54" i="1" s="1"/>
  <c r="A56" i="3"/>
  <c r="A55" i="1" s="1"/>
  <c r="B56" i="3"/>
  <c r="B55" i="1" s="1"/>
  <c r="C56" i="3"/>
  <c r="D56" i="3"/>
  <c r="C55" i="1" s="1"/>
  <c r="A57" i="3"/>
  <c r="A56" i="1" s="1"/>
  <c r="B57" i="3"/>
  <c r="C57" i="3"/>
  <c r="D57" i="3"/>
  <c r="C56" i="1" s="1"/>
  <c r="A58" i="3"/>
  <c r="A57" i="1" s="1"/>
  <c r="B58" i="3"/>
  <c r="C58" i="3"/>
  <c r="D58" i="3"/>
  <c r="C57" i="1" s="1"/>
  <c r="A59" i="3"/>
  <c r="A58" i="1" s="1"/>
  <c r="B59" i="3"/>
  <c r="C59" i="3"/>
  <c r="D59" i="3"/>
  <c r="C58" i="1" s="1"/>
  <c r="A60" i="3"/>
  <c r="A59" i="1" s="1"/>
  <c r="B60" i="3"/>
  <c r="C60" i="3"/>
  <c r="D60" i="3"/>
  <c r="C59" i="1" s="1"/>
  <c r="A61" i="3"/>
  <c r="A60" i="1" s="1"/>
  <c r="B61" i="3"/>
  <c r="C61" i="3"/>
  <c r="D61" i="3"/>
  <c r="C60" i="1" s="1"/>
  <c r="A62" i="3"/>
  <c r="A61" i="1" s="1"/>
  <c r="B62" i="3"/>
  <c r="B61" i="1" s="1"/>
  <c r="C62" i="3"/>
  <c r="D62" i="3"/>
  <c r="C61" i="1" s="1"/>
  <c r="A63" i="3"/>
  <c r="A62" i="1" s="1"/>
  <c r="B63" i="3"/>
  <c r="C63" i="3"/>
  <c r="D63" i="3"/>
  <c r="C62" i="1" s="1"/>
  <c r="A64" i="3"/>
  <c r="A63" i="1" s="1"/>
  <c r="B64" i="3"/>
  <c r="C64" i="3"/>
  <c r="D64" i="3"/>
  <c r="C63" i="1" s="1"/>
  <c r="A65" i="3"/>
  <c r="A64" i="1" s="1"/>
  <c r="B65" i="3"/>
  <c r="C65" i="3"/>
  <c r="D65" i="3"/>
  <c r="C64" i="1" s="1"/>
  <c r="A66" i="3"/>
  <c r="A65" i="1" s="1"/>
  <c r="B66" i="3"/>
  <c r="C66" i="3"/>
  <c r="D66" i="3"/>
  <c r="C65" i="1" s="1"/>
  <c r="A67" i="3"/>
  <c r="A66" i="1" s="1"/>
  <c r="B67" i="3"/>
  <c r="C67" i="3"/>
  <c r="D67" i="3"/>
  <c r="C66" i="1" s="1"/>
  <c r="A68" i="3"/>
  <c r="A67" i="1" s="1"/>
  <c r="B68" i="3"/>
  <c r="B67" i="1" s="1"/>
  <c r="C68" i="3"/>
  <c r="D68" i="3"/>
  <c r="C67" i="1" s="1"/>
  <c r="A69" i="3"/>
  <c r="A68" i="1" s="1"/>
  <c r="B69" i="3"/>
  <c r="C69" i="3"/>
  <c r="D69" i="3"/>
  <c r="C68" i="1" s="1"/>
  <c r="A70" i="3"/>
  <c r="A69" i="1" s="1"/>
  <c r="B70" i="3"/>
  <c r="C70" i="3"/>
  <c r="D70" i="3"/>
  <c r="C69" i="1" s="1"/>
  <c r="A71" i="3"/>
  <c r="A70" i="1" s="1"/>
  <c r="B71" i="3"/>
  <c r="C71" i="3"/>
  <c r="D71" i="3"/>
  <c r="C70" i="1" s="1"/>
  <c r="A72" i="3"/>
  <c r="A71" i="1" s="1"/>
  <c r="B72" i="3"/>
  <c r="C72" i="3"/>
  <c r="D72" i="3"/>
  <c r="C71" i="1" s="1"/>
  <c r="A73" i="3"/>
  <c r="A72" i="1" s="1"/>
  <c r="B73" i="3"/>
  <c r="C73" i="3"/>
  <c r="D73" i="3"/>
  <c r="C72" i="1" s="1"/>
  <c r="A74" i="3"/>
  <c r="A73" i="1" s="1"/>
  <c r="B74" i="3"/>
  <c r="B73" i="1" s="1"/>
  <c r="C74" i="3"/>
  <c r="D74" i="3"/>
  <c r="C73" i="1" s="1"/>
  <c r="A75" i="3"/>
  <c r="A74" i="1" s="1"/>
  <c r="B75" i="3"/>
  <c r="C75" i="3"/>
  <c r="D75" i="3"/>
  <c r="C74" i="1" s="1"/>
  <c r="A76" i="3"/>
  <c r="A75" i="1" s="1"/>
  <c r="B76" i="3"/>
  <c r="C76" i="3"/>
  <c r="D76" i="3"/>
  <c r="C75" i="1" s="1"/>
  <c r="A77" i="3"/>
  <c r="A76" i="1" s="1"/>
  <c r="B77" i="3"/>
  <c r="C77" i="3"/>
  <c r="D77" i="3"/>
  <c r="C76" i="1" s="1"/>
  <c r="A78" i="3"/>
  <c r="A77" i="1" s="1"/>
  <c r="B78" i="3"/>
  <c r="C78" i="3"/>
  <c r="D78" i="3"/>
  <c r="C77" i="1" s="1"/>
  <c r="A79" i="3"/>
  <c r="A78" i="1" s="1"/>
  <c r="B79" i="3"/>
  <c r="C79" i="3"/>
  <c r="D79" i="3"/>
  <c r="C78" i="1" s="1"/>
  <c r="A80" i="3"/>
  <c r="A79" i="1" s="1"/>
  <c r="B80" i="3"/>
  <c r="B79" i="1" s="1"/>
  <c r="C80" i="3"/>
  <c r="D80" i="3"/>
  <c r="C79" i="1" s="1"/>
  <c r="A81" i="3"/>
  <c r="A80" i="1" s="1"/>
  <c r="B81" i="3"/>
  <c r="C81" i="3"/>
  <c r="D81" i="3"/>
  <c r="C80" i="1" s="1"/>
  <c r="A82" i="3"/>
  <c r="A81" i="1" s="1"/>
  <c r="B82" i="3"/>
  <c r="C82" i="3"/>
  <c r="D82" i="3"/>
  <c r="C81" i="1" s="1"/>
  <c r="A83" i="3"/>
  <c r="A82" i="1" s="1"/>
  <c r="B83" i="3"/>
  <c r="C83" i="3"/>
  <c r="D83" i="3"/>
  <c r="C82" i="1" s="1"/>
  <c r="A84" i="3"/>
  <c r="A83" i="1" s="1"/>
  <c r="B84" i="3"/>
  <c r="C84" i="3"/>
  <c r="D84" i="3"/>
  <c r="C83" i="1" s="1"/>
  <c r="A85" i="3"/>
  <c r="A84" i="1" s="1"/>
  <c r="B85" i="3"/>
  <c r="C85" i="3"/>
  <c r="D85" i="3"/>
  <c r="C84" i="1" s="1"/>
  <c r="A86" i="3"/>
  <c r="A85" i="1" s="1"/>
  <c r="B86" i="3"/>
  <c r="C86" i="3"/>
  <c r="D86" i="3"/>
  <c r="C85" i="1" s="1"/>
  <c r="A87" i="3"/>
  <c r="A86" i="1" s="1"/>
  <c r="B87" i="3"/>
  <c r="C87" i="3"/>
  <c r="D87" i="3"/>
  <c r="C86" i="1" s="1"/>
  <c r="A88" i="3"/>
  <c r="A87" i="1" s="1"/>
  <c r="B88" i="3"/>
  <c r="C88" i="3"/>
  <c r="D88" i="3"/>
  <c r="C87" i="1" s="1"/>
  <c r="A89" i="3"/>
  <c r="A88" i="1" s="1"/>
  <c r="B89" i="3"/>
  <c r="C89" i="3"/>
  <c r="D89" i="3"/>
  <c r="C88" i="1" s="1"/>
  <c r="A90" i="3"/>
  <c r="A89" i="1" s="1"/>
  <c r="B90" i="3"/>
  <c r="C90" i="3"/>
  <c r="D90" i="3"/>
  <c r="C89" i="1" s="1"/>
  <c r="A91" i="3"/>
  <c r="A90" i="1" s="1"/>
  <c r="B91" i="3"/>
  <c r="C91" i="3"/>
  <c r="D91" i="3"/>
  <c r="C90" i="1" s="1"/>
  <c r="A92" i="3"/>
  <c r="A91" i="1" s="1"/>
  <c r="B92" i="3"/>
  <c r="B91" i="1" s="1"/>
  <c r="C92" i="3"/>
  <c r="D92" i="3"/>
  <c r="C91" i="1" s="1"/>
  <c r="A93" i="3"/>
  <c r="A92" i="1" s="1"/>
  <c r="B93" i="3"/>
  <c r="C93" i="3"/>
  <c r="D93" i="3"/>
  <c r="C92" i="1" s="1"/>
  <c r="A94" i="3"/>
  <c r="A93" i="1" s="1"/>
  <c r="B94" i="3"/>
  <c r="C94" i="3"/>
  <c r="D94" i="3"/>
  <c r="C93" i="1" s="1"/>
  <c r="A95" i="3"/>
  <c r="A94" i="1" s="1"/>
  <c r="B95" i="3"/>
  <c r="C95" i="3"/>
  <c r="D95" i="3"/>
  <c r="C94" i="1" s="1"/>
  <c r="A96" i="3"/>
  <c r="A95" i="1" s="1"/>
  <c r="B96" i="3"/>
  <c r="C96" i="3"/>
  <c r="D96" i="3"/>
  <c r="C95" i="1" s="1"/>
  <c r="A97" i="3"/>
  <c r="A96" i="1" s="1"/>
  <c r="B97" i="3"/>
  <c r="C97" i="3"/>
  <c r="D97" i="3"/>
  <c r="C96" i="1" s="1"/>
  <c r="A98" i="3"/>
  <c r="A97" i="1" s="1"/>
  <c r="B98" i="3"/>
  <c r="B97" i="1" s="1"/>
  <c r="C98" i="3"/>
  <c r="D98" i="3"/>
  <c r="C97" i="1" s="1"/>
  <c r="A99" i="3"/>
  <c r="A98" i="1" s="1"/>
  <c r="B99" i="3"/>
  <c r="C99" i="3"/>
  <c r="D99" i="3"/>
  <c r="C98" i="1" s="1"/>
  <c r="A100" i="3"/>
  <c r="A99" i="1" s="1"/>
  <c r="B100" i="3"/>
  <c r="C100" i="3"/>
  <c r="D100" i="3"/>
  <c r="C99" i="1" s="1"/>
  <c r="A101" i="3"/>
  <c r="A100" i="1" s="1"/>
  <c r="B101" i="3"/>
  <c r="C101" i="3"/>
  <c r="D101" i="3"/>
  <c r="C100" i="1" s="1"/>
  <c r="A102" i="3"/>
  <c r="A101" i="1" s="1"/>
  <c r="B102" i="3"/>
  <c r="C102" i="3"/>
  <c r="D102" i="3"/>
  <c r="C101" i="1" s="1"/>
  <c r="A103" i="3"/>
  <c r="A102" i="1" s="1"/>
  <c r="B103" i="3"/>
  <c r="C103" i="3"/>
  <c r="D103" i="3"/>
  <c r="C102" i="1" s="1"/>
  <c r="A104" i="3"/>
  <c r="A103" i="1" s="1"/>
  <c r="B104" i="3"/>
  <c r="B103" i="1" s="1"/>
  <c r="C104" i="3"/>
  <c r="D104" i="3"/>
  <c r="C103" i="1" s="1"/>
  <c r="A105" i="3"/>
  <c r="A104" i="1" s="1"/>
  <c r="B105" i="3"/>
  <c r="C105" i="3"/>
  <c r="D105" i="3"/>
  <c r="C104" i="1" s="1"/>
  <c r="A106" i="3"/>
  <c r="A105" i="1" s="1"/>
  <c r="B106" i="3"/>
  <c r="C106" i="3"/>
  <c r="D106" i="3"/>
  <c r="C105" i="1" s="1"/>
  <c r="A107" i="3"/>
  <c r="A106" i="1" s="1"/>
  <c r="B107" i="3"/>
  <c r="C107" i="3"/>
  <c r="D107" i="3"/>
  <c r="C106" i="1" s="1"/>
  <c r="A108" i="3"/>
  <c r="A107" i="1" s="1"/>
  <c r="B108" i="3"/>
  <c r="C108" i="3"/>
  <c r="D108" i="3"/>
  <c r="C107" i="1" s="1"/>
  <c r="A109" i="3"/>
  <c r="A108" i="1" s="1"/>
  <c r="B109" i="3"/>
  <c r="C109" i="3"/>
  <c r="D109" i="3"/>
  <c r="C108" i="1" s="1"/>
  <c r="A110" i="3"/>
  <c r="A109" i="1" s="1"/>
  <c r="B110" i="3"/>
  <c r="B109" i="1" s="1"/>
  <c r="C110" i="3"/>
  <c r="D110" i="3"/>
  <c r="C109" i="1" s="1"/>
  <c r="A111" i="3"/>
  <c r="A110" i="1" s="1"/>
  <c r="B111" i="3"/>
  <c r="C111" i="3"/>
  <c r="D111" i="3"/>
  <c r="C110" i="1" s="1"/>
  <c r="A112" i="3"/>
  <c r="A111" i="1" s="1"/>
  <c r="B112" i="3"/>
  <c r="C112" i="3"/>
  <c r="D112" i="3"/>
  <c r="C111" i="1" s="1"/>
  <c r="A113" i="3"/>
  <c r="A112" i="1" s="1"/>
  <c r="B113" i="3"/>
  <c r="C113" i="3"/>
  <c r="D113" i="3"/>
  <c r="C112" i="1" s="1"/>
  <c r="A114" i="3"/>
  <c r="A113" i="1" s="1"/>
  <c r="B114" i="3"/>
  <c r="C114" i="3"/>
  <c r="D114" i="3"/>
  <c r="C113" i="1" s="1"/>
  <c r="A115" i="3"/>
  <c r="A114" i="1" s="1"/>
  <c r="B115" i="3"/>
  <c r="C115" i="3"/>
  <c r="D115" i="3"/>
  <c r="C114" i="1" s="1"/>
  <c r="A116" i="3"/>
  <c r="A115" i="1" s="1"/>
  <c r="B116" i="3"/>
  <c r="B115" i="1" s="1"/>
  <c r="C116" i="3"/>
  <c r="D116" i="3"/>
  <c r="C115" i="1" s="1"/>
  <c r="A117" i="3"/>
  <c r="A116" i="1" s="1"/>
  <c r="B117" i="3"/>
  <c r="C117" i="3"/>
  <c r="D117" i="3"/>
  <c r="C116" i="1" s="1"/>
  <c r="A118" i="3"/>
  <c r="A117" i="1" s="1"/>
  <c r="B118" i="3"/>
  <c r="C118" i="3"/>
  <c r="D118" i="3"/>
  <c r="C117" i="1" s="1"/>
  <c r="A119" i="3"/>
  <c r="A118" i="1" s="1"/>
  <c r="B119" i="3"/>
  <c r="C119" i="3"/>
  <c r="D119" i="3"/>
  <c r="C118" i="1" s="1"/>
  <c r="A120" i="3"/>
  <c r="A119" i="1" s="1"/>
  <c r="B120" i="3"/>
  <c r="C120" i="3"/>
  <c r="D120" i="3"/>
  <c r="C119" i="1" s="1"/>
  <c r="A121" i="3"/>
  <c r="A120" i="1" s="1"/>
  <c r="B121" i="3"/>
  <c r="C121" i="3"/>
  <c r="D121" i="3"/>
  <c r="C120" i="1" s="1"/>
  <c r="A122" i="3"/>
  <c r="A121" i="1" s="1"/>
  <c r="B122" i="3"/>
  <c r="B121" i="1" s="1"/>
  <c r="C122" i="3"/>
  <c r="D122" i="3"/>
  <c r="C121" i="1" s="1"/>
  <c r="A123" i="3"/>
  <c r="A122" i="1" s="1"/>
  <c r="B123" i="3"/>
  <c r="C123" i="3"/>
  <c r="D123" i="3"/>
  <c r="C122" i="1" s="1"/>
  <c r="A124" i="3"/>
  <c r="A123" i="1" s="1"/>
  <c r="B124" i="3"/>
  <c r="C124" i="3"/>
  <c r="D124" i="3"/>
  <c r="C123" i="1" s="1"/>
  <c r="A125" i="3"/>
  <c r="A124" i="1" s="1"/>
  <c r="B125" i="3"/>
  <c r="C125" i="3"/>
  <c r="D125" i="3"/>
  <c r="C124" i="1" s="1"/>
  <c r="A126" i="3"/>
  <c r="A125" i="1" s="1"/>
  <c r="B126" i="3"/>
  <c r="C126" i="3"/>
  <c r="D126" i="3"/>
  <c r="C125" i="1" s="1"/>
  <c r="A127" i="3"/>
  <c r="A126" i="1" s="1"/>
  <c r="B127" i="3"/>
  <c r="C127" i="3"/>
  <c r="D127" i="3"/>
  <c r="C126" i="1" s="1"/>
  <c r="A128" i="3"/>
  <c r="A127" i="1" s="1"/>
  <c r="B128" i="3"/>
  <c r="B127" i="1" s="1"/>
  <c r="C128" i="3"/>
  <c r="D128" i="3"/>
  <c r="C127" i="1" s="1"/>
  <c r="A129" i="3"/>
  <c r="A128" i="1" s="1"/>
  <c r="B129" i="3"/>
  <c r="C129" i="3"/>
  <c r="D129" i="3"/>
  <c r="C128" i="1" s="1"/>
  <c r="A130" i="3"/>
  <c r="A129" i="1" s="1"/>
  <c r="B130" i="3"/>
  <c r="C130" i="3"/>
  <c r="D130" i="3"/>
  <c r="C129" i="1" s="1"/>
  <c r="A131" i="3"/>
  <c r="A130" i="1" s="1"/>
  <c r="B131" i="3"/>
  <c r="C131" i="3"/>
  <c r="D131" i="3"/>
  <c r="C130" i="1" s="1"/>
  <c r="A132" i="3"/>
  <c r="A131" i="1" s="1"/>
  <c r="B132" i="3"/>
  <c r="C132" i="3"/>
  <c r="D132" i="3"/>
  <c r="C131" i="1" s="1"/>
  <c r="A133" i="3"/>
  <c r="A132" i="1" s="1"/>
  <c r="B133" i="3"/>
  <c r="C133" i="3"/>
  <c r="D133" i="3"/>
  <c r="C132" i="1" s="1"/>
  <c r="A134" i="3"/>
  <c r="A133" i="1" s="1"/>
  <c r="B134" i="3"/>
  <c r="B133" i="1" s="1"/>
  <c r="C134" i="3"/>
  <c r="D134" i="3"/>
  <c r="C133" i="1" s="1"/>
  <c r="A135" i="3"/>
  <c r="A134" i="1" s="1"/>
  <c r="B135" i="3"/>
  <c r="C135" i="3"/>
  <c r="D135" i="3"/>
  <c r="C134" i="1" s="1"/>
  <c r="A136" i="3"/>
  <c r="A135" i="1" s="1"/>
  <c r="B136" i="3"/>
  <c r="C136" i="3"/>
  <c r="D136" i="3"/>
  <c r="C135" i="1" s="1"/>
  <c r="A137" i="3"/>
  <c r="A136" i="1" s="1"/>
  <c r="B137" i="3"/>
  <c r="C137" i="3"/>
  <c r="D137" i="3"/>
  <c r="C136" i="1" s="1"/>
  <c r="A138" i="3"/>
  <c r="A137" i="1" s="1"/>
  <c r="B138" i="3"/>
  <c r="C138" i="3"/>
  <c r="D138" i="3"/>
  <c r="C137" i="1" s="1"/>
  <c r="A139" i="3"/>
  <c r="A138" i="1" s="1"/>
  <c r="B139" i="3"/>
  <c r="C139" i="3"/>
  <c r="D139" i="3"/>
  <c r="C138" i="1" s="1"/>
  <c r="A140" i="3"/>
  <c r="A139" i="1" s="1"/>
  <c r="B140" i="3"/>
  <c r="B139" i="1" s="1"/>
  <c r="C140" i="3"/>
  <c r="D140" i="3"/>
  <c r="C139" i="1" s="1"/>
  <c r="A141" i="3"/>
  <c r="A140" i="1" s="1"/>
  <c r="B141" i="3"/>
  <c r="C141" i="3"/>
  <c r="D141" i="3"/>
  <c r="C140" i="1" s="1"/>
  <c r="A142" i="3"/>
  <c r="A141" i="1" s="1"/>
  <c r="B142" i="3"/>
  <c r="C142" i="3"/>
  <c r="D142" i="3"/>
  <c r="C141" i="1" s="1"/>
  <c r="A143" i="3"/>
  <c r="A142" i="1" s="1"/>
  <c r="B143" i="3"/>
  <c r="C143" i="3"/>
  <c r="D143" i="3"/>
  <c r="C142" i="1" s="1"/>
  <c r="A144" i="3"/>
  <c r="A143" i="1" s="1"/>
  <c r="B144" i="3"/>
  <c r="C144" i="3"/>
  <c r="D144" i="3"/>
  <c r="C143" i="1" s="1"/>
  <c r="A145" i="3"/>
  <c r="A144" i="1" s="1"/>
  <c r="B145" i="3"/>
  <c r="C145" i="3"/>
  <c r="D145" i="3"/>
  <c r="C144" i="1" s="1"/>
  <c r="A146" i="3"/>
  <c r="A145" i="1" s="1"/>
  <c r="B146" i="3"/>
  <c r="B145" i="1" s="1"/>
  <c r="C146" i="3"/>
  <c r="D146" i="3"/>
  <c r="C145" i="1" s="1"/>
  <c r="A147" i="3"/>
  <c r="A146" i="1" s="1"/>
  <c r="B147" i="3"/>
  <c r="C147" i="3"/>
  <c r="D147" i="3"/>
  <c r="C146" i="1" s="1"/>
  <c r="A148" i="3"/>
  <c r="A147" i="1" s="1"/>
  <c r="B148" i="3"/>
  <c r="C148" i="3"/>
  <c r="D148" i="3"/>
  <c r="C147" i="1" s="1"/>
  <c r="A149" i="3"/>
  <c r="A148" i="1" s="1"/>
  <c r="B149" i="3"/>
  <c r="C149" i="3"/>
  <c r="D149" i="3"/>
  <c r="C148" i="1" s="1"/>
  <c r="A150" i="3"/>
  <c r="A149" i="1" s="1"/>
  <c r="B150" i="3"/>
  <c r="C150" i="3"/>
  <c r="D150" i="3"/>
  <c r="C149" i="1" s="1"/>
  <c r="A151" i="3"/>
  <c r="A150" i="1" s="1"/>
  <c r="B151" i="3"/>
  <c r="C151" i="3"/>
  <c r="D151" i="3"/>
  <c r="C150" i="1" s="1"/>
  <c r="A152" i="3"/>
  <c r="A151" i="1" s="1"/>
  <c r="B152" i="3"/>
  <c r="B151" i="1" s="1"/>
  <c r="C152" i="3"/>
  <c r="D152" i="3"/>
  <c r="C151" i="1" s="1"/>
  <c r="A153" i="3"/>
  <c r="A152" i="1" s="1"/>
  <c r="B153" i="3"/>
  <c r="C153" i="3"/>
  <c r="D153" i="3"/>
  <c r="C152" i="1" s="1"/>
  <c r="A154" i="3"/>
  <c r="A153" i="1" s="1"/>
  <c r="B154" i="3"/>
  <c r="C154" i="3"/>
  <c r="D154" i="3"/>
  <c r="C153" i="1" s="1"/>
  <c r="A155" i="3"/>
  <c r="A154" i="1" s="1"/>
  <c r="B155" i="3"/>
  <c r="C155" i="3"/>
  <c r="D155" i="3"/>
  <c r="C154" i="1" s="1"/>
  <c r="A156" i="3"/>
  <c r="A155" i="1" s="1"/>
  <c r="B156" i="3"/>
  <c r="C156" i="3"/>
  <c r="D156" i="3"/>
  <c r="C155" i="1" s="1"/>
  <c r="A157" i="3"/>
  <c r="A156" i="1" s="1"/>
  <c r="B157" i="3"/>
  <c r="C157" i="3"/>
  <c r="D157" i="3"/>
  <c r="C156" i="1" s="1"/>
  <c r="A158" i="3"/>
  <c r="A157" i="1" s="1"/>
  <c r="B158" i="3"/>
  <c r="C158" i="3"/>
  <c r="D158" i="3"/>
  <c r="C157" i="1" s="1"/>
  <c r="A159" i="3"/>
  <c r="A158" i="1" s="1"/>
  <c r="B159" i="3"/>
  <c r="C159" i="3"/>
  <c r="D159" i="3"/>
  <c r="C158" i="1" s="1"/>
  <c r="A160" i="3"/>
  <c r="A159" i="1" s="1"/>
  <c r="B160" i="3"/>
  <c r="C160" i="3"/>
  <c r="D160" i="3"/>
  <c r="C159" i="1" s="1"/>
  <c r="A161" i="3"/>
  <c r="A160" i="1" s="1"/>
  <c r="B161" i="3"/>
  <c r="C161" i="3"/>
  <c r="D161" i="3"/>
  <c r="C160" i="1" s="1"/>
  <c r="A162" i="3"/>
  <c r="A161" i="1" s="1"/>
  <c r="B162" i="3"/>
  <c r="C162" i="3"/>
  <c r="D162" i="3"/>
  <c r="C161" i="1" s="1"/>
  <c r="A163" i="3"/>
  <c r="A162" i="1" s="1"/>
  <c r="B163" i="3"/>
  <c r="C163" i="3"/>
  <c r="D163" i="3"/>
  <c r="C162" i="1" s="1"/>
  <c r="A164" i="3"/>
  <c r="A163" i="1" s="1"/>
  <c r="B164" i="3"/>
  <c r="B163" i="1" s="1"/>
  <c r="C164" i="3"/>
  <c r="D164" i="3"/>
  <c r="C163" i="1" s="1"/>
  <c r="A165" i="3"/>
  <c r="A164" i="1" s="1"/>
  <c r="B165" i="3"/>
  <c r="C165" i="3"/>
  <c r="D165" i="3"/>
  <c r="C164" i="1" s="1"/>
  <c r="A166" i="3"/>
  <c r="A165" i="1" s="1"/>
  <c r="B166" i="3"/>
  <c r="C166" i="3"/>
  <c r="D166" i="3"/>
  <c r="C165" i="1" s="1"/>
  <c r="A167" i="3"/>
  <c r="A166" i="1" s="1"/>
  <c r="B167" i="3"/>
  <c r="C167" i="3"/>
  <c r="D167" i="3"/>
  <c r="C166" i="1" s="1"/>
  <c r="A168" i="3"/>
  <c r="A167" i="1" s="1"/>
  <c r="B168" i="3"/>
  <c r="C168" i="3"/>
  <c r="D168" i="3"/>
  <c r="C167" i="1" s="1"/>
  <c r="A169" i="3"/>
  <c r="A168" i="1" s="1"/>
  <c r="B169" i="3"/>
  <c r="C169" i="3"/>
  <c r="D169" i="3"/>
  <c r="C168" i="1" s="1"/>
  <c r="A170" i="3"/>
  <c r="A169" i="1" s="1"/>
  <c r="B170" i="3"/>
  <c r="B169" i="1" s="1"/>
  <c r="C170" i="3"/>
  <c r="D170" i="3"/>
  <c r="C169" i="1" s="1"/>
  <c r="A171" i="3"/>
  <c r="A170" i="1" s="1"/>
  <c r="B171" i="3"/>
  <c r="C171" i="3"/>
  <c r="D171" i="3"/>
  <c r="C170" i="1" s="1"/>
  <c r="A172" i="3"/>
  <c r="A171" i="1" s="1"/>
  <c r="B172" i="3"/>
  <c r="C172" i="3"/>
  <c r="D172" i="3"/>
  <c r="C171" i="1" s="1"/>
  <c r="A173" i="3"/>
  <c r="A172" i="1" s="1"/>
  <c r="B173" i="3"/>
  <c r="C173" i="3"/>
  <c r="D173" i="3"/>
  <c r="C172" i="1" s="1"/>
  <c r="A174" i="3"/>
  <c r="A173" i="1" s="1"/>
  <c r="B174" i="3"/>
  <c r="C174" i="3"/>
  <c r="D174" i="3"/>
  <c r="C173" i="1" s="1"/>
  <c r="A175" i="3"/>
  <c r="A174" i="1" s="1"/>
  <c r="B175" i="3"/>
  <c r="C175" i="3"/>
  <c r="D175" i="3"/>
  <c r="C174" i="1" s="1"/>
  <c r="A176" i="3"/>
  <c r="A175" i="1" s="1"/>
  <c r="B176" i="3"/>
  <c r="C176" i="3"/>
  <c r="D176" i="3"/>
  <c r="C175" i="1" s="1"/>
  <c r="A177" i="3"/>
  <c r="A176" i="1" s="1"/>
  <c r="B177" i="3"/>
  <c r="C177" i="3"/>
  <c r="D177" i="3"/>
  <c r="C176" i="1" s="1"/>
  <c r="A178" i="3"/>
  <c r="A177" i="1" s="1"/>
  <c r="B178" i="3"/>
  <c r="C178" i="3"/>
  <c r="D178" i="3"/>
  <c r="C177" i="1" s="1"/>
  <c r="A179" i="3"/>
  <c r="A178" i="1" s="1"/>
  <c r="B179" i="3"/>
  <c r="C179" i="3"/>
  <c r="D179" i="3"/>
  <c r="C178" i="1" s="1"/>
  <c r="A180" i="3"/>
  <c r="A179" i="1" s="1"/>
  <c r="B180" i="3"/>
  <c r="C180" i="3"/>
  <c r="D180" i="3"/>
  <c r="C179" i="1" s="1"/>
  <c r="A181" i="3"/>
  <c r="A180" i="1" s="1"/>
  <c r="B181" i="3"/>
  <c r="C181" i="3"/>
  <c r="D181" i="3"/>
  <c r="C180" i="1" s="1"/>
  <c r="A182" i="3"/>
  <c r="A181" i="1" s="1"/>
  <c r="B182" i="3"/>
  <c r="B181" i="1" s="1"/>
  <c r="C182" i="3"/>
  <c r="D182" i="3"/>
  <c r="C181" i="1" s="1"/>
  <c r="A183" i="3"/>
  <c r="A182" i="1" s="1"/>
  <c r="B183" i="3"/>
  <c r="C183" i="3"/>
  <c r="D183" i="3"/>
  <c r="C182" i="1" s="1"/>
  <c r="A184" i="3"/>
  <c r="A183" i="1" s="1"/>
  <c r="B184" i="3"/>
  <c r="C184" i="3"/>
  <c r="D184" i="3"/>
  <c r="C183" i="1" s="1"/>
  <c r="A185" i="3"/>
  <c r="A184" i="1" s="1"/>
  <c r="B185" i="3"/>
  <c r="C185" i="3"/>
  <c r="D185" i="3"/>
  <c r="C184" i="1" s="1"/>
  <c r="A186" i="3"/>
  <c r="A185" i="1" s="1"/>
  <c r="B186" i="3"/>
  <c r="C186" i="3"/>
  <c r="D186" i="3"/>
  <c r="C185" i="1" s="1"/>
  <c r="A187" i="3"/>
  <c r="A186" i="1" s="1"/>
  <c r="B187" i="3"/>
  <c r="C187" i="3"/>
  <c r="D187" i="3"/>
  <c r="C186" i="1" s="1"/>
  <c r="A188" i="3"/>
  <c r="A187" i="1" s="1"/>
  <c r="B188" i="3"/>
  <c r="B187" i="1" s="1"/>
  <c r="C188" i="3"/>
  <c r="D188" i="3"/>
  <c r="C187" i="1" s="1"/>
  <c r="A189" i="3"/>
  <c r="A188" i="1" s="1"/>
  <c r="B189" i="3"/>
  <c r="C189" i="3"/>
  <c r="D189" i="3"/>
  <c r="C188" i="1" s="1"/>
  <c r="A190" i="3"/>
  <c r="A189" i="1" s="1"/>
  <c r="B190" i="3"/>
  <c r="C190" i="3"/>
  <c r="D190" i="3"/>
  <c r="C189" i="1" s="1"/>
  <c r="A191" i="3"/>
  <c r="A190" i="1" s="1"/>
  <c r="B191" i="3"/>
  <c r="C191" i="3"/>
  <c r="D191" i="3"/>
  <c r="C190" i="1" s="1"/>
  <c r="A192" i="3"/>
  <c r="A191" i="1" s="1"/>
  <c r="B192" i="3"/>
  <c r="C192" i="3"/>
  <c r="D192" i="3"/>
  <c r="C191" i="1" s="1"/>
  <c r="A193" i="3"/>
  <c r="A192" i="1" s="1"/>
  <c r="B193" i="3"/>
  <c r="C193" i="3"/>
  <c r="D193" i="3"/>
  <c r="C192" i="1" s="1"/>
  <c r="A194" i="3"/>
  <c r="A193" i="1" s="1"/>
  <c r="B194" i="3"/>
  <c r="C194" i="3"/>
  <c r="D194" i="3"/>
  <c r="C193" i="1" s="1"/>
  <c r="A195" i="3"/>
  <c r="A194" i="1" s="1"/>
  <c r="B195" i="3"/>
  <c r="C195" i="3"/>
  <c r="D195" i="3"/>
  <c r="C194" i="1" s="1"/>
  <c r="A196" i="3"/>
  <c r="A195" i="1" s="1"/>
  <c r="B196" i="3"/>
  <c r="C196" i="3"/>
  <c r="D196" i="3"/>
  <c r="C195" i="1" s="1"/>
  <c r="A197" i="3"/>
  <c r="A196" i="1" s="1"/>
  <c r="B197" i="3"/>
  <c r="C197" i="3"/>
  <c r="D197" i="3"/>
  <c r="C196" i="1" s="1"/>
  <c r="A198" i="3"/>
  <c r="A197" i="1" s="1"/>
  <c r="B198" i="3"/>
  <c r="C198" i="3"/>
  <c r="D198" i="3"/>
  <c r="C197" i="1" s="1"/>
  <c r="A199" i="3"/>
  <c r="A198" i="1" s="1"/>
  <c r="B199" i="3"/>
  <c r="C199" i="3"/>
  <c r="D199" i="3"/>
  <c r="C198" i="1" s="1"/>
  <c r="A200" i="3"/>
  <c r="B200" i="3"/>
  <c r="C200" i="3"/>
  <c r="D200" i="3"/>
  <c r="D1" i="3"/>
  <c r="C1" i="3"/>
  <c r="B1" i="3"/>
  <c r="A1" i="3"/>
  <c r="B2" i="1" l="1"/>
  <c r="B177" i="1"/>
  <c r="B165" i="1"/>
  <c r="B135" i="1"/>
  <c r="B114" i="1"/>
  <c r="B81" i="1"/>
  <c r="B69" i="1"/>
  <c r="B63" i="1"/>
  <c r="B54" i="1"/>
  <c r="B39" i="1"/>
  <c r="B183" i="1"/>
  <c r="B159" i="1"/>
  <c r="B129" i="1"/>
  <c r="B108" i="1"/>
  <c r="B78" i="1"/>
  <c r="B60" i="1"/>
  <c r="B189" i="1"/>
  <c r="B168" i="1"/>
  <c r="B138" i="1"/>
  <c r="B117" i="1"/>
  <c r="B99" i="1"/>
  <c r="B75" i="1"/>
  <c r="B51" i="1"/>
  <c r="B198" i="1"/>
  <c r="B171" i="1"/>
  <c r="B147" i="1"/>
  <c r="B132" i="1"/>
  <c r="B111" i="1"/>
  <c r="B90" i="1"/>
  <c r="B66" i="1"/>
  <c r="B57" i="1"/>
  <c r="B174" i="1"/>
  <c r="B144" i="1"/>
  <c r="B126" i="1"/>
  <c r="B105" i="1"/>
  <c r="B72" i="1"/>
  <c r="B42" i="1"/>
  <c r="B192" i="1"/>
  <c r="B150" i="1"/>
  <c r="B96" i="1"/>
  <c r="B195" i="1"/>
  <c r="B153" i="1"/>
  <c r="B93" i="1"/>
  <c r="B180" i="1"/>
  <c r="B162" i="1"/>
  <c r="B141" i="1"/>
  <c r="B84" i="1"/>
  <c r="B186" i="1"/>
  <c r="B156" i="1"/>
  <c r="B120" i="1"/>
  <c r="B48" i="1"/>
  <c r="B5" i="1"/>
  <c r="B6" i="1"/>
  <c r="B9" i="1"/>
  <c r="B24" i="1"/>
  <c r="B21" i="1"/>
  <c r="B12" i="1"/>
  <c r="B36" i="1"/>
  <c r="B18" i="1"/>
  <c r="B33" i="1"/>
  <c r="B27" i="1"/>
  <c r="B102" i="1"/>
  <c r="AB2" i="5"/>
  <c r="B196" i="1"/>
  <c r="B193" i="1"/>
  <c r="B190" i="1"/>
  <c r="B184" i="1"/>
  <c r="B178" i="1"/>
  <c r="B175" i="1"/>
  <c r="B172" i="1"/>
  <c r="B166" i="1"/>
  <c r="B160" i="1"/>
  <c r="B157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5" i="1"/>
  <c r="B82" i="1"/>
  <c r="B76" i="1"/>
  <c r="B70" i="1"/>
  <c r="B64" i="1"/>
  <c r="B58" i="1"/>
  <c r="B52" i="1"/>
  <c r="B46" i="1"/>
  <c r="B40" i="1"/>
  <c r="B34" i="1"/>
  <c r="B28" i="1"/>
  <c r="B22" i="1"/>
  <c r="B16" i="1"/>
  <c r="B4" i="1"/>
  <c r="D2" i="5"/>
  <c r="B43" i="1"/>
  <c r="B123" i="1"/>
  <c r="B13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4" i="1"/>
  <c r="B131" i="1"/>
  <c r="B128" i="1"/>
  <c r="B125" i="1"/>
  <c r="B122" i="1"/>
  <c r="B119" i="1"/>
  <c r="B116" i="1"/>
  <c r="B113" i="1"/>
  <c r="B110" i="1"/>
  <c r="B107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50" i="1"/>
  <c r="B47" i="1"/>
  <c r="B44" i="1"/>
  <c r="B41" i="1"/>
  <c r="B38" i="1"/>
  <c r="B35" i="1"/>
  <c r="B32" i="1"/>
  <c r="B29" i="1"/>
  <c r="B26" i="1"/>
  <c r="B23" i="1"/>
  <c r="B20" i="1"/>
  <c r="B17" i="1"/>
  <c r="B14" i="1"/>
  <c r="B11" i="1"/>
  <c r="B8" i="1"/>
  <c r="B45" i="1"/>
  <c r="B30" i="1"/>
  <c r="B15" i="1"/>
  <c r="B3" i="1"/>
  <c r="B87" i="1"/>
  <c r="D28" i="8" l="1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AA27" i="8" s="1"/>
  <c r="AA26" i="8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AA15" i="8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AA14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AA7" i="8" s="1"/>
  <c r="D9" i="5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D8" i="5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AB8" i="5" s="1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AB7" i="5" s="1"/>
  <c r="D6" i="5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AB6" i="5" s="1"/>
  <c r="D5" i="5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AB5" i="5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AB4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AB3" i="5" s="1"/>
  <c r="D28" i="5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AB28" i="5" s="1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AA6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AA13" i="8" s="1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AA12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AA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AA9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AA3" i="8" s="1"/>
  <c r="AA8" i="8" l="1"/>
  <c r="Y22" i="8"/>
  <c r="AA23" i="8" s="1"/>
  <c r="E28" i="8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AA28" i="8" s="1"/>
  <c r="Y18" i="5"/>
  <c r="Z18" i="5" s="1"/>
  <c r="AI21" i="5" s="1"/>
  <c r="Y27" i="5"/>
  <c r="Z27" i="5" s="1"/>
  <c r="AB27" i="5" s="1"/>
  <c r="Y9" i="5"/>
  <c r="Z9" i="5" s="1"/>
  <c r="AI9" i="5" s="1"/>
  <c r="Y4" i="8"/>
  <c r="AA4" i="8" s="1"/>
  <c r="Y10" i="8"/>
  <c r="AA10" i="8" s="1"/>
  <c r="Y16" i="8"/>
  <c r="AA18" i="8" s="1"/>
  <c r="Y19" i="8"/>
  <c r="AA21" i="8" s="1"/>
  <c r="AA24" i="8" l="1"/>
  <c r="AF11" i="5"/>
  <c r="AF5" i="5"/>
  <c r="AJ9" i="5"/>
  <c r="AE11" i="5"/>
  <c r="AG11" i="5" s="1"/>
  <c r="AB10" i="5" s="1"/>
  <c r="AE23" i="5"/>
  <c r="AG23" i="5" s="1"/>
  <c r="AH23" i="5" s="1"/>
  <c r="AI23" i="5" s="1"/>
  <c r="AJ21" i="5"/>
  <c r="AF23" i="5"/>
  <c r="AA20" i="8"/>
  <c r="AA17" i="8"/>
  <c r="AH11" i="5" l="1"/>
  <c r="AI11" i="5" s="1"/>
  <c r="AJ11" i="5" s="1"/>
  <c r="AB19" i="5"/>
  <c r="AF24" i="5"/>
  <c r="AE24" i="5"/>
  <c r="AJ23" i="5"/>
  <c r="AE12" i="5" l="1"/>
  <c r="AF12" i="5"/>
  <c r="AG24" i="5"/>
  <c r="AH24" i="5" s="1"/>
  <c r="AI24" i="5" s="1"/>
  <c r="AG12" i="5"/>
  <c r="AB20" i="5" l="1"/>
  <c r="AF25" i="5"/>
  <c r="AF26" i="5"/>
  <c r="AE25" i="5"/>
  <c r="AG25" i="5" s="1"/>
  <c r="AJ24" i="5"/>
  <c r="AE26" i="5"/>
  <c r="AG26" i="5" s="1"/>
  <c r="AH12" i="5"/>
  <c r="AI12" i="5" s="1"/>
  <c r="AF13" i="5" s="1"/>
  <c r="AB11" i="5"/>
  <c r="AH26" i="5" l="1"/>
  <c r="AB22" i="5"/>
  <c r="AF14" i="5"/>
  <c r="AE13" i="5"/>
  <c r="AG13" i="5" s="1"/>
  <c r="AB12" i="5" s="1"/>
  <c r="AH25" i="5"/>
  <c r="AI25" i="5" s="1"/>
  <c r="AB21" i="5"/>
  <c r="AJ12" i="5"/>
  <c r="AE14" i="5"/>
  <c r="AG14" i="5" l="1"/>
  <c r="AB13" i="5" s="1"/>
  <c r="AH13" i="5"/>
  <c r="AI13" i="5" s="1"/>
  <c r="AJ13" i="5" s="1"/>
  <c r="AJ25" i="5"/>
  <c r="AI26" i="5" s="1"/>
  <c r="AH14" i="5" l="1"/>
  <c r="AI14" i="5" s="1"/>
  <c r="AF27" i="5"/>
  <c r="AE27" i="5"/>
  <c r="AG27" i="5" s="1"/>
  <c r="AJ26" i="5"/>
  <c r="AJ14" i="5" l="1"/>
  <c r="AF15" i="5"/>
  <c r="AE15" i="5"/>
  <c r="AH27" i="5"/>
  <c r="AI27" i="5" s="1"/>
  <c r="AB23" i="5"/>
  <c r="AG15" i="5" l="1"/>
  <c r="AB14" i="5" s="1"/>
  <c r="AF28" i="5"/>
  <c r="AJ27" i="5"/>
  <c r="AE28" i="5"/>
  <c r="AG28" i="5" s="1"/>
  <c r="AH15" i="5" l="1"/>
  <c r="AI15" i="5" s="1"/>
  <c r="AE16" i="5" s="1"/>
  <c r="AH28" i="5"/>
  <c r="AI28" i="5" s="1"/>
  <c r="AB24" i="5"/>
  <c r="AJ15" i="5" l="1"/>
  <c r="AF16" i="5"/>
  <c r="AG16" i="5" s="1"/>
  <c r="AB15" i="5" s="1"/>
  <c r="AF29" i="5"/>
  <c r="AE29" i="5"/>
  <c r="AG29" i="5" s="1"/>
  <c r="AJ28" i="5"/>
  <c r="AH16" i="5" l="1"/>
  <c r="AI16" i="5" s="1"/>
  <c r="AE17" i="5" s="1"/>
  <c r="AH29" i="5"/>
  <c r="AI29" i="5" s="1"/>
  <c r="AB25" i="5"/>
  <c r="AF17" i="5" l="1"/>
  <c r="AG17" i="5" s="1"/>
  <c r="AB16" i="5" s="1"/>
  <c r="AJ16" i="5"/>
  <c r="AF30" i="5"/>
  <c r="AJ29" i="5"/>
  <c r="AE30" i="5"/>
  <c r="AH17" i="5" l="1"/>
  <c r="AI17" i="5" s="1"/>
  <c r="AJ17" i="5" s="1"/>
  <c r="AG30" i="5"/>
  <c r="AH30" i="5" s="1"/>
  <c r="AI30" i="5" s="1"/>
  <c r="AJ30" i="5" s="1"/>
  <c r="AF18" i="5" l="1"/>
  <c r="AE18" i="5"/>
  <c r="AB26" i="5"/>
  <c r="AG18" i="5" l="1"/>
  <c r="AH18" i="5" s="1"/>
  <c r="AI18" i="5" s="1"/>
  <c r="AJ18" i="5" s="1"/>
  <c r="AB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J9" authorId="0" shapeId="0" xr:uid="{2BFEF04E-5901-413D-8388-64974978AD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  <comment ref="AJ21" authorId="0" shapeId="0" xr:uid="{E06E7384-36C1-40C7-A645-9711822324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</commentList>
</comments>
</file>

<file path=xl/sharedStrings.xml><?xml version="1.0" encoding="utf-8"?>
<sst xmlns="http://schemas.openxmlformats.org/spreadsheetml/2006/main" count="107" uniqueCount="74">
  <si>
    <t>XY</t>
  </si>
  <si>
    <t>Content</t>
  </si>
  <si>
    <t>Leitura Atual</t>
  </si>
  <si>
    <t>Leitura Anterior</t>
  </si>
  <si>
    <t>Proxima Leitura</t>
  </si>
  <si>
    <t>Conta referente a</t>
  </si>
  <si>
    <t>Vencimento</t>
  </si>
  <si>
    <t>Name</t>
  </si>
  <si>
    <t>Total a pagar</t>
  </si>
  <si>
    <t>Bandeira</t>
  </si>
  <si>
    <t>Cliente</t>
  </si>
  <si>
    <t>UC/UG</t>
  </si>
  <si>
    <t>Captura de dados</t>
  </si>
  <si>
    <t>Dados não tratados</t>
  </si>
  <si>
    <t>Dados tratados</t>
  </si>
  <si>
    <t>Consumo do Mês (P)</t>
  </si>
  <si>
    <t>Consumo do Mês (FP)</t>
  </si>
  <si>
    <t>Tratamento</t>
  </si>
  <si>
    <t>nr of comma</t>
  </si>
  <si>
    <t>=MID(A2, SEARCH(",",A2) + 1, SEARCH(",",A2,SEARCH(",",A2)+1) - SEARCH(",",A2) - 1)</t>
  </si>
  <si>
    <t>nro</t>
  </si>
  <si>
    <t>decimal</t>
  </si>
  <si>
    <t>resto</t>
  </si>
  <si>
    <t>tamanho</t>
  </si>
  <si>
    <t>concat</t>
  </si>
  <si>
    <t>Consumo em kWh - Ponta</t>
  </si>
  <si>
    <t>Energia Atv Injetada - Ponta</t>
  </si>
  <si>
    <t>Consumo em kWh - Fora Ponta</t>
  </si>
  <si>
    <t>Energia Atv Injetada - Fora Ponta</t>
  </si>
  <si>
    <t>Energia Reativa Exced em KWh - Ponta</t>
  </si>
  <si>
    <t>Energia Reativa Exced em KWh - FPonta</t>
  </si>
  <si>
    <t>Demanda de Potência Medida - Fora Ponta</t>
  </si>
  <si>
    <t>Demanda Potência Não Consumida - F Ponta</t>
  </si>
  <si>
    <t>Tratamento consumo/injeção</t>
  </si>
  <si>
    <t>LEN_resto</t>
  </si>
  <si>
    <t>CONSUMO MENSAL</t>
  </si>
  <si>
    <t>Energia Reativa Exced (P)</t>
  </si>
  <si>
    <t>Energia Reativa Exced (FP)</t>
  </si>
  <si>
    <t>Demanda de Potência Medida (FP)</t>
  </si>
  <si>
    <t>Demanda Potência Não Consumida (FP)</t>
  </si>
  <si>
    <t>Tratamento tarifa consumo</t>
  </si>
  <si>
    <t>Lenght</t>
  </si>
  <si>
    <t>TARIFA CONSUMO c/ TRIBUTOS</t>
  </si>
  <si>
    <t>Energia Ativa Injetada (P)</t>
  </si>
  <si>
    <t>Energia Ativa Injetada (FP)</t>
  </si>
  <si>
    <t>Tarifa Consumo do Mês (P)</t>
  </si>
  <si>
    <t>Tarifa Energia Ativa Injetada (P)</t>
  </si>
  <si>
    <t>Tarifa Consumo do Mês (FP)</t>
  </si>
  <si>
    <t>Tarifa Energia Ativa Injetada (FP)</t>
  </si>
  <si>
    <t>Tarifa Energia Reativa Exced (P)</t>
  </si>
  <si>
    <t>Tarifa Energia Reativa Exced (FP)</t>
  </si>
  <si>
    <t>Tarifa Demanda de Potência Medida (FP)</t>
  </si>
  <si>
    <t>Tarifa Demanda Potência Não Consumida (FP)</t>
  </si>
  <si>
    <t>Nro da Instalacao</t>
  </si>
  <si>
    <t>Nro Cliente</t>
  </si>
  <si>
    <t>Tarifa Energia (TE)</t>
  </si>
  <si>
    <t>Tarifa Uso Sist. Distr. (TUSD)</t>
  </si>
  <si>
    <t>Energia (TE)</t>
  </si>
  <si>
    <t>Uso Sist. Distr. (TUSD)</t>
  </si>
  <si>
    <t>CONSUMO</t>
  </si>
  <si>
    <t>TARIFA</t>
  </si>
  <si>
    <t>Erro</t>
  </si>
  <si>
    <t>X</t>
  </si>
  <si>
    <t>Y</t>
  </si>
  <si>
    <t>Nome</t>
  </si>
  <si>
    <t>CPF/CNPJ</t>
  </si>
  <si>
    <t>Possivel Nro Cliente (sujo)</t>
  </si>
  <si>
    <t>-</t>
  </si>
  <si>
    <t xml:space="preserve">Custeio Ilum. Publ. </t>
  </si>
  <si>
    <t>Impostos</t>
  </si>
  <si>
    <t>CEP</t>
  </si>
  <si>
    <t>VALOR (Consumo x Tarifa)</t>
  </si>
  <si>
    <t>PIS/PAESP</t>
  </si>
  <si>
    <t>COFINS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</si>
</sst>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0" fillId="0" borderId="14" xfId="0" applyBorder="1"/>
    <xf numFmtId="0" fontId="0" fillId="0" borderId="15" xfId="0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0" borderId="0" xfId="0" applyNumberFormat="1" applyBorder="1"/>
    <xf numFmtId="0" fontId="0" fillId="2" borderId="4" xfId="0" quotePrefix="1" applyFill="1" applyBorder="1"/>
    <xf numFmtId="0" fontId="1" fillId="0" borderId="7" xfId="0" applyFont="1" applyBorder="1"/>
    <xf numFmtId="0" fontId="0" fillId="0" borderId="2" xfId="0" applyFill="1" applyBorder="1"/>
    <xf numFmtId="0" fontId="0" fillId="0" borderId="8" xfId="0" applyFill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2" xfId="0" applyFill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0" borderId="0" xfId="0" applyFont="1" applyBorder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applyFont="1" applyFill="1" applyBorder="1"/>
    <xf numFmtId="0" fontId="0" fillId="0" borderId="2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0" xfId="0" applyFont="1" applyBorder="1"/>
    <xf numFmtId="0" fontId="0" fillId="2" borderId="4" xfId="0" applyFont="1" applyFill="1" applyBorder="1"/>
    <xf numFmtId="0" fontId="0" fillId="2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2022-11-15</v>
          </cell>
          <cell r="D2" t="str">
            <v xml:space="preserve"> às: </v>
          </cell>
          <cell r="E2" t="str">
            <v>16:04:26</v>
          </cell>
        </row>
        <row r="3">
          <cell r="B3">
            <v>5</v>
          </cell>
          <cell r="C3">
            <v>110</v>
          </cell>
          <cell r="D3">
            <v>743</v>
          </cell>
          <cell r="E3" t="str">
            <v>68560222</v>
          </cell>
        </row>
        <row r="4">
          <cell r="B4">
            <v>5</v>
          </cell>
          <cell r="C4">
            <v>220</v>
          </cell>
          <cell r="D4">
            <v>743</v>
          </cell>
          <cell r="E4" t="str">
            <v>25596360</v>
          </cell>
        </row>
        <row r="5">
          <cell r="B5">
            <v>5</v>
          </cell>
          <cell r="C5">
            <v>40</v>
          </cell>
          <cell r="D5">
            <v>659</v>
          </cell>
          <cell r="E5" t="str">
            <v xml:space="preserve">CPF/CNPJ: 063.158.808-60     INSC. EST: ISENTO   MARLI APARECIDA GUARINO   R DOMINGO DE SOTO 126   111 CEP: 04116-040 - SAO PAULO/SP  </v>
          </cell>
        </row>
        <row r="6">
          <cell r="B6">
            <v>5</v>
          </cell>
          <cell r="C6">
            <v>66</v>
          </cell>
          <cell r="D6">
            <v>618</v>
          </cell>
          <cell r="E6" t="str">
            <v>B</v>
          </cell>
        </row>
        <row r="7">
          <cell r="B7">
            <v>5</v>
          </cell>
          <cell r="C7">
            <v>114</v>
          </cell>
          <cell r="D7">
            <v>618</v>
          </cell>
          <cell r="E7" t="str">
            <v>B1</v>
          </cell>
        </row>
        <row r="8">
          <cell r="B8">
            <v>5</v>
          </cell>
          <cell r="C8">
            <v>154</v>
          </cell>
          <cell r="D8">
            <v>618</v>
          </cell>
          <cell r="E8" t="str">
            <v>RESIDENCIAL</v>
          </cell>
        </row>
        <row r="9">
          <cell r="B9">
            <v>5</v>
          </cell>
          <cell r="C9">
            <v>74</v>
          </cell>
          <cell r="D9">
            <v>607</v>
          </cell>
          <cell r="E9" t="str">
            <v>RESIDENCIAL</v>
          </cell>
        </row>
        <row r="10">
          <cell r="B10">
            <v>5</v>
          </cell>
          <cell r="C10">
            <v>390</v>
          </cell>
          <cell r="D10">
            <v>794</v>
          </cell>
          <cell r="E10" t="str">
            <v xml:space="preserve"> </v>
          </cell>
        </row>
        <row r="11">
          <cell r="B11">
            <v>5</v>
          </cell>
          <cell r="C11">
            <v>307</v>
          </cell>
          <cell r="D11">
            <v>740</v>
          </cell>
          <cell r="E11" t="str">
            <v>01 NOV 2022</v>
          </cell>
        </row>
        <row r="12">
          <cell r="B12">
            <v>5</v>
          </cell>
          <cell r="C12">
            <v>365</v>
          </cell>
          <cell r="D12">
            <v>727</v>
          </cell>
          <cell r="E12" t="str">
            <v>424,64OUT 2022</v>
          </cell>
        </row>
        <row r="13">
          <cell r="B13">
            <v>5</v>
          </cell>
          <cell r="C13">
            <v>350</v>
          </cell>
          <cell r="D13">
            <v>684</v>
          </cell>
          <cell r="E13" t="str">
            <v>02 SET</v>
          </cell>
        </row>
        <row r="14">
          <cell r="B14">
            <v>5</v>
          </cell>
          <cell r="C14">
            <v>347</v>
          </cell>
          <cell r="D14">
            <v>671</v>
          </cell>
          <cell r="E14" t="str">
            <v>04 OUT</v>
          </cell>
        </row>
        <row r="15">
          <cell r="B15">
            <v>5</v>
          </cell>
          <cell r="C15">
            <v>348</v>
          </cell>
          <cell r="D15">
            <v>658</v>
          </cell>
          <cell r="E15" t="str">
            <v>03 NOV</v>
          </cell>
        </row>
        <row r="16">
          <cell r="B16">
            <v>5</v>
          </cell>
          <cell r="C16">
            <v>397</v>
          </cell>
          <cell r="D16">
            <v>698</v>
          </cell>
          <cell r="E16" t="str">
            <v>4913034</v>
          </cell>
        </row>
        <row r="17">
          <cell r="B17">
            <v>5</v>
          </cell>
          <cell r="C17">
            <v>406</v>
          </cell>
          <cell r="D17">
            <v>672</v>
          </cell>
          <cell r="E17" t="str">
            <v>1.7932.276</v>
          </cell>
        </row>
        <row r="18">
          <cell r="B18">
            <v>5</v>
          </cell>
          <cell r="C18">
            <v>399</v>
          </cell>
          <cell r="D18">
            <v>634</v>
          </cell>
          <cell r="E18" t="str">
            <v>1,00000483,0</v>
          </cell>
        </row>
        <row r="19">
          <cell r="B19">
            <v>5</v>
          </cell>
          <cell r="C19">
            <v>415</v>
          </cell>
          <cell r="D19">
            <v>621</v>
          </cell>
          <cell r="E19" t="str">
            <v>32</v>
          </cell>
        </row>
        <row r="20">
          <cell r="B20">
            <v>5</v>
          </cell>
          <cell r="C20">
            <v>434</v>
          </cell>
          <cell r="D20">
            <v>623</v>
          </cell>
          <cell r="E20" t="str">
            <v>out/22 set/22ago/22jul/22jun/22mai/22abr/22mar/22fev/22jan/22dez/21nov/21out/21</v>
          </cell>
        </row>
        <row r="21">
          <cell r="B21">
            <v>5</v>
          </cell>
          <cell r="C21">
            <v>384</v>
          </cell>
          <cell r="D21">
            <v>605</v>
          </cell>
          <cell r="E21" t="str">
            <v>A072.7128.BBBB.E34F.D5F1.C1CD.EF7C.2EA4</v>
          </cell>
        </row>
        <row r="22">
          <cell r="B22">
            <v>5</v>
          </cell>
          <cell r="C22">
            <v>551</v>
          </cell>
          <cell r="D22">
            <v>787</v>
          </cell>
          <cell r="E22" t="str">
            <v xml:space="preserve">1 </v>
          </cell>
        </row>
        <row r="23">
          <cell r="B23">
            <v>5</v>
          </cell>
          <cell r="C23">
            <v>526</v>
          </cell>
          <cell r="D23">
            <v>624</v>
          </cell>
          <cell r="E23" t="str">
            <v>483434 371499400334368299309349381457434</v>
          </cell>
        </row>
        <row r="24">
          <cell r="B24">
            <v>5</v>
          </cell>
          <cell r="C24">
            <v>543</v>
          </cell>
          <cell r="D24">
            <v>624</v>
          </cell>
          <cell r="E24" t="str">
            <v>32302933302932292932303032</v>
          </cell>
        </row>
        <row r="25">
          <cell r="B25">
            <v>5</v>
          </cell>
          <cell r="C25">
            <v>105</v>
          </cell>
          <cell r="D25">
            <v>576</v>
          </cell>
          <cell r="E25" t="str">
            <v>Monofásico</v>
          </cell>
        </row>
        <row r="26">
          <cell r="B26">
            <v>5</v>
          </cell>
          <cell r="C26">
            <v>216</v>
          </cell>
          <cell r="D26">
            <v>576</v>
          </cell>
          <cell r="E26" t="str">
            <v>Convencional</v>
          </cell>
        </row>
        <row r="27">
          <cell r="B27">
            <v>5</v>
          </cell>
          <cell r="C27">
            <v>318</v>
          </cell>
          <cell r="D27">
            <v>575</v>
          </cell>
          <cell r="E27" t="str">
            <v>5258:  Venda de en. elétrica a não contribuinte</v>
          </cell>
        </row>
        <row r="28">
          <cell r="B28">
            <v>5</v>
          </cell>
          <cell r="C28">
            <v>310</v>
          </cell>
          <cell r="D28">
            <v>585</v>
          </cell>
          <cell r="E28" t="str">
            <v>04 OUT 2022</v>
          </cell>
        </row>
        <row r="29">
          <cell r="B29">
            <v>5</v>
          </cell>
          <cell r="C29">
            <v>367</v>
          </cell>
          <cell r="D29">
            <v>586</v>
          </cell>
          <cell r="E29" t="str">
            <v>449216079</v>
          </cell>
        </row>
        <row r="30">
          <cell r="B30">
            <v>5</v>
          </cell>
          <cell r="C30">
            <v>416</v>
          </cell>
          <cell r="D30">
            <v>586</v>
          </cell>
          <cell r="E30" t="str">
            <v>B</v>
          </cell>
        </row>
        <row r="31">
          <cell r="B31">
            <v>5</v>
          </cell>
          <cell r="C31">
            <v>445</v>
          </cell>
          <cell r="D31">
            <v>586</v>
          </cell>
          <cell r="E31" t="str">
            <v>408,72</v>
          </cell>
        </row>
        <row r="32">
          <cell r="B32">
            <v>5</v>
          </cell>
          <cell r="C32">
            <v>487</v>
          </cell>
          <cell r="D32">
            <v>586</v>
          </cell>
          <cell r="E32" t="str">
            <v xml:space="preserve"> 18%</v>
          </cell>
        </row>
        <row r="33">
          <cell r="B33">
            <v>5</v>
          </cell>
          <cell r="C33">
            <v>525</v>
          </cell>
          <cell r="D33">
            <v>586</v>
          </cell>
          <cell r="E33" t="str">
            <v>73,56</v>
          </cell>
        </row>
        <row r="34">
          <cell r="B34">
            <v>5</v>
          </cell>
          <cell r="C34">
            <v>291</v>
          </cell>
          <cell r="D34">
            <v>531</v>
          </cell>
          <cell r="E34" t="str">
            <v>QTD kWh</v>
          </cell>
        </row>
        <row r="35">
          <cell r="B35">
            <v>5</v>
          </cell>
          <cell r="C35">
            <v>281</v>
          </cell>
          <cell r="D35">
            <v>510</v>
          </cell>
          <cell r="E35" t="str">
            <v>483,000483,000</v>
          </cell>
        </row>
        <row r="36">
          <cell r="B36">
            <v>5</v>
          </cell>
          <cell r="C36">
            <v>319</v>
          </cell>
          <cell r="D36">
            <v>549</v>
          </cell>
          <cell r="E36" t="str">
            <v xml:space="preserve">VERDE    </v>
          </cell>
        </row>
        <row r="37">
          <cell r="B37">
            <v>5</v>
          </cell>
          <cell r="C37">
            <v>348</v>
          </cell>
          <cell r="D37">
            <v>531</v>
          </cell>
          <cell r="E37" t="str">
            <v>TARIFA C/ICMS</v>
          </cell>
        </row>
        <row r="38">
          <cell r="B38">
            <v>5</v>
          </cell>
          <cell r="C38">
            <v>347</v>
          </cell>
          <cell r="D38">
            <v>510</v>
          </cell>
          <cell r="E38" t="str">
            <v>0,482980,31764</v>
          </cell>
        </row>
        <row r="39">
          <cell r="B39">
            <v>5</v>
          </cell>
          <cell r="C39">
            <v>395</v>
          </cell>
          <cell r="D39">
            <v>531</v>
          </cell>
          <cell r="E39" t="str">
            <v>BASE ICMS</v>
          </cell>
        </row>
        <row r="40">
          <cell r="B40">
            <v>5</v>
          </cell>
          <cell r="C40">
            <v>391</v>
          </cell>
          <cell r="D40">
            <v>510</v>
          </cell>
          <cell r="E40" t="str">
            <v>233,28153,42</v>
          </cell>
        </row>
        <row r="41">
          <cell r="B41">
            <v>5</v>
          </cell>
          <cell r="C41">
            <v>394</v>
          </cell>
          <cell r="D41">
            <v>488</v>
          </cell>
          <cell r="E41" t="str">
            <v>3,9018,12</v>
          </cell>
        </row>
        <row r="42">
          <cell r="B42">
            <v>5</v>
          </cell>
          <cell r="C42">
            <v>435</v>
          </cell>
          <cell r="D42">
            <v>531</v>
          </cell>
          <cell r="E42" t="str">
            <v>ALIQ ICMS</v>
          </cell>
        </row>
        <row r="43">
          <cell r="B43">
            <v>5</v>
          </cell>
          <cell r="C43">
            <v>436</v>
          </cell>
          <cell r="D43">
            <v>510</v>
          </cell>
          <cell r="E43" t="str">
            <v>18%18%</v>
          </cell>
        </row>
        <row r="44">
          <cell r="B44">
            <v>5</v>
          </cell>
          <cell r="C44">
            <v>436</v>
          </cell>
          <cell r="D44">
            <v>488</v>
          </cell>
          <cell r="E44" t="str">
            <v>18%18%</v>
          </cell>
        </row>
        <row r="45">
          <cell r="B45">
            <v>5</v>
          </cell>
          <cell r="C45">
            <v>472</v>
          </cell>
          <cell r="D45">
            <v>539</v>
          </cell>
          <cell r="E45" t="str">
            <v>ICMS</v>
          </cell>
        </row>
        <row r="46">
          <cell r="B46">
            <v>5</v>
          </cell>
          <cell r="C46">
            <v>514</v>
          </cell>
          <cell r="D46">
            <v>539</v>
          </cell>
          <cell r="E46" t="str">
            <v>VALOR</v>
          </cell>
        </row>
        <row r="47">
          <cell r="B47">
            <v>5</v>
          </cell>
          <cell r="C47">
            <v>470</v>
          </cell>
          <cell r="D47">
            <v>510</v>
          </cell>
          <cell r="E47" t="str">
            <v>41,9927,61</v>
          </cell>
        </row>
        <row r="48">
          <cell r="B48">
            <v>5</v>
          </cell>
          <cell r="C48">
            <v>474</v>
          </cell>
          <cell r="D48">
            <v>488</v>
          </cell>
          <cell r="E48" t="str">
            <v>0,703,26</v>
          </cell>
        </row>
        <row r="49">
          <cell r="B49">
            <v>5</v>
          </cell>
          <cell r="C49">
            <v>515</v>
          </cell>
          <cell r="D49">
            <v>510</v>
          </cell>
          <cell r="E49" t="str">
            <v>233,28153,42</v>
          </cell>
        </row>
        <row r="50">
          <cell r="B50">
            <v>5</v>
          </cell>
          <cell r="C50">
            <v>519</v>
          </cell>
          <cell r="D50">
            <v>488</v>
          </cell>
          <cell r="E50" t="str">
            <v>3,9018,12</v>
          </cell>
        </row>
        <row r="51">
          <cell r="B51">
            <v>5</v>
          </cell>
          <cell r="C51">
            <v>519</v>
          </cell>
          <cell r="D51">
            <v>474</v>
          </cell>
          <cell r="E51" t="str">
            <v>15,92</v>
          </cell>
        </row>
        <row r="52">
          <cell r="B52">
            <v>5</v>
          </cell>
          <cell r="C52">
            <v>237</v>
          </cell>
          <cell r="D52">
            <v>457</v>
          </cell>
          <cell r="E52" t="str">
            <v>Tarifas aplicadas (sem impostos)</v>
          </cell>
        </row>
        <row r="53">
          <cell r="B53">
            <v>5</v>
          </cell>
          <cell r="C53">
            <v>310</v>
          </cell>
          <cell r="D53">
            <v>443</v>
          </cell>
          <cell r="E53" t="str">
            <v>0,39603 (TUSD)</v>
          </cell>
        </row>
        <row r="54">
          <cell r="B54">
            <v>5</v>
          </cell>
          <cell r="C54">
            <v>446</v>
          </cell>
          <cell r="D54">
            <v>443</v>
          </cell>
          <cell r="E54" t="str">
            <v>0,26046 (TE)</v>
          </cell>
        </row>
        <row r="55">
          <cell r="B55">
            <v>5</v>
          </cell>
          <cell r="C55">
            <v>40</v>
          </cell>
          <cell r="D55">
            <v>539</v>
          </cell>
          <cell r="E55" t="str">
            <v>CCI</v>
          </cell>
        </row>
        <row r="56">
          <cell r="B56">
            <v>5</v>
          </cell>
          <cell r="C56">
            <v>79</v>
          </cell>
          <cell r="D56">
            <v>538</v>
          </cell>
          <cell r="E56" t="str">
            <v>DESCRIÇÃO</v>
          </cell>
        </row>
        <row r="57">
          <cell r="B57">
            <v>5</v>
          </cell>
          <cell r="C57">
            <v>41</v>
          </cell>
          <cell r="D57">
            <v>510</v>
          </cell>
          <cell r="E57" t="str">
            <v>06050601</v>
          </cell>
        </row>
        <row r="58">
          <cell r="B58">
            <v>5</v>
          </cell>
          <cell r="C58">
            <v>41</v>
          </cell>
          <cell r="D58">
            <v>488</v>
          </cell>
          <cell r="E58" t="str">
            <v>06990699</v>
          </cell>
        </row>
        <row r="59">
          <cell r="B59">
            <v>5</v>
          </cell>
          <cell r="C59">
            <v>41</v>
          </cell>
          <cell r="D59">
            <v>474</v>
          </cell>
          <cell r="E59" t="str">
            <v>0807</v>
          </cell>
        </row>
        <row r="60">
          <cell r="B60">
            <v>5</v>
          </cell>
          <cell r="C60">
            <v>80</v>
          </cell>
          <cell r="D60">
            <v>510</v>
          </cell>
          <cell r="E60" t="str">
            <v>USO SIST. DISTR. (TUSD)ENERGIA (TE)</v>
          </cell>
        </row>
        <row r="61">
          <cell r="B61">
            <v>5</v>
          </cell>
          <cell r="C61">
            <v>80</v>
          </cell>
          <cell r="D61">
            <v>488</v>
          </cell>
          <cell r="E61" t="str">
            <v>PIS/PASEP (0,96%)COFINS (4,44%)</v>
          </cell>
        </row>
        <row r="62">
          <cell r="B62">
            <v>5</v>
          </cell>
          <cell r="C62">
            <v>80</v>
          </cell>
          <cell r="D62">
            <v>473</v>
          </cell>
          <cell r="E62" t="str">
            <v>COSIP - SÃO PAULO - MUNICIPAL</v>
          </cell>
        </row>
        <row r="63">
          <cell r="B63">
            <v>5</v>
          </cell>
          <cell r="C63">
            <v>40</v>
          </cell>
          <cell r="D63">
            <v>429</v>
          </cell>
          <cell r="E63" t="str">
            <v>CONVENCIONAL-RESIDENCIAL  Valor dos Tributos: R$ 91,64</v>
          </cell>
        </row>
        <row r="64">
          <cell r="B64">
            <v>5</v>
          </cell>
          <cell r="C64">
            <v>40</v>
          </cell>
          <cell r="D64">
            <v>385</v>
          </cell>
          <cell r="E64" t="str">
            <v xml:space="preserve">   </v>
          </cell>
        </row>
        <row r="65">
          <cell r="B65">
            <v>5</v>
          </cell>
          <cell r="C65">
            <v>40</v>
          </cell>
          <cell r="D65">
            <v>178</v>
          </cell>
          <cell r="E65" t="str">
            <v xml:space="preserve">Considerar esta conta quitada somente após o débito em sua conta corrente. Débito Automatico BANCO BRADESCO S/A Se por algum motivo de seu conhecimento não ocorrer o débito automático, pague esta conta em qualquer banco autorizado.           </v>
          </cell>
        </row>
        <row r="66">
          <cell r="B66">
            <v>5</v>
          </cell>
          <cell r="C66">
            <v>40</v>
          </cell>
          <cell r="D66">
            <v>86</v>
          </cell>
          <cell r="E66" t="str">
            <v xml:space="preserve">Esta unidade consumidora está apta à suspensão de fornecimento por inadimplência a partir de 24/10/22, ou a qualquer momento por débitos já Revisados. O encerramento da relação contratual poderá ocorrer em 02 ciclos de faturamento após a suspensão de fornecimento. Constam os seguintes débitos sujeitos a ações de cobrança, como inclusão em órgãos de proteção ao crédito e protesto. Caso já tenha efetuado o pagamento, favor desconsiderar. Vencimento       Valor(R$)          Vencimento       Valor(R$)          Vencimento       Valor(R$) 03.10.2022            384,19     </v>
          </cell>
        </row>
        <row r="67">
          <cell r="B67">
            <v>5</v>
          </cell>
          <cell r="C67">
            <v>38</v>
          </cell>
          <cell r="D67">
            <v>50</v>
          </cell>
          <cell r="E67" t="str">
            <v>Prezado cliente, para quitar esta conta de energia, verifique a próxima página deste documento.</v>
          </cell>
        </row>
        <row r="68">
          <cell r="B68">
            <v>5</v>
          </cell>
          <cell r="C68">
            <v>247</v>
          </cell>
          <cell r="D68">
            <v>65</v>
          </cell>
          <cell r="E68" t="str">
            <v>100184282205</v>
          </cell>
        </row>
        <row r="69">
          <cell r="B69">
            <v>6</v>
          </cell>
          <cell r="C69">
            <v>556</v>
          </cell>
          <cell r="D69">
            <v>786</v>
          </cell>
          <cell r="E69" t="str">
            <v xml:space="preserve">2 </v>
          </cell>
        </row>
        <row r="70">
          <cell r="B70">
            <v>6</v>
          </cell>
          <cell r="C70">
            <v>63</v>
          </cell>
          <cell r="D70">
            <v>679</v>
          </cell>
          <cell r="E70" t="str">
            <v>04 OUT 2022</v>
          </cell>
        </row>
        <row r="71">
          <cell r="B71">
            <v>6</v>
          </cell>
          <cell r="C71">
            <v>154</v>
          </cell>
          <cell r="D71">
            <v>679</v>
          </cell>
          <cell r="E71" t="str">
            <v>OUT 2022</v>
          </cell>
        </row>
        <row r="72">
          <cell r="B72">
            <v>6</v>
          </cell>
          <cell r="C72">
            <v>232</v>
          </cell>
          <cell r="D72">
            <v>679</v>
          </cell>
          <cell r="E72" t="str">
            <v>01 NOV 2022</v>
          </cell>
        </row>
        <row r="73">
          <cell r="B73">
            <v>6</v>
          </cell>
          <cell r="C73">
            <v>306</v>
          </cell>
          <cell r="D73">
            <v>691</v>
          </cell>
          <cell r="E73" t="str">
            <v>Quer regularizar seus débitos de conta de luz?Você pode fazer isso de forma online em nossosite www.enel.com.brAproveite as nossas condições de parcelamentoe fique em dia.</v>
          </cell>
        </row>
        <row r="74">
          <cell r="B74">
            <v>6</v>
          </cell>
          <cell r="C74">
            <v>83</v>
          </cell>
          <cell r="D74">
            <v>341</v>
          </cell>
          <cell r="E74" t="str">
            <v>PREFEITURA DO MUNICÍPIO 0800 77 90 156</v>
          </cell>
        </row>
        <row r="75">
          <cell r="B75">
            <v>6</v>
          </cell>
          <cell r="C75">
            <v>44</v>
          </cell>
          <cell r="D75">
            <v>67</v>
          </cell>
          <cell r="E75" t="str">
            <v xml:space="preserve">- CLIENTE, PAGUE PREFERENCIALMENTE NOS CANAIS ELETRÔNICOS                               </v>
          </cell>
        </row>
        <row r="76">
          <cell r="B76">
            <v>6</v>
          </cell>
          <cell r="C76">
            <v>233</v>
          </cell>
          <cell r="D76">
            <v>215</v>
          </cell>
          <cell r="E76" t="str">
            <v>536606599841</v>
          </cell>
        </row>
        <row r="77">
          <cell r="B77">
            <v>6</v>
          </cell>
          <cell r="C77">
            <v>362</v>
          </cell>
          <cell r="D77">
            <v>215</v>
          </cell>
          <cell r="E77" t="str">
            <v>04 OUT 2022</v>
          </cell>
        </row>
        <row r="78">
          <cell r="B78">
            <v>6</v>
          </cell>
          <cell r="C78">
            <v>492</v>
          </cell>
          <cell r="D78">
            <v>215</v>
          </cell>
          <cell r="E78" t="str">
            <v>OUT 2022</v>
          </cell>
        </row>
        <row r="79">
          <cell r="B79">
            <v>6</v>
          </cell>
          <cell r="C79">
            <v>243</v>
          </cell>
          <cell r="D79">
            <v>172</v>
          </cell>
          <cell r="E79" t="str">
            <v>68560222</v>
          </cell>
        </row>
        <row r="80">
          <cell r="B80">
            <v>6</v>
          </cell>
          <cell r="C80">
            <v>362</v>
          </cell>
          <cell r="D80">
            <v>172</v>
          </cell>
          <cell r="E80" t="str">
            <v>01 NOV 2022</v>
          </cell>
        </row>
        <row r="81">
          <cell r="B81">
            <v>6</v>
          </cell>
          <cell r="C81">
            <v>499</v>
          </cell>
          <cell r="D81">
            <v>172</v>
          </cell>
          <cell r="E81" t="str">
            <v>424,64</v>
          </cell>
        </row>
        <row r="82">
          <cell r="B82">
            <v>6</v>
          </cell>
          <cell r="C82">
            <v>273</v>
          </cell>
          <cell r="D82">
            <v>151</v>
          </cell>
          <cell r="E82" t="str">
            <v>MARLI APARECIDA GUARINO</v>
          </cell>
        </row>
        <row r="83">
          <cell r="B83">
            <v>6</v>
          </cell>
          <cell r="C83">
            <v>218</v>
          </cell>
          <cell r="D83">
            <v>108</v>
          </cell>
          <cell r="E83" t="str">
            <v xml:space="preserve">- ENCARGOS POR ATRASO SERÃO COBRADOS NA PRÓXIMA FATURA     </v>
          </cell>
        </row>
        <row r="84">
          <cell r="B84">
            <v>6</v>
          </cell>
          <cell r="C84">
            <v>212</v>
          </cell>
          <cell r="D84">
            <v>46</v>
          </cell>
          <cell r="E84" t="str">
            <v>836700000042</v>
          </cell>
        </row>
        <row r="85">
          <cell r="B85">
            <v>6</v>
          </cell>
          <cell r="C85">
            <v>292</v>
          </cell>
          <cell r="D85">
            <v>46</v>
          </cell>
          <cell r="E85" t="str">
            <v>246400481007</v>
          </cell>
        </row>
        <row r="86">
          <cell r="B86">
            <v>6</v>
          </cell>
          <cell r="C86">
            <v>371</v>
          </cell>
          <cell r="D86">
            <v>46</v>
          </cell>
          <cell r="E86" t="str">
            <v>262440123517</v>
          </cell>
        </row>
        <row r="87">
          <cell r="B87">
            <v>6</v>
          </cell>
          <cell r="C87">
            <v>451</v>
          </cell>
          <cell r="D87">
            <v>46</v>
          </cell>
          <cell r="E87" t="str">
            <v>001842822056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10FF-4D2D-4DAD-A811-4A8EA42B86E5}">
  <dimension ref="A1:D200"/>
  <sheetViews>
    <sheetView workbookViewId="0">
      <selection activeCell="D42" sqref="D42"/>
    </sheetView>
  </sheetViews>
  <sheetFormatPr defaultRowHeight="15" x14ac:dyDescent="0.25"/>
  <cols>
    <col min="1" max="1" width="14.5703125" bestFit="1" customWidth="1"/>
    <col min="2" max="2" width="10.42578125" bestFit="1" customWidth="1"/>
    <col min="3" max="3" width="11.140625" customWidth="1"/>
    <col min="4" max="4" width="255.7109375" bestFit="1" customWidth="1"/>
  </cols>
  <sheetData>
    <row r="1" spans="1:4" x14ac:dyDescent="0.25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25">
      <c r="A2" t="str">
        <f>[1]Sheet1!$B2</f>
        <v xml:space="preserve">Capturado em: </v>
      </c>
      <c r="B2" t="str">
        <f>[1]Sheet1!$C2</f>
        <v>2022-11-15</v>
      </c>
      <c r="C2" t="str">
        <f>[1]Sheet1!$D2</f>
        <v xml:space="preserve"> às: </v>
      </c>
      <c r="D2" t="str">
        <f>[1]Sheet1!$E2</f>
        <v>16:04:26</v>
      </c>
    </row>
    <row r="3" spans="1:4" x14ac:dyDescent="0.25">
      <c r="A3">
        <f>[1]Sheet1!$B3</f>
        <v>5</v>
      </c>
      <c r="B3">
        <f>[1]Sheet1!$C3</f>
        <v>110</v>
      </c>
      <c r="C3">
        <f>[1]Sheet1!$D3</f>
        <v>743</v>
      </c>
      <c r="D3" t="str">
        <f>[1]Sheet1!$E3</f>
        <v>68560222</v>
      </c>
    </row>
    <row r="4" spans="1:4" x14ac:dyDescent="0.25">
      <c r="A4">
        <f>[1]Sheet1!$B4</f>
        <v>5</v>
      </c>
      <c r="B4">
        <f>[1]Sheet1!$C4</f>
        <v>220</v>
      </c>
      <c r="C4">
        <f>[1]Sheet1!$D4</f>
        <v>743</v>
      </c>
      <c r="D4" t="str">
        <f>[1]Sheet1!$E4</f>
        <v>25596360</v>
      </c>
    </row>
    <row r="5" spans="1:4" x14ac:dyDescent="0.25">
      <c r="A5">
        <f>[1]Sheet1!$B5</f>
        <v>5</v>
      </c>
      <c r="B5">
        <f>[1]Sheet1!$C5</f>
        <v>40</v>
      </c>
      <c r="C5">
        <f>[1]Sheet1!$D5</f>
        <v>659</v>
      </c>
      <c r="D5" t="str">
        <f>[1]Sheet1!$E5</f>
        <v xml:space="preserve">CPF/CNPJ: 063.158.808-60     INSC. EST: ISENTO   MARLI APARECIDA GUARINO   R DOMINGO DE SOTO 126   111 CEP: 04116-040 - SAO PAULO/SP  </v>
      </c>
    </row>
    <row r="6" spans="1:4" x14ac:dyDescent="0.25">
      <c r="A6">
        <f>[1]Sheet1!$B6</f>
        <v>5</v>
      </c>
      <c r="B6">
        <f>[1]Sheet1!$C6</f>
        <v>66</v>
      </c>
      <c r="C6">
        <f>[1]Sheet1!$D6</f>
        <v>618</v>
      </c>
      <c r="D6" t="str">
        <f>[1]Sheet1!$E6</f>
        <v>B</v>
      </c>
    </row>
    <row r="7" spans="1:4" x14ac:dyDescent="0.25">
      <c r="A7">
        <f>[1]Sheet1!$B7</f>
        <v>5</v>
      </c>
      <c r="B7">
        <f>[1]Sheet1!$C7</f>
        <v>114</v>
      </c>
      <c r="C7">
        <f>[1]Sheet1!$D7</f>
        <v>618</v>
      </c>
      <c r="D7" t="str">
        <f>[1]Sheet1!$E7</f>
        <v>B1</v>
      </c>
    </row>
    <row r="8" spans="1:4" x14ac:dyDescent="0.25">
      <c r="A8">
        <f>[1]Sheet1!$B8</f>
        <v>5</v>
      </c>
      <c r="B8">
        <f>[1]Sheet1!$C8</f>
        <v>154</v>
      </c>
      <c r="C8">
        <f>[1]Sheet1!$D8</f>
        <v>618</v>
      </c>
      <c r="D8" t="str">
        <f>[1]Sheet1!$E8</f>
        <v>RESIDENCIAL</v>
      </c>
    </row>
    <row r="9" spans="1:4" x14ac:dyDescent="0.25">
      <c r="A9">
        <f>[1]Sheet1!$B9</f>
        <v>5</v>
      </c>
      <c r="B9">
        <f>[1]Sheet1!$C9</f>
        <v>74</v>
      </c>
      <c r="C9">
        <f>[1]Sheet1!$D9</f>
        <v>607</v>
      </c>
      <c r="D9" t="str">
        <f>[1]Sheet1!$E9</f>
        <v>RESIDENCIAL</v>
      </c>
    </row>
    <row r="10" spans="1:4" x14ac:dyDescent="0.25">
      <c r="A10">
        <f>[1]Sheet1!$B10</f>
        <v>5</v>
      </c>
      <c r="B10">
        <f>[1]Sheet1!$C10</f>
        <v>390</v>
      </c>
      <c r="C10">
        <f>[1]Sheet1!$D10</f>
        <v>794</v>
      </c>
      <c r="D10" t="str">
        <f>[1]Sheet1!$E10</f>
        <v xml:space="preserve"> </v>
      </c>
    </row>
    <row r="11" spans="1:4" x14ac:dyDescent="0.25">
      <c r="A11">
        <f>[1]Sheet1!$B11</f>
        <v>5</v>
      </c>
      <c r="B11">
        <f>[1]Sheet1!$C11</f>
        <v>307</v>
      </c>
      <c r="C11">
        <f>[1]Sheet1!$D11</f>
        <v>740</v>
      </c>
      <c r="D11" t="str">
        <f>[1]Sheet1!$E11</f>
        <v>01 NOV 2022</v>
      </c>
    </row>
    <row r="12" spans="1:4" x14ac:dyDescent="0.25">
      <c r="A12">
        <f>[1]Sheet1!$B12</f>
        <v>5</v>
      </c>
      <c r="B12">
        <f>[1]Sheet1!$C12</f>
        <v>365</v>
      </c>
      <c r="C12">
        <f>[1]Sheet1!$D12</f>
        <v>727</v>
      </c>
      <c r="D12" t="str">
        <f>[1]Sheet1!$E12</f>
        <v>424,64OUT 2022</v>
      </c>
    </row>
    <row r="13" spans="1:4" x14ac:dyDescent="0.25">
      <c r="A13">
        <f>[1]Sheet1!$B13</f>
        <v>5</v>
      </c>
      <c r="B13">
        <f>[1]Sheet1!$C13</f>
        <v>350</v>
      </c>
      <c r="C13">
        <f>[1]Sheet1!$D13</f>
        <v>684</v>
      </c>
      <c r="D13" t="str">
        <f>[1]Sheet1!$E13</f>
        <v>02 SET</v>
      </c>
    </row>
    <row r="14" spans="1:4" x14ac:dyDescent="0.25">
      <c r="A14">
        <f>[1]Sheet1!$B14</f>
        <v>5</v>
      </c>
      <c r="B14">
        <f>[1]Sheet1!$C14</f>
        <v>347</v>
      </c>
      <c r="C14">
        <f>[1]Sheet1!$D14</f>
        <v>671</v>
      </c>
      <c r="D14" t="str">
        <f>[1]Sheet1!$E14</f>
        <v>04 OUT</v>
      </c>
    </row>
    <row r="15" spans="1:4" x14ac:dyDescent="0.25">
      <c r="A15">
        <f>[1]Sheet1!$B15</f>
        <v>5</v>
      </c>
      <c r="B15">
        <f>[1]Sheet1!$C15</f>
        <v>348</v>
      </c>
      <c r="C15">
        <f>[1]Sheet1!$D15</f>
        <v>658</v>
      </c>
      <c r="D15" t="str">
        <f>[1]Sheet1!$E15</f>
        <v>03 NOV</v>
      </c>
    </row>
    <row r="16" spans="1:4" x14ac:dyDescent="0.25">
      <c r="A16">
        <f>[1]Sheet1!$B16</f>
        <v>5</v>
      </c>
      <c r="B16">
        <f>[1]Sheet1!$C16</f>
        <v>397</v>
      </c>
      <c r="C16">
        <f>[1]Sheet1!$D16</f>
        <v>698</v>
      </c>
      <c r="D16" t="str">
        <f>[1]Sheet1!$E16</f>
        <v>4913034</v>
      </c>
    </row>
    <row r="17" spans="1:4" x14ac:dyDescent="0.25">
      <c r="A17">
        <f>[1]Sheet1!$B17</f>
        <v>5</v>
      </c>
      <c r="B17">
        <f>[1]Sheet1!$C17</f>
        <v>406</v>
      </c>
      <c r="C17">
        <f>[1]Sheet1!$D17</f>
        <v>672</v>
      </c>
      <c r="D17" t="str">
        <f>[1]Sheet1!$E17</f>
        <v>1.7932.276</v>
      </c>
    </row>
    <row r="18" spans="1:4" x14ac:dyDescent="0.25">
      <c r="A18">
        <f>[1]Sheet1!$B18</f>
        <v>5</v>
      </c>
      <c r="B18">
        <f>[1]Sheet1!$C18</f>
        <v>399</v>
      </c>
      <c r="C18">
        <f>[1]Sheet1!$D18</f>
        <v>634</v>
      </c>
      <c r="D18" t="str">
        <f>[1]Sheet1!$E18</f>
        <v>1,00000483,0</v>
      </c>
    </row>
    <row r="19" spans="1:4" x14ac:dyDescent="0.25">
      <c r="A19">
        <f>[1]Sheet1!$B19</f>
        <v>5</v>
      </c>
      <c r="B19">
        <f>[1]Sheet1!$C19</f>
        <v>415</v>
      </c>
      <c r="C19">
        <f>[1]Sheet1!$D19</f>
        <v>621</v>
      </c>
      <c r="D19" t="str">
        <f>[1]Sheet1!$E19</f>
        <v>32</v>
      </c>
    </row>
    <row r="20" spans="1:4" x14ac:dyDescent="0.25">
      <c r="A20">
        <f>[1]Sheet1!$B20</f>
        <v>5</v>
      </c>
      <c r="B20">
        <f>[1]Sheet1!$C20</f>
        <v>434</v>
      </c>
      <c r="C20">
        <f>[1]Sheet1!$D20</f>
        <v>623</v>
      </c>
      <c r="D20" t="str">
        <f>[1]Sheet1!$E20</f>
        <v>out/22 set/22ago/22jul/22jun/22mai/22abr/22mar/22fev/22jan/22dez/21nov/21out/21</v>
      </c>
    </row>
    <row r="21" spans="1:4" x14ac:dyDescent="0.25">
      <c r="A21">
        <f>[1]Sheet1!$B21</f>
        <v>5</v>
      </c>
      <c r="B21">
        <f>[1]Sheet1!$C21</f>
        <v>384</v>
      </c>
      <c r="C21">
        <f>[1]Sheet1!$D21</f>
        <v>605</v>
      </c>
      <c r="D21" t="str">
        <f>[1]Sheet1!$E21</f>
        <v>A072.7128.BBBB.E34F.D5F1.C1CD.EF7C.2EA4</v>
      </c>
    </row>
    <row r="22" spans="1:4" x14ac:dyDescent="0.25">
      <c r="A22">
        <f>[1]Sheet1!$B22</f>
        <v>5</v>
      </c>
      <c r="B22">
        <f>[1]Sheet1!$C22</f>
        <v>551</v>
      </c>
      <c r="C22">
        <f>[1]Sheet1!$D22</f>
        <v>787</v>
      </c>
      <c r="D22" t="str">
        <f>[1]Sheet1!$E22</f>
        <v xml:space="preserve">1 </v>
      </c>
    </row>
    <row r="23" spans="1:4" x14ac:dyDescent="0.25">
      <c r="A23">
        <f>[1]Sheet1!$B23</f>
        <v>5</v>
      </c>
      <c r="B23">
        <f>[1]Sheet1!$C23</f>
        <v>526</v>
      </c>
      <c r="C23">
        <f>[1]Sheet1!$D23</f>
        <v>624</v>
      </c>
      <c r="D23" t="str">
        <f>[1]Sheet1!$E23</f>
        <v>483434 371499400334368299309349381457434</v>
      </c>
    </row>
    <row r="24" spans="1:4" x14ac:dyDescent="0.25">
      <c r="A24">
        <f>[1]Sheet1!$B24</f>
        <v>5</v>
      </c>
      <c r="B24">
        <f>[1]Sheet1!$C24</f>
        <v>543</v>
      </c>
      <c r="C24">
        <f>[1]Sheet1!$D24</f>
        <v>624</v>
      </c>
      <c r="D24" t="str">
        <f>[1]Sheet1!$E24</f>
        <v>32302933302932292932303032</v>
      </c>
    </row>
    <row r="25" spans="1:4" x14ac:dyDescent="0.25">
      <c r="A25">
        <f>[1]Sheet1!$B25</f>
        <v>5</v>
      </c>
      <c r="B25">
        <f>[1]Sheet1!$C25</f>
        <v>105</v>
      </c>
      <c r="C25">
        <f>[1]Sheet1!$D25</f>
        <v>576</v>
      </c>
      <c r="D25" t="str">
        <f>[1]Sheet1!$E25</f>
        <v>Monofásico</v>
      </c>
    </row>
    <row r="26" spans="1:4" x14ac:dyDescent="0.25">
      <c r="A26">
        <f>[1]Sheet1!$B26</f>
        <v>5</v>
      </c>
      <c r="B26">
        <f>[1]Sheet1!$C26</f>
        <v>216</v>
      </c>
      <c r="C26">
        <f>[1]Sheet1!$D26</f>
        <v>576</v>
      </c>
      <c r="D26" t="str">
        <f>[1]Sheet1!$E26</f>
        <v>Convencional</v>
      </c>
    </row>
    <row r="27" spans="1:4" x14ac:dyDescent="0.25">
      <c r="A27">
        <f>[1]Sheet1!$B27</f>
        <v>5</v>
      </c>
      <c r="B27">
        <f>[1]Sheet1!$C27</f>
        <v>318</v>
      </c>
      <c r="C27">
        <f>[1]Sheet1!$D27</f>
        <v>575</v>
      </c>
      <c r="D27" t="str">
        <f>[1]Sheet1!$E27</f>
        <v>5258:  Venda de en. elétrica a não contribuinte</v>
      </c>
    </row>
    <row r="28" spans="1:4" x14ac:dyDescent="0.25">
      <c r="A28">
        <f>[1]Sheet1!$B28</f>
        <v>5</v>
      </c>
      <c r="B28">
        <f>[1]Sheet1!$C28</f>
        <v>310</v>
      </c>
      <c r="C28">
        <f>[1]Sheet1!$D28</f>
        <v>585</v>
      </c>
      <c r="D28" t="str">
        <f>[1]Sheet1!$E28</f>
        <v>04 OUT 2022</v>
      </c>
    </row>
    <row r="29" spans="1:4" x14ac:dyDescent="0.25">
      <c r="A29">
        <f>[1]Sheet1!$B29</f>
        <v>5</v>
      </c>
      <c r="B29">
        <f>[1]Sheet1!$C29</f>
        <v>367</v>
      </c>
      <c r="C29">
        <f>[1]Sheet1!$D29</f>
        <v>586</v>
      </c>
      <c r="D29" t="str">
        <f>[1]Sheet1!$E29</f>
        <v>449216079</v>
      </c>
    </row>
    <row r="30" spans="1:4" x14ac:dyDescent="0.25">
      <c r="A30">
        <f>[1]Sheet1!$B30</f>
        <v>5</v>
      </c>
      <c r="B30">
        <f>[1]Sheet1!$C30</f>
        <v>416</v>
      </c>
      <c r="C30">
        <f>[1]Sheet1!$D30</f>
        <v>586</v>
      </c>
      <c r="D30" t="str">
        <f>[1]Sheet1!$E30</f>
        <v>B</v>
      </c>
    </row>
    <row r="31" spans="1:4" x14ac:dyDescent="0.25">
      <c r="A31">
        <f>[1]Sheet1!$B31</f>
        <v>5</v>
      </c>
      <c r="B31">
        <f>[1]Sheet1!$C31</f>
        <v>445</v>
      </c>
      <c r="C31">
        <f>[1]Sheet1!$D31</f>
        <v>586</v>
      </c>
      <c r="D31" t="str">
        <f>[1]Sheet1!$E31</f>
        <v>408,72</v>
      </c>
    </row>
    <row r="32" spans="1:4" x14ac:dyDescent="0.25">
      <c r="A32">
        <f>[1]Sheet1!$B32</f>
        <v>5</v>
      </c>
      <c r="B32">
        <f>[1]Sheet1!$C32</f>
        <v>487</v>
      </c>
      <c r="C32">
        <f>[1]Sheet1!$D32</f>
        <v>586</v>
      </c>
      <c r="D32" t="str">
        <f>[1]Sheet1!$E32</f>
        <v xml:space="preserve"> 18%</v>
      </c>
    </row>
    <row r="33" spans="1:4" x14ac:dyDescent="0.25">
      <c r="A33">
        <f>[1]Sheet1!$B33</f>
        <v>5</v>
      </c>
      <c r="B33">
        <f>[1]Sheet1!$C33</f>
        <v>525</v>
      </c>
      <c r="C33">
        <f>[1]Sheet1!$D33</f>
        <v>586</v>
      </c>
      <c r="D33" t="str">
        <f>[1]Sheet1!$E33</f>
        <v>73,56</v>
      </c>
    </row>
    <row r="34" spans="1:4" x14ac:dyDescent="0.25">
      <c r="A34">
        <f>[1]Sheet1!$B34</f>
        <v>5</v>
      </c>
      <c r="B34">
        <f>[1]Sheet1!$C34</f>
        <v>291</v>
      </c>
      <c r="C34">
        <f>[1]Sheet1!$D34</f>
        <v>531</v>
      </c>
      <c r="D34" t="str">
        <f>[1]Sheet1!$E34</f>
        <v>QTD kWh</v>
      </c>
    </row>
    <row r="35" spans="1:4" x14ac:dyDescent="0.25">
      <c r="A35">
        <f>[1]Sheet1!$B35</f>
        <v>5</v>
      </c>
      <c r="B35">
        <f>[1]Sheet1!$C35</f>
        <v>281</v>
      </c>
      <c r="C35">
        <f>[1]Sheet1!$D35</f>
        <v>510</v>
      </c>
      <c r="D35" t="str">
        <f>[1]Sheet1!$E35</f>
        <v>483,000483,000</v>
      </c>
    </row>
    <row r="36" spans="1:4" x14ac:dyDescent="0.25">
      <c r="A36">
        <f>[1]Sheet1!$B36</f>
        <v>5</v>
      </c>
      <c r="B36">
        <f>[1]Sheet1!$C36</f>
        <v>319</v>
      </c>
      <c r="C36">
        <f>[1]Sheet1!$D36</f>
        <v>549</v>
      </c>
      <c r="D36" t="str">
        <f>[1]Sheet1!$E36</f>
        <v xml:space="preserve">VERDE    </v>
      </c>
    </row>
    <row r="37" spans="1:4" x14ac:dyDescent="0.25">
      <c r="A37">
        <f>[1]Sheet1!$B37</f>
        <v>5</v>
      </c>
      <c r="B37">
        <f>[1]Sheet1!$C37</f>
        <v>348</v>
      </c>
      <c r="C37">
        <f>[1]Sheet1!$D37</f>
        <v>531</v>
      </c>
      <c r="D37" t="str">
        <f>[1]Sheet1!$E37</f>
        <v>TARIFA C/ICMS</v>
      </c>
    </row>
    <row r="38" spans="1:4" x14ac:dyDescent="0.25">
      <c r="A38">
        <f>[1]Sheet1!$B38</f>
        <v>5</v>
      </c>
      <c r="B38">
        <f>[1]Sheet1!$C38</f>
        <v>347</v>
      </c>
      <c r="C38">
        <f>[1]Sheet1!$D38</f>
        <v>510</v>
      </c>
      <c r="D38" t="str">
        <f>[1]Sheet1!$E38</f>
        <v>0,482980,31764</v>
      </c>
    </row>
    <row r="39" spans="1:4" x14ac:dyDescent="0.25">
      <c r="A39">
        <f>[1]Sheet1!$B39</f>
        <v>5</v>
      </c>
      <c r="B39">
        <f>[1]Sheet1!$C39</f>
        <v>395</v>
      </c>
      <c r="C39">
        <f>[1]Sheet1!$D39</f>
        <v>531</v>
      </c>
      <c r="D39" t="str">
        <f>[1]Sheet1!$E39</f>
        <v>BASE ICMS</v>
      </c>
    </row>
    <row r="40" spans="1:4" x14ac:dyDescent="0.25">
      <c r="A40">
        <f>[1]Sheet1!$B40</f>
        <v>5</v>
      </c>
      <c r="B40">
        <f>[1]Sheet1!$C40</f>
        <v>391</v>
      </c>
      <c r="C40">
        <f>[1]Sheet1!$D40</f>
        <v>510</v>
      </c>
      <c r="D40" t="str">
        <f>[1]Sheet1!$E40</f>
        <v>233,28153,42</v>
      </c>
    </row>
    <row r="41" spans="1:4" x14ac:dyDescent="0.25">
      <c r="A41">
        <f>[1]Sheet1!$B41</f>
        <v>5</v>
      </c>
      <c r="B41">
        <f>[1]Sheet1!$C41</f>
        <v>394</v>
      </c>
      <c r="C41">
        <f>[1]Sheet1!$D41</f>
        <v>488</v>
      </c>
      <c r="D41" t="str">
        <f>[1]Sheet1!$E41</f>
        <v>3,9018,12</v>
      </c>
    </row>
    <row r="42" spans="1:4" x14ac:dyDescent="0.25">
      <c r="A42">
        <f>[1]Sheet1!$B42</f>
        <v>5</v>
      </c>
      <c r="B42">
        <f>[1]Sheet1!$C42</f>
        <v>435</v>
      </c>
      <c r="C42">
        <f>[1]Sheet1!$D42</f>
        <v>531</v>
      </c>
      <c r="D42" t="str">
        <f>[1]Sheet1!$E42</f>
        <v>ALIQ ICMS</v>
      </c>
    </row>
    <row r="43" spans="1:4" x14ac:dyDescent="0.25">
      <c r="A43">
        <f>[1]Sheet1!$B43</f>
        <v>5</v>
      </c>
      <c r="B43">
        <f>[1]Sheet1!$C43</f>
        <v>436</v>
      </c>
      <c r="C43">
        <f>[1]Sheet1!$D43</f>
        <v>510</v>
      </c>
      <c r="D43" t="str">
        <f>[1]Sheet1!$E43</f>
        <v>18%18%</v>
      </c>
    </row>
    <row r="44" spans="1:4" x14ac:dyDescent="0.25">
      <c r="A44">
        <f>[1]Sheet1!$B44</f>
        <v>5</v>
      </c>
      <c r="B44">
        <f>[1]Sheet1!$C44</f>
        <v>436</v>
      </c>
      <c r="C44">
        <f>[1]Sheet1!$D44</f>
        <v>488</v>
      </c>
      <c r="D44" t="str">
        <f>[1]Sheet1!$E44</f>
        <v>18%18%</v>
      </c>
    </row>
    <row r="45" spans="1:4" x14ac:dyDescent="0.25">
      <c r="A45">
        <f>[1]Sheet1!$B45</f>
        <v>5</v>
      </c>
      <c r="B45">
        <f>[1]Sheet1!$C45</f>
        <v>472</v>
      </c>
      <c r="C45">
        <f>[1]Sheet1!$D45</f>
        <v>539</v>
      </c>
      <c r="D45" t="str">
        <f>[1]Sheet1!$E45</f>
        <v>ICMS</v>
      </c>
    </row>
    <row r="46" spans="1:4" x14ac:dyDescent="0.25">
      <c r="A46">
        <f>[1]Sheet1!$B46</f>
        <v>5</v>
      </c>
      <c r="B46">
        <f>[1]Sheet1!$C46</f>
        <v>514</v>
      </c>
      <c r="C46">
        <f>[1]Sheet1!$D46</f>
        <v>539</v>
      </c>
      <c r="D46" t="str">
        <f>[1]Sheet1!$E46</f>
        <v>VALOR</v>
      </c>
    </row>
    <row r="47" spans="1:4" x14ac:dyDescent="0.25">
      <c r="A47">
        <f>[1]Sheet1!$B47</f>
        <v>5</v>
      </c>
      <c r="B47">
        <f>[1]Sheet1!$C47</f>
        <v>470</v>
      </c>
      <c r="C47">
        <f>[1]Sheet1!$D47</f>
        <v>510</v>
      </c>
      <c r="D47" t="str">
        <f>[1]Sheet1!$E47</f>
        <v>41,9927,61</v>
      </c>
    </row>
    <row r="48" spans="1:4" x14ac:dyDescent="0.25">
      <c r="A48">
        <f>[1]Sheet1!$B48</f>
        <v>5</v>
      </c>
      <c r="B48">
        <f>[1]Sheet1!$C48</f>
        <v>474</v>
      </c>
      <c r="C48">
        <f>[1]Sheet1!$D48</f>
        <v>488</v>
      </c>
      <c r="D48" t="str">
        <f>[1]Sheet1!$E48</f>
        <v>0,703,26</v>
      </c>
    </row>
    <row r="49" spans="1:4" x14ac:dyDescent="0.25">
      <c r="A49">
        <f>[1]Sheet1!$B49</f>
        <v>5</v>
      </c>
      <c r="B49">
        <f>[1]Sheet1!$C49</f>
        <v>515</v>
      </c>
      <c r="C49">
        <f>[1]Sheet1!$D49</f>
        <v>510</v>
      </c>
      <c r="D49" t="str">
        <f>[1]Sheet1!$E49</f>
        <v>233,28153,42</v>
      </c>
    </row>
    <row r="50" spans="1:4" x14ac:dyDescent="0.25">
      <c r="A50">
        <f>[1]Sheet1!$B50</f>
        <v>5</v>
      </c>
      <c r="B50">
        <f>[1]Sheet1!$C50</f>
        <v>519</v>
      </c>
      <c r="C50">
        <f>[1]Sheet1!$D50</f>
        <v>488</v>
      </c>
      <c r="D50" t="str">
        <f>[1]Sheet1!$E50</f>
        <v>3,9018,12</v>
      </c>
    </row>
    <row r="51" spans="1:4" x14ac:dyDescent="0.25">
      <c r="A51">
        <f>[1]Sheet1!$B51</f>
        <v>5</v>
      </c>
      <c r="B51">
        <f>[1]Sheet1!$C51</f>
        <v>519</v>
      </c>
      <c r="C51">
        <f>[1]Sheet1!$D51</f>
        <v>474</v>
      </c>
      <c r="D51" t="str">
        <f>[1]Sheet1!$E51</f>
        <v>15,92</v>
      </c>
    </row>
    <row r="52" spans="1:4" x14ac:dyDescent="0.25">
      <c r="A52">
        <f>[1]Sheet1!$B52</f>
        <v>5</v>
      </c>
      <c r="B52">
        <f>[1]Sheet1!$C52</f>
        <v>237</v>
      </c>
      <c r="C52">
        <f>[1]Sheet1!$D52</f>
        <v>457</v>
      </c>
      <c r="D52" t="str">
        <f>[1]Sheet1!$E52</f>
        <v>Tarifas aplicadas (sem impostos)</v>
      </c>
    </row>
    <row r="53" spans="1:4" x14ac:dyDescent="0.25">
      <c r="A53">
        <f>[1]Sheet1!$B53</f>
        <v>5</v>
      </c>
      <c r="B53">
        <f>[1]Sheet1!$C53</f>
        <v>310</v>
      </c>
      <c r="C53">
        <f>[1]Sheet1!$D53</f>
        <v>443</v>
      </c>
      <c r="D53" t="str">
        <f>[1]Sheet1!$E53</f>
        <v>0,39603 (TUSD)</v>
      </c>
    </row>
    <row r="54" spans="1:4" x14ac:dyDescent="0.25">
      <c r="A54">
        <f>[1]Sheet1!$B54</f>
        <v>5</v>
      </c>
      <c r="B54">
        <f>[1]Sheet1!$C54</f>
        <v>446</v>
      </c>
      <c r="C54">
        <f>[1]Sheet1!$D54</f>
        <v>443</v>
      </c>
      <c r="D54" t="str">
        <f>[1]Sheet1!$E54</f>
        <v>0,26046 (TE)</v>
      </c>
    </row>
    <row r="55" spans="1:4" x14ac:dyDescent="0.25">
      <c r="A55">
        <f>[1]Sheet1!$B55</f>
        <v>5</v>
      </c>
      <c r="B55">
        <f>[1]Sheet1!$C55</f>
        <v>40</v>
      </c>
      <c r="C55">
        <f>[1]Sheet1!$D55</f>
        <v>539</v>
      </c>
      <c r="D55" t="str">
        <f>[1]Sheet1!$E55</f>
        <v>CCI</v>
      </c>
    </row>
    <row r="56" spans="1:4" x14ac:dyDescent="0.25">
      <c r="A56">
        <f>[1]Sheet1!$B56</f>
        <v>5</v>
      </c>
      <c r="B56">
        <f>[1]Sheet1!$C56</f>
        <v>79</v>
      </c>
      <c r="C56">
        <f>[1]Sheet1!$D56</f>
        <v>538</v>
      </c>
      <c r="D56" t="str">
        <f>[1]Sheet1!$E56</f>
        <v>DESCRIÇÃO</v>
      </c>
    </row>
    <row r="57" spans="1:4" x14ac:dyDescent="0.25">
      <c r="A57">
        <f>[1]Sheet1!$B57</f>
        <v>5</v>
      </c>
      <c r="B57">
        <f>[1]Sheet1!$C57</f>
        <v>41</v>
      </c>
      <c r="C57">
        <f>[1]Sheet1!$D57</f>
        <v>510</v>
      </c>
      <c r="D57" t="str">
        <f>[1]Sheet1!$E57</f>
        <v>06050601</v>
      </c>
    </row>
    <row r="58" spans="1:4" x14ac:dyDescent="0.25">
      <c r="A58">
        <f>[1]Sheet1!$B58</f>
        <v>5</v>
      </c>
      <c r="B58">
        <f>[1]Sheet1!$C58</f>
        <v>41</v>
      </c>
      <c r="C58">
        <f>[1]Sheet1!$D58</f>
        <v>488</v>
      </c>
      <c r="D58" t="str">
        <f>[1]Sheet1!$E58</f>
        <v>06990699</v>
      </c>
    </row>
    <row r="59" spans="1:4" x14ac:dyDescent="0.25">
      <c r="A59">
        <f>[1]Sheet1!$B59</f>
        <v>5</v>
      </c>
      <c r="B59">
        <f>[1]Sheet1!$C59</f>
        <v>41</v>
      </c>
      <c r="C59">
        <f>[1]Sheet1!$D59</f>
        <v>474</v>
      </c>
      <c r="D59" t="str">
        <f>[1]Sheet1!$E59</f>
        <v>0807</v>
      </c>
    </row>
    <row r="60" spans="1:4" x14ac:dyDescent="0.25">
      <c r="A60">
        <f>[1]Sheet1!$B60</f>
        <v>5</v>
      </c>
      <c r="B60">
        <f>[1]Sheet1!$C60</f>
        <v>80</v>
      </c>
      <c r="C60">
        <f>[1]Sheet1!$D60</f>
        <v>510</v>
      </c>
      <c r="D60" t="str">
        <f>[1]Sheet1!$E60</f>
        <v>USO SIST. DISTR. (TUSD)ENERGIA (TE)</v>
      </c>
    </row>
    <row r="61" spans="1:4" x14ac:dyDescent="0.25">
      <c r="A61">
        <f>[1]Sheet1!$B61</f>
        <v>5</v>
      </c>
      <c r="B61">
        <f>[1]Sheet1!$C61</f>
        <v>80</v>
      </c>
      <c r="C61">
        <f>[1]Sheet1!$D61</f>
        <v>488</v>
      </c>
      <c r="D61" t="str">
        <f>[1]Sheet1!$E61</f>
        <v>PIS/PASEP (0,96%)COFINS (4,44%)</v>
      </c>
    </row>
    <row r="62" spans="1:4" x14ac:dyDescent="0.25">
      <c r="A62">
        <f>[1]Sheet1!$B62</f>
        <v>5</v>
      </c>
      <c r="B62">
        <f>[1]Sheet1!$C62</f>
        <v>80</v>
      </c>
      <c r="C62">
        <f>[1]Sheet1!$D62</f>
        <v>473</v>
      </c>
      <c r="D62" t="str">
        <f>[1]Sheet1!$E62</f>
        <v>COSIP - SÃO PAULO - MUNICIPAL</v>
      </c>
    </row>
    <row r="63" spans="1:4" x14ac:dyDescent="0.25">
      <c r="A63">
        <f>[1]Sheet1!$B63</f>
        <v>5</v>
      </c>
      <c r="B63">
        <f>[1]Sheet1!$C63</f>
        <v>40</v>
      </c>
      <c r="C63">
        <f>[1]Sheet1!$D63</f>
        <v>429</v>
      </c>
      <c r="D63" t="str">
        <f>[1]Sheet1!$E63</f>
        <v>CONVENCIONAL-RESIDENCIAL  Valor dos Tributos: R$ 91,64</v>
      </c>
    </row>
    <row r="64" spans="1:4" x14ac:dyDescent="0.25">
      <c r="A64">
        <f>[1]Sheet1!$B64</f>
        <v>5</v>
      </c>
      <c r="B64">
        <f>[1]Sheet1!$C64</f>
        <v>40</v>
      </c>
      <c r="C64">
        <f>[1]Sheet1!$D64</f>
        <v>385</v>
      </c>
      <c r="D64" t="str">
        <f>[1]Sheet1!$E64</f>
        <v xml:space="preserve">   </v>
      </c>
    </row>
    <row r="65" spans="1:4" x14ac:dyDescent="0.25">
      <c r="A65">
        <f>[1]Sheet1!$B65</f>
        <v>5</v>
      </c>
      <c r="B65">
        <f>[1]Sheet1!$C65</f>
        <v>40</v>
      </c>
      <c r="C65">
        <f>[1]Sheet1!$D65</f>
        <v>178</v>
      </c>
      <c r="D65" t="str">
        <f>[1]Sheet1!$E65</f>
        <v xml:space="preserve">Considerar esta conta quitada somente após o débito em sua conta corrente. Débito Automatico BANCO BRADESCO S/A Se por algum motivo de seu conhecimento não ocorrer o débito automático, pague esta conta em qualquer banco autorizado.           </v>
      </c>
    </row>
    <row r="66" spans="1:4" x14ac:dyDescent="0.25">
      <c r="A66">
        <f>[1]Sheet1!$B66</f>
        <v>5</v>
      </c>
      <c r="B66">
        <f>[1]Sheet1!$C66</f>
        <v>40</v>
      </c>
      <c r="C66">
        <f>[1]Sheet1!$D66</f>
        <v>86</v>
      </c>
      <c r="D66" t="str">
        <f>[1]Sheet1!$E66</f>
        <v xml:space="preserve">Esta unidade consumidora está apta à suspensão de fornecimento por inadimplência a partir de 24/10/22, ou a qualquer momento por débitos já Revisados. O encerramento da relação contratual poderá ocorrer em 02 ciclos de faturamento após a suspensão de fornecimento. Constam os seguintes débitos sujeitos a ações de cobrança, como inclusão em órgãos de proteção ao crédito e protesto. Caso já tenha efetuado o pagamento, favor desconsiderar. Vencimento       Valor(R$)          Vencimento       Valor(R$)          Vencimento       Valor(R$) 03.10.2022            384,19     </v>
      </c>
    </row>
    <row r="67" spans="1:4" x14ac:dyDescent="0.25">
      <c r="A67">
        <f>[1]Sheet1!$B67</f>
        <v>5</v>
      </c>
      <c r="B67">
        <f>[1]Sheet1!$C67</f>
        <v>38</v>
      </c>
      <c r="C67">
        <f>[1]Sheet1!$D67</f>
        <v>50</v>
      </c>
      <c r="D67" t="str">
        <f>[1]Sheet1!$E67</f>
        <v>Prezado cliente, para quitar esta conta de energia, verifique a próxima página deste documento.</v>
      </c>
    </row>
    <row r="68" spans="1:4" x14ac:dyDescent="0.25">
      <c r="A68">
        <f>[1]Sheet1!$B68</f>
        <v>5</v>
      </c>
      <c r="B68">
        <f>[1]Sheet1!$C68</f>
        <v>247</v>
      </c>
      <c r="C68">
        <f>[1]Sheet1!$D68</f>
        <v>65</v>
      </c>
      <c r="D68" t="str">
        <f>[1]Sheet1!$E68</f>
        <v>100184282205</v>
      </c>
    </row>
    <row r="69" spans="1:4" x14ac:dyDescent="0.25">
      <c r="A69">
        <f>[1]Sheet1!$B69</f>
        <v>6</v>
      </c>
      <c r="B69">
        <f>[1]Sheet1!$C69</f>
        <v>556</v>
      </c>
      <c r="C69">
        <f>[1]Sheet1!$D69</f>
        <v>786</v>
      </c>
      <c r="D69" t="str">
        <f>[1]Sheet1!$E69</f>
        <v xml:space="preserve">2 </v>
      </c>
    </row>
    <row r="70" spans="1:4" x14ac:dyDescent="0.25">
      <c r="A70">
        <f>[1]Sheet1!$B70</f>
        <v>6</v>
      </c>
      <c r="B70">
        <f>[1]Sheet1!$C70</f>
        <v>63</v>
      </c>
      <c r="C70">
        <f>[1]Sheet1!$D70</f>
        <v>679</v>
      </c>
      <c r="D70" t="str">
        <f>[1]Sheet1!$E70</f>
        <v>04 OUT 2022</v>
      </c>
    </row>
    <row r="71" spans="1:4" x14ac:dyDescent="0.25">
      <c r="A71">
        <f>[1]Sheet1!$B71</f>
        <v>6</v>
      </c>
      <c r="B71">
        <f>[1]Sheet1!$C71</f>
        <v>154</v>
      </c>
      <c r="C71">
        <f>[1]Sheet1!$D71</f>
        <v>679</v>
      </c>
      <c r="D71" t="str">
        <f>[1]Sheet1!$E71</f>
        <v>OUT 2022</v>
      </c>
    </row>
    <row r="72" spans="1:4" x14ac:dyDescent="0.25">
      <c r="A72">
        <f>[1]Sheet1!$B72</f>
        <v>6</v>
      </c>
      <c r="B72">
        <f>[1]Sheet1!$C72</f>
        <v>232</v>
      </c>
      <c r="C72">
        <f>[1]Sheet1!$D72</f>
        <v>679</v>
      </c>
      <c r="D72" t="str">
        <f>[1]Sheet1!$E72</f>
        <v>01 NOV 2022</v>
      </c>
    </row>
    <row r="73" spans="1:4" x14ac:dyDescent="0.25">
      <c r="A73">
        <f>[1]Sheet1!$B73</f>
        <v>6</v>
      </c>
      <c r="B73">
        <f>[1]Sheet1!$C73</f>
        <v>306</v>
      </c>
      <c r="C73">
        <f>[1]Sheet1!$D73</f>
        <v>691</v>
      </c>
      <c r="D73" t="str">
        <f>[1]Sheet1!$E73</f>
        <v>Quer regularizar seus débitos de conta de luz?Você pode fazer isso de forma online em nossosite www.enel.com.brAproveite as nossas condições de parcelamentoe fique em dia.</v>
      </c>
    </row>
    <row r="74" spans="1:4" x14ac:dyDescent="0.25">
      <c r="A74">
        <f>[1]Sheet1!$B74</f>
        <v>6</v>
      </c>
      <c r="B74">
        <f>[1]Sheet1!$C74</f>
        <v>83</v>
      </c>
      <c r="C74">
        <f>[1]Sheet1!$D74</f>
        <v>341</v>
      </c>
      <c r="D74" t="str">
        <f>[1]Sheet1!$E74</f>
        <v>PREFEITURA DO MUNICÍPIO 0800 77 90 156</v>
      </c>
    </row>
    <row r="75" spans="1:4" x14ac:dyDescent="0.25">
      <c r="A75">
        <f>[1]Sheet1!$B75</f>
        <v>6</v>
      </c>
      <c r="B75">
        <f>[1]Sheet1!$C75</f>
        <v>44</v>
      </c>
      <c r="C75">
        <f>[1]Sheet1!$D75</f>
        <v>67</v>
      </c>
      <c r="D75" t="str">
        <f>[1]Sheet1!$E75</f>
        <v xml:space="preserve">- CLIENTE, PAGUE PREFERENCIALMENTE NOS CANAIS ELETRÔNICOS                               </v>
      </c>
    </row>
    <row r="76" spans="1:4" x14ac:dyDescent="0.25">
      <c r="A76">
        <f>[1]Sheet1!$B76</f>
        <v>6</v>
      </c>
      <c r="B76">
        <f>[1]Sheet1!$C76</f>
        <v>233</v>
      </c>
      <c r="C76">
        <f>[1]Sheet1!$D76</f>
        <v>215</v>
      </c>
      <c r="D76" t="str">
        <f>[1]Sheet1!$E76</f>
        <v>536606599841</v>
      </c>
    </row>
    <row r="77" spans="1:4" x14ac:dyDescent="0.25">
      <c r="A77">
        <f>[1]Sheet1!$B77</f>
        <v>6</v>
      </c>
      <c r="B77">
        <f>[1]Sheet1!$C77</f>
        <v>362</v>
      </c>
      <c r="C77">
        <f>[1]Sheet1!$D77</f>
        <v>215</v>
      </c>
      <c r="D77" t="str">
        <f>[1]Sheet1!$E77</f>
        <v>04 OUT 2022</v>
      </c>
    </row>
    <row r="78" spans="1:4" x14ac:dyDescent="0.25">
      <c r="A78">
        <f>[1]Sheet1!$B78</f>
        <v>6</v>
      </c>
      <c r="B78">
        <f>[1]Sheet1!$C78</f>
        <v>492</v>
      </c>
      <c r="C78">
        <f>[1]Sheet1!$D78</f>
        <v>215</v>
      </c>
      <c r="D78" t="str">
        <f>[1]Sheet1!$E78</f>
        <v>OUT 2022</v>
      </c>
    </row>
    <row r="79" spans="1:4" x14ac:dyDescent="0.25">
      <c r="A79">
        <f>[1]Sheet1!$B79</f>
        <v>6</v>
      </c>
      <c r="B79">
        <f>[1]Sheet1!$C79</f>
        <v>243</v>
      </c>
      <c r="C79">
        <f>[1]Sheet1!$D79</f>
        <v>172</v>
      </c>
      <c r="D79" t="str">
        <f>[1]Sheet1!$E79</f>
        <v>68560222</v>
      </c>
    </row>
    <row r="80" spans="1:4" x14ac:dyDescent="0.25">
      <c r="A80">
        <f>[1]Sheet1!$B80</f>
        <v>6</v>
      </c>
      <c r="B80">
        <f>[1]Sheet1!$C80</f>
        <v>362</v>
      </c>
      <c r="C80">
        <f>[1]Sheet1!$D80</f>
        <v>172</v>
      </c>
      <c r="D80" t="str">
        <f>[1]Sheet1!$E80</f>
        <v>01 NOV 2022</v>
      </c>
    </row>
    <row r="81" spans="1:4" x14ac:dyDescent="0.25">
      <c r="A81">
        <f>[1]Sheet1!$B81</f>
        <v>6</v>
      </c>
      <c r="B81">
        <f>[1]Sheet1!$C81</f>
        <v>499</v>
      </c>
      <c r="C81">
        <f>[1]Sheet1!$D81</f>
        <v>172</v>
      </c>
      <c r="D81" t="str">
        <f>[1]Sheet1!$E81</f>
        <v>424,64</v>
      </c>
    </row>
    <row r="82" spans="1:4" x14ac:dyDescent="0.25">
      <c r="A82">
        <f>[1]Sheet1!$B82</f>
        <v>6</v>
      </c>
      <c r="B82">
        <f>[1]Sheet1!$C82</f>
        <v>273</v>
      </c>
      <c r="C82">
        <f>[1]Sheet1!$D82</f>
        <v>151</v>
      </c>
      <c r="D82" t="str">
        <f>[1]Sheet1!$E82</f>
        <v>MARLI APARECIDA GUARINO</v>
      </c>
    </row>
    <row r="83" spans="1:4" x14ac:dyDescent="0.25">
      <c r="A83">
        <f>[1]Sheet1!$B83</f>
        <v>6</v>
      </c>
      <c r="B83">
        <f>[1]Sheet1!$C83</f>
        <v>218</v>
      </c>
      <c r="C83">
        <f>[1]Sheet1!$D83</f>
        <v>108</v>
      </c>
      <c r="D83" t="str">
        <f>[1]Sheet1!$E83</f>
        <v xml:space="preserve">- ENCARGOS POR ATRASO SERÃO COBRADOS NA PRÓXIMA FATURA     </v>
      </c>
    </row>
    <row r="84" spans="1:4" x14ac:dyDescent="0.25">
      <c r="A84">
        <f>[1]Sheet1!$B84</f>
        <v>6</v>
      </c>
      <c r="B84">
        <f>[1]Sheet1!$C84</f>
        <v>212</v>
      </c>
      <c r="C84">
        <f>[1]Sheet1!$D84</f>
        <v>46</v>
      </c>
      <c r="D84" t="str">
        <f>[1]Sheet1!$E84</f>
        <v>836700000042</v>
      </c>
    </row>
    <row r="85" spans="1:4" x14ac:dyDescent="0.25">
      <c r="A85">
        <f>[1]Sheet1!$B85</f>
        <v>6</v>
      </c>
      <c r="B85">
        <f>[1]Sheet1!$C85</f>
        <v>292</v>
      </c>
      <c r="C85">
        <f>[1]Sheet1!$D85</f>
        <v>46</v>
      </c>
      <c r="D85" t="str">
        <f>[1]Sheet1!$E85</f>
        <v>246400481007</v>
      </c>
    </row>
    <row r="86" spans="1:4" x14ac:dyDescent="0.25">
      <c r="A86">
        <f>[1]Sheet1!$B86</f>
        <v>6</v>
      </c>
      <c r="B86">
        <f>[1]Sheet1!$C86</f>
        <v>371</v>
      </c>
      <c r="C86">
        <f>[1]Sheet1!$D86</f>
        <v>46</v>
      </c>
      <c r="D86" t="str">
        <f>[1]Sheet1!$E86</f>
        <v>262440123517</v>
      </c>
    </row>
    <row r="87" spans="1:4" x14ac:dyDescent="0.25">
      <c r="A87">
        <f>[1]Sheet1!$B87</f>
        <v>6</v>
      </c>
      <c r="B87">
        <f>[1]Sheet1!$C87</f>
        <v>451</v>
      </c>
      <c r="C87">
        <f>[1]Sheet1!$D87</f>
        <v>46</v>
      </c>
      <c r="D87" t="str">
        <f>[1]Sheet1!$E87</f>
        <v>001842822056</v>
      </c>
    </row>
    <row r="88" spans="1:4" x14ac:dyDescent="0.25">
      <c r="A88">
        <f>[1]Sheet1!$B88</f>
        <v>0</v>
      </c>
      <c r="B88">
        <f>[1]Sheet1!$C88</f>
        <v>0</v>
      </c>
      <c r="C88">
        <f>[1]Sheet1!$D88</f>
        <v>0</v>
      </c>
      <c r="D88">
        <f>[1]Sheet1!$E88</f>
        <v>0</v>
      </c>
    </row>
    <row r="89" spans="1:4" x14ac:dyDescent="0.25">
      <c r="A89">
        <f>[1]Sheet1!$B89</f>
        <v>0</v>
      </c>
      <c r="B89">
        <f>[1]Sheet1!$C89</f>
        <v>0</v>
      </c>
      <c r="C89">
        <f>[1]Sheet1!$D89</f>
        <v>0</v>
      </c>
      <c r="D89">
        <f>[1]Sheet1!$E89</f>
        <v>0</v>
      </c>
    </row>
    <row r="90" spans="1:4" x14ac:dyDescent="0.25">
      <c r="A90">
        <f>[1]Sheet1!$B90</f>
        <v>0</v>
      </c>
      <c r="B90">
        <f>[1]Sheet1!$C90</f>
        <v>0</v>
      </c>
      <c r="C90">
        <f>[1]Sheet1!$D90</f>
        <v>0</v>
      </c>
      <c r="D90">
        <f>[1]Sheet1!$E90</f>
        <v>0</v>
      </c>
    </row>
    <row r="91" spans="1:4" x14ac:dyDescent="0.25">
      <c r="A91">
        <f>[1]Sheet1!$B91</f>
        <v>0</v>
      </c>
      <c r="B91">
        <f>[1]Sheet1!$C91</f>
        <v>0</v>
      </c>
      <c r="C91">
        <f>[1]Sheet1!$D91</f>
        <v>0</v>
      </c>
      <c r="D91">
        <f>[1]Sheet1!$E91</f>
        <v>0</v>
      </c>
    </row>
    <row r="92" spans="1:4" x14ac:dyDescent="0.25">
      <c r="A92">
        <f>[1]Sheet1!$B92</f>
        <v>0</v>
      </c>
      <c r="B92">
        <f>[1]Sheet1!$C92</f>
        <v>0</v>
      </c>
      <c r="C92">
        <f>[1]Sheet1!$D92</f>
        <v>0</v>
      </c>
      <c r="D92">
        <f>[1]Sheet1!$E92</f>
        <v>0</v>
      </c>
    </row>
    <row r="93" spans="1:4" x14ac:dyDescent="0.25">
      <c r="A93">
        <f>[1]Sheet1!$B93</f>
        <v>0</v>
      </c>
      <c r="B93">
        <f>[1]Sheet1!$C93</f>
        <v>0</v>
      </c>
      <c r="C93">
        <f>[1]Sheet1!$D93</f>
        <v>0</v>
      </c>
      <c r="D93">
        <f>[1]Sheet1!$E93</f>
        <v>0</v>
      </c>
    </row>
    <row r="94" spans="1:4" x14ac:dyDescent="0.25">
      <c r="A94">
        <f>[1]Sheet1!$B94</f>
        <v>0</v>
      </c>
      <c r="B94">
        <f>[1]Sheet1!$C94</f>
        <v>0</v>
      </c>
      <c r="C94">
        <f>[1]Sheet1!$D94</f>
        <v>0</v>
      </c>
      <c r="D94">
        <f>[1]Sheet1!$E94</f>
        <v>0</v>
      </c>
    </row>
    <row r="95" spans="1:4" x14ac:dyDescent="0.25">
      <c r="A95">
        <f>[1]Sheet1!$B95</f>
        <v>0</v>
      </c>
      <c r="B95">
        <f>[1]Sheet1!$C95</f>
        <v>0</v>
      </c>
      <c r="C95">
        <f>[1]Sheet1!$D95</f>
        <v>0</v>
      </c>
      <c r="D95">
        <f>[1]Sheet1!$E95</f>
        <v>0</v>
      </c>
    </row>
    <row r="96" spans="1:4" x14ac:dyDescent="0.25">
      <c r="A96">
        <f>[1]Sheet1!$B96</f>
        <v>0</v>
      </c>
      <c r="B96">
        <f>[1]Sheet1!$C96</f>
        <v>0</v>
      </c>
      <c r="C96">
        <f>[1]Sheet1!$D96</f>
        <v>0</v>
      </c>
      <c r="D96">
        <f>[1]Sheet1!$E96</f>
        <v>0</v>
      </c>
    </row>
    <row r="97" spans="1:4" x14ac:dyDescent="0.25">
      <c r="A97">
        <f>[1]Sheet1!$B97</f>
        <v>0</v>
      </c>
      <c r="B97">
        <f>[1]Sheet1!$C97</f>
        <v>0</v>
      </c>
      <c r="C97">
        <f>[1]Sheet1!$D97</f>
        <v>0</v>
      </c>
      <c r="D97">
        <f>[1]Sheet1!$E97</f>
        <v>0</v>
      </c>
    </row>
    <row r="98" spans="1:4" x14ac:dyDescent="0.25">
      <c r="A98">
        <f>[1]Sheet1!$B98</f>
        <v>0</v>
      </c>
      <c r="B98">
        <f>[1]Sheet1!$C98</f>
        <v>0</v>
      </c>
      <c r="C98">
        <f>[1]Sheet1!$D98</f>
        <v>0</v>
      </c>
      <c r="D98">
        <f>[1]Sheet1!$E98</f>
        <v>0</v>
      </c>
    </row>
    <row r="99" spans="1:4" x14ac:dyDescent="0.25">
      <c r="A99">
        <f>[1]Sheet1!$B99</f>
        <v>0</v>
      </c>
      <c r="B99">
        <f>[1]Sheet1!$C99</f>
        <v>0</v>
      </c>
      <c r="C99">
        <f>[1]Sheet1!$D99</f>
        <v>0</v>
      </c>
      <c r="D99">
        <f>[1]Sheet1!$E99</f>
        <v>0</v>
      </c>
    </row>
    <row r="100" spans="1:4" x14ac:dyDescent="0.25">
      <c r="A100">
        <f>[1]Sheet1!$B100</f>
        <v>0</v>
      </c>
      <c r="B100">
        <f>[1]Sheet1!$C100</f>
        <v>0</v>
      </c>
      <c r="C100">
        <f>[1]Sheet1!$D100</f>
        <v>0</v>
      </c>
      <c r="D100">
        <f>[1]Sheet1!$E100</f>
        <v>0</v>
      </c>
    </row>
    <row r="101" spans="1:4" x14ac:dyDescent="0.25">
      <c r="A101">
        <f>[1]Sheet1!$B101</f>
        <v>0</v>
      </c>
      <c r="B101">
        <f>[1]Sheet1!$C101</f>
        <v>0</v>
      </c>
      <c r="C101">
        <f>[1]Sheet1!$D101</f>
        <v>0</v>
      </c>
      <c r="D101">
        <f>[1]Sheet1!$E101</f>
        <v>0</v>
      </c>
    </row>
    <row r="102" spans="1:4" x14ac:dyDescent="0.25">
      <c r="A102">
        <f>[1]Sheet1!$B102</f>
        <v>0</v>
      </c>
      <c r="B102">
        <f>[1]Sheet1!$C102</f>
        <v>0</v>
      </c>
      <c r="C102">
        <f>[1]Sheet1!$D102</f>
        <v>0</v>
      </c>
      <c r="D102">
        <f>[1]Sheet1!$E102</f>
        <v>0</v>
      </c>
    </row>
    <row r="103" spans="1:4" x14ac:dyDescent="0.25">
      <c r="A103">
        <f>[1]Sheet1!$B103</f>
        <v>0</v>
      </c>
      <c r="B103">
        <f>[1]Sheet1!$C103</f>
        <v>0</v>
      </c>
      <c r="C103">
        <f>[1]Sheet1!$D103</f>
        <v>0</v>
      </c>
      <c r="D103">
        <f>[1]Sheet1!$E103</f>
        <v>0</v>
      </c>
    </row>
    <row r="104" spans="1:4" x14ac:dyDescent="0.25">
      <c r="A104">
        <f>[1]Sheet1!$B104</f>
        <v>0</v>
      </c>
      <c r="B104">
        <f>[1]Sheet1!$C104</f>
        <v>0</v>
      </c>
      <c r="C104">
        <f>[1]Sheet1!$D104</f>
        <v>0</v>
      </c>
      <c r="D104">
        <f>[1]Sheet1!$E104</f>
        <v>0</v>
      </c>
    </row>
    <row r="105" spans="1:4" x14ac:dyDescent="0.25">
      <c r="A105">
        <f>[1]Sheet1!$B105</f>
        <v>0</v>
      </c>
      <c r="B105">
        <f>[1]Sheet1!$C105</f>
        <v>0</v>
      </c>
      <c r="C105">
        <f>[1]Sheet1!$D105</f>
        <v>0</v>
      </c>
      <c r="D105">
        <f>[1]Sheet1!$E105</f>
        <v>0</v>
      </c>
    </row>
    <row r="106" spans="1:4" x14ac:dyDescent="0.25">
      <c r="A106">
        <f>[1]Sheet1!$B106</f>
        <v>0</v>
      </c>
      <c r="B106">
        <f>[1]Sheet1!$C106</f>
        <v>0</v>
      </c>
      <c r="C106">
        <f>[1]Sheet1!$D106</f>
        <v>0</v>
      </c>
      <c r="D106">
        <f>[1]Sheet1!$E106</f>
        <v>0</v>
      </c>
    </row>
    <row r="107" spans="1:4" x14ac:dyDescent="0.25">
      <c r="A107">
        <f>[1]Sheet1!$B107</f>
        <v>0</v>
      </c>
      <c r="B107">
        <f>[1]Sheet1!$C107</f>
        <v>0</v>
      </c>
      <c r="C107">
        <f>[1]Sheet1!$D107</f>
        <v>0</v>
      </c>
      <c r="D107">
        <f>[1]Sheet1!$E107</f>
        <v>0</v>
      </c>
    </row>
    <row r="108" spans="1:4" x14ac:dyDescent="0.25">
      <c r="A108">
        <f>[1]Sheet1!$B108</f>
        <v>0</v>
      </c>
      <c r="B108">
        <f>[1]Sheet1!$C108</f>
        <v>0</v>
      </c>
      <c r="C108">
        <f>[1]Sheet1!$D108</f>
        <v>0</v>
      </c>
      <c r="D108">
        <f>[1]Sheet1!$E108</f>
        <v>0</v>
      </c>
    </row>
    <row r="109" spans="1:4" x14ac:dyDescent="0.25">
      <c r="A109">
        <f>[1]Sheet1!$B109</f>
        <v>0</v>
      </c>
      <c r="B109">
        <f>[1]Sheet1!$C109</f>
        <v>0</v>
      </c>
      <c r="C109">
        <f>[1]Sheet1!$D109</f>
        <v>0</v>
      </c>
      <c r="D109">
        <f>[1]Sheet1!$E109</f>
        <v>0</v>
      </c>
    </row>
    <row r="110" spans="1:4" x14ac:dyDescent="0.25">
      <c r="A110">
        <f>[1]Sheet1!$B110</f>
        <v>0</v>
      </c>
      <c r="B110">
        <f>[1]Sheet1!$C110</f>
        <v>0</v>
      </c>
      <c r="C110">
        <f>[1]Sheet1!$D110</f>
        <v>0</v>
      </c>
      <c r="D110">
        <f>[1]Sheet1!$E110</f>
        <v>0</v>
      </c>
    </row>
    <row r="111" spans="1:4" x14ac:dyDescent="0.25">
      <c r="A111">
        <f>[1]Sheet1!$B111</f>
        <v>0</v>
      </c>
      <c r="B111">
        <f>[1]Sheet1!$C111</f>
        <v>0</v>
      </c>
      <c r="C111">
        <f>[1]Sheet1!$D111</f>
        <v>0</v>
      </c>
      <c r="D111">
        <f>[1]Sheet1!$E111</f>
        <v>0</v>
      </c>
    </row>
    <row r="112" spans="1:4" x14ac:dyDescent="0.25">
      <c r="A112">
        <f>[1]Sheet1!$B112</f>
        <v>0</v>
      </c>
      <c r="B112">
        <f>[1]Sheet1!$C112</f>
        <v>0</v>
      </c>
      <c r="C112">
        <f>[1]Sheet1!$D112</f>
        <v>0</v>
      </c>
      <c r="D112">
        <f>[1]Sheet1!$E112</f>
        <v>0</v>
      </c>
    </row>
    <row r="113" spans="1:4" x14ac:dyDescent="0.25">
      <c r="A113">
        <f>[1]Sheet1!$B113</f>
        <v>0</v>
      </c>
      <c r="B113">
        <f>[1]Sheet1!$C113</f>
        <v>0</v>
      </c>
      <c r="C113">
        <f>[1]Sheet1!$D113</f>
        <v>0</v>
      </c>
      <c r="D113">
        <f>[1]Sheet1!$E113</f>
        <v>0</v>
      </c>
    </row>
    <row r="114" spans="1:4" x14ac:dyDescent="0.25">
      <c r="A114">
        <f>[1]Sheet1!$B114</f>
        <v>0</v>
      </c>
      <c r="B114">
        <f>[1]Sheet1!$C114</f>
        <v>0</v>
      </c>
      <c r="C114">
        <f>[1]Sheet1!$D114</f>
        <v>0</v>
      </c>
      <c r="D114">
        <f>[1]Sheet1!$E114</f>
        <v>0</v>
      </c>
    </row>
    <row r="115" spans="1:4" x14ac:dyDescent="0.25">
      <c r="A115">
        <f>[1]Sheet1!$B115</f>
        <v>0</v>
      </c>
      <c r="B115">
        <f>[1]Sheet1!$C115</f>
        <v>0</v>
      </c>
      <c r="C115">
        <f>[1]Sheet1!$D115</f>
        <v>0</v>
      </c>
      <c r="D115">
        <f>[1]Sheet1!$E115</f>
        <v>0</v>
      </c>
    </row>
    <row r="116" spans="1:4" x14ac:dyDescent="0.25">
      <c r="A116">
        <f>[1]Sheet1!$B116</f>
        <v>0</v>
      </c>
      <c r="B116">
        <f>[1]Sheet1!$C116</f>
        <v>0</v>
      </c>
      <c r="C116">
        <f>[1]Sheet1!$D116</f>
        <v>0</v>
      </c>
      <c r="D116">
        <f>[1]Sheet1!$E116</f>
        <v>0</v>
      </c>
    </row>
    <row r="117" spans="1:4" x14ac:dyDescent="0.25">
      <c r="A117">
        <f>[1]Sheet1!$B117</f>
        <v>0</v>
      </c>
      <c r="B117">
        <f>[1]Sheet1!$C117</f>
        <v>0</v>
      </c>
      <c r="C117">
        <f>[1]Sheet1!$D117</f>
        <v>0</v>
      </c>
      <c r="D117">
        <f>[1]Sheet1!$E117</f>
        <v>0</v>
      </c>
    </row>
    <row r="118" spans="1:4" x14ac:dyDescent="0.25">
      <c r="A118">
        <f>[1]Sheet1!$B118</f>
        <v>0</v>
      </c>
      <c r="B118">
        <f>[1]Sheet1!$C118</f>
        <v>0</v>
      </c>
      <c r="C118">
        <f>[1]Sheet1!$D118</f>
        <v>0</v>
      </c>
      <c r="D118">
        <f>[1]Sheet1!$E118</f>
        <v>0</v>
      </c>
    </row>
    <row r="119" spans="1:4" x14ac:dyDescent="0.25">
      <c r="A119">
        <f>[1]Sheet1!$B119</f>
        <v>0</v>
      </c>
      <c r="B119">
        <f>[1]Sheet1!$C119</f>
        <v>0</v>
      </c>
      <c r="C119">
        <f>[1]Sheet1!$D119</f>
        <v>0</v>
      </c>
      <c r="D119">
        <f>[1]Sheet1!$E119</f>
        <v>0</v>
      </c>
    </row>
    <row r="120" spans="1:4" x14ac:dyDescent="0.25">
      <c r="A120">
        <f>[1]Sheet1!$B120</f>
        <v>0</v>
      </c>
      <c r="B120">
        <f>[1]Sheet1!$C120</f>
        <v>0</v>
      </c>
      <c r="C120">
        <f>[1]Sheet1!$D120</f>
        <v>0</v>
      </c>
      <c r="D120">
        <f>[1]Sheet1!$E120</f>
        <v>0</v>
      </c>
    </row>
    <row r="121" spans="1:4" x14ac:dyDescent="0.25">
      <c r="A121">
        <f>[1]Sheet1!$B121</f>
        <v>0</v>
      </c>
      <c r="B121">
        <f>[1]Sheet1!$C121</f>
        <v>0</v>
      </c>
      <c r="C121">
        <f>[1]Sheet1!$D121</f>
        <v>0</v>
      </c>
      <c r="D121">
        <f>[1]Sheet1!$E121</f>
        <v>0</v>
      </c>
    </row>
    <row r="122" spans="1:4" x14ac:dyDescent="0.25">
      <c r="A122">
        <f>[1]Sheet1!$B122</f>
        <v>0</v>
      </c>
      <c r="B122">
        <f>[1]Sheet1!$C122</f>
        <v>0</v>
      </c>
      <c r="C122">
        <f>[1]Sheet1!$D122</f>
        <v>0</v>
      </c>
      <c r="D122">
        <f>[1]Sheet1!$E122</f>
        <v>0</v>
      </c>
    </row>
    <row r="123" spans="1:4" x14ac:dyDescent="0.25">
      <c r="A123">
        <f>[1]Sheet1!$B123</f>
        <v>0</v>
      </c>
      <c r="B123">
        <f>[1]Sheet1!$C123</f>
        <v>0</v>
      </c>
      <c r="C123">
        <f>[1]Sheet1!$D123</f>
        <v>0</v>
      </c>
      <c r="D123">
        <f>[1]Sheet1!$E123</f>
        <v>0</v>
      </c>
    </row>
    <row r="124" spans="1:4" x14ac:dyDescent="0.25">
      <c r="A124">
        <f>[1]Sheet1!$B124</f>
        <v>0</v>
      </c>
      <c r="B124">
        <f>[1]Sheet1!$C124</f>
        <v>0</v>
      </c>
      <c r="C124">
        <f>[1]Sheet1!$D124</f>
        <v>0</v>
      </c>
      <c r="D124">
        <f>[1]Sheet1!$E124</f>
        <v>0</v>
      </c>
    </row>
    <row r="125" spans="1:4" x14ac:dyDescent="0.25">
      <c r="A125">
        <f>[1]Sheet1!$B125</f>
        <v>0</v>
      </c>
      <c r="B125">
        <f>[1]Sheet1!$C125</f>
        <v>0</v>
      </c>
      <c r="C125">
        <f>[1]Sheet1!$D125</f>
        <v>0</v>
      </c>
      <c r="D125">
        <f>[1]Sheet1!$E125</f>
        <v>0</v>
      </c>
    </row>
    <row r="126" spans="1:4" x14ac:dyDescent="0.25">
      <c r="A126">
        <f>[1]Sheet1!$B126</f>
        <v>0</v>
      </c>
      <c r="B126">
        <f>[1]Sheet1!$C126</f>
        <v>0</v>
      </c>
      <c r="C126">
        <f>[1]Sheet1!$D126</f>
        <v>0</v>
      </c>
      <c r="D126">
        <f>[1]Sheet1!$E126</f>
        <v>0</v>
      </c>
    </row>
    <row r="127" spans="1:4" x14ac:dyDescent="0.25">
      <c r="A127">
        <f>[1]Sheet1!$B127</f>
        <v>0</v>
      </c>
      <c r="B127">
        <f>[1]Sheet1!$C127</f>
        <v>0</v>
      </c>
      <c r="C127">
        <f>[1]Sheet1!$D127</f>
        <v>0</v>
      </c>
      <c r="D127">
        <f>[1]Sheet1!$E127</f>
        <v>0</v>
      </c>
    </row>
    <row r="128" spans="1:4" x14ac:dyDescent="0.25">
      <c r="A128">
        <f>[1]Sheet1!$B128</f>
        <v>0</v>
      </c>
      <c r="B128">
        <f>[1]Sheet1!$C128</f>
        <v>0</v>
      </c>
      <c r="C128">
        <f>[1]Sheet1!$D128</f>
        <v>0</v>
      </c>
      <c r="D128">
        <f>[1]Sheet1!$E128</f>
        <v>0</v>
      </c>
    </row>
    <row r="129" spans="1:4" x14ac:dyDescent="0.25">
      <c r="A129">
        <f>[1]Sheet1!$B129</f>
        <v>0</v>
      </c>
      <c r="B129">
        <f>[1]Sheet1!$C129</f>
        <v>0</v>
      </c>
      <c r="C129">
        <f>[1]Sheet1!$D129</f>
        <v>0</v>
      </c>
      <c r="D129">
        <f>[1]Sheet1!$E129</f>
        <v>0</v>
      </c>
    </row>
    <row r="130" spans="1:4" x14ac:dyDescent="0.25">
      <c r="A130">
        <f>[1]Sheet1!$B130</f>
        <v>0</v>
      </c>
      <c r="B130">
        <f>[1]Sheet1!$C130</f>
        <v>0</v>
      </c>
      <c r="C130">
        <f>[1]Sheet1!$D130</f>
        <v>0</v>
      </c>
      <c r="D130">
        <f>[1]Sheet1!$E130</f>
        <v>0</v>
      </c>
    </row>
    <row r="131" spans="1:4" x14ac:dyDescent="0.25">
      <c r="A131">
        <f>[1]Sheet1!$B131</f>
        <v>0</v>
      </c>
      <c r="B131">
        <f>[1]Sheet1!$C131</f>
        <v>0</v>
      </c>
      <c r="C131">
        <f>[1]Sheet1!$D131</f>
        <v>0</v>
      </c>
      <c r="D131">
        <f>[1]Sheet1!$E131</f>
        <v>0</v>
      </c>
    </row>
    <row r="132" spans="1:4" x14ac:dyDescent="0.25">
      <c r="A132">
        <f>[1]Sheet1!$B132</f>
        <v>0</v>
      </c>
      <c r="B132">
        <f>[1]Sheet1!$C132</f>
        <v>0</v>
      </c>
      <c r="C132">
        <f>[1]Sheet1!$D132</f>
        <v>0</v>
      </c>
      <c r="D132">
        <f>[1]Sheet1!$E132</f>
        <v>0</v>
      </c>
    </row>
    <row r="133" spans="1:4" x14ac:dyDescent="0.25">
      <c r="A133">
        <f>[1]Sheet1!$B133</f>
        <v>0</v>
      </c>
      <c r="B133">
        <f>[1]Sheet1!$C133</f>
        <v>0</v>
      </c>
      <c r="C133">
        <f>[1]Sheet1!$D133</f>
        <v>0</v>
      </c>
      <c r="D133">
        <f>[1]Sheet1!$E133</f>
        <v>0</v>
      </c>
    </row>
    <row r="134" spans="1:4" x14ac:dyDescent="0.25">
      <c r="A134">
        <f>[1]Sheet1!$B134</f>
        <v>0</v>
      </c>
      <c r="B134">
        <f>[1]Sheet1!$C134</f>
        <v>0</v>
      </c>
      <c r="C134">
        <f>[1]Sheet1!$D134</f>
        <v>0</v>
      </c>
      <c r="D134">
        <f>[1]Sheet1!$E134</f>
        <v>0</v>
      </c>
    </row>
    <row r="135" spans="1:4" x14ac:dyDescent="0.25">
      <c r="A135">
        <f>[1]Sheet1!$B135</f>
        <v>0</v>
      </c>
      <c r="B135">
        <f>[1]Sheet1!$C135</f>
        <v>0</v>
      </c>
      <c r="C135">
        <f>[1]Sheet1!$D135</f>
        <v>0</v>
      </c>
      <c r="D135">
        <f>[1]Sheet1!$E135</f>
        <v>0</v>
      </c>
    </row>
    <row r="136" spans="1:4" x14ac:dyDescent="0.25">
      <c r="A136">
        <f>[1]Sheet1!$B136</f>
        <v>0</v>
      </c>
      <c r="B136">
        <f>[1]Sheet1!$C136</f>
        <v>0</v>
      </c>
      <c r="C136">
        <f>[1]Sheet1!$D136</f>
        <v>0</v>
      </c>
      <c r="D136">
        <f>[1]Sheet1!$E136</f>
        <v>0</v>
      </c>
    </row>
    <row r="137" spans="1:4" x14ac:dyDescent="0.25">
      <c r="A137">
        <f>[1]Sheet1!$B137</f>
        <v>0</v>
      </c>
      <c r="B137">
        <f>[1]Sheet1!$C137</f>
        <v>0</v>
      </c>
      <c r="C137">
        <f>[1]Sheet1!$D137</f>
        <v>0</v>
      </c>
      <c r="D137">
        <f>[1]Sheet1!$E137</f>
        <v>0</v>
      </c>
    </row>
    <row r="138" spans="1:4" x14ac:dyDescent="0.25">
      <c r="A138">
        <f>[1]Sheet1!$B138</f>
        <v>0</v>
      </c>
      <c r="B138">
        <f>[1]Sheet1!$C138</f>
        <v>0</v>
      </c>
      <c r="C138">
        <f>[1]Sheet1!$D138</f>
        <v>0</v>
      </c>
      <c r="D138">
        <f>[1]Sheet1!$E138</f>
        <v>0</v>
      </c>
    </row>
    <row r="139" spans="1:4" x14ac:dyDescent="0.25">
      <c r="A139">
        <f>[1]Sheet1!$B139</f>
        <v>0</v>
      </c>
      <c r="B139">
        <f>[1]Sheet1!$C139</f>
        <v>0</v>
      </c>
      <c r="C139">
        <f>[1]Sheet1!$D139</f>
        <v>0</v>
      </c>
      <c r="D139">
        <f>[1]Sheet1!$E139</f>
        <v>0</v>
      </c>
    </row>
    <row r="140" spans="1:4" x14ac:dyDescent="0.25">
      <c r="A140">
        <f>[1]Sheet1!$B140</f>
        <v>0</v>
      </c>
      <c r="B140">
        <f>[1]Sheet1!$C140</f>
        <v>0</v>
      </c>
      <c r="C140">
        <f>[1]Sheet1!$D140</f>
        <v>0</v>
      </c>
      <c r="D140">
        <f>[1]Sheet1!$E140</f>
        <v>0</v>
      </c>
    </row>
    <row r="141" spans="1:4" x14ac:dyDescent="0.25">
      <c r="A141">
        <f>[1]Sheet1!$B141</f>
        <v>0</v>
      </c>
      <c r="B141">
        <f>[1]Sheet1!$C141</f>
        <v>0</v>
      </c>
      <c r="C141">
        <f>[1]Sheet1!$D141</f>
        <v>0</v>
      </c>
      <c r="D141">
        <f>[1]Sheet1!$E141</f>
        <v>0</v>
      </c>
    </row>
    <row r="142" spans="1:4" x14ac:dyDescent="0.25">
      <c r="A142">
        <f>[1]Sheet1!$B142</f>
        <v>0</v>
      </c>
      <c r="B142">
        <f>[1]Sheet1!$C142</f>
        <v>0</v>
      </c>
      <c r="C142">
        <f>[1]Sheet1!$D142</f>
        <v>0</v>
      </c>
      <c r="D142">
        <f>[1]Sheet1!$E142</f>
        <v>0</v>
      </c>
    </row>
    <row r="143" spans="1:4" x14ac:dyDescent="0.25">
      <c r="A143">
        <f>[1]Sheet1!$B143</f>
        <v>0</v>
      </c>
      <c r="B143">
        <f>[1]Sheet1!$C143</f>
        <v>0</v>
      </c>
      <c r="C143">
        <f>[1]Sheet1!$D143</f>
        <v>0</v>
      </c>
      <c r="D143">
        <f>[1]Sheet1!$E143</f>
        <v>0</v>
      </c>
    </row>
    <row r="144" spans="1:4" x14ac:dyDescent="0.25">
      <c r="A144">
        <f>[1]Sheet1!$B144</f>
        <v>0</v>
      </c>
      <c r="B144">
        <f>[1]Sheet1!$C144</f>
        <v>0</v>
      </c>
      <c r="C144">
        <f>[1]Sheet1!$D144</f>
        <v>0</v>
      </c>
      <c r="D144">
        <f>[1]Sheet1!$E144</f>
        <v>0</v>
      </c>
    </row>
    <row r="145" spans="1:4" x14ac:dyDescent="0.25">
      <c r="A145">
        <f>[1]Sheet1!$B145</f>
        <v>0</v>
      </c>
      <c r="B145">
        <f>[1]Sheet1!$C145</f>
        <v>0</v>
      </c>
      <c r="C145">
        <f>[1]Sheet1!$D145</f>
        <v>0</v>
      </c>
      <c r="D145">
        <f>[1]Sheet1!$E145</f>
        <v>0</v>
      </c>
    </row>
    <row r="146" spans="1:4" x14ac:dyDescent="0.25">
      <c r="A146">
        <f>[1]Sheet1!$B146</f>
        <v>0</v>
      </c>
      <c r="B146">
        <f>[1]Sheet1!$C146</f>
        <v>0</v>
      </c>
      <c r="C146">
        <f>[1]Sheet1!$D146</f>
        <v>0</v>
      </c>
      <c r="D146">
        <f>[1]Sheet1!$E146</f>
        <v>0</v>
      </c>
    </row>
    <row r="147" spans="1:4" x14ac:dyDescent="0.25">
      <c r="A147">
        <f>[1]Sheet1!$B147</f>
        <v>0</v>
      </c>
      <c r="B147">
        <f>[1]Sheet1!$C147</f>
        <v>0</v>
      </c>
      <c r="C147">
        <f>[1]Sheet1!$D147</f>
        <v>0</v>
      </c>
      <c r="D147">
        <f>[1]Sheet1!$E147</f>
        <v>0</v>
      </c>
    </row>
    <row r="148" spans="1:4" x14ac:dyDescent="0.25">
      <c r="A148">
        <f>[1]Sheet1!$B148</f>
        <v>0</v>
      </c>
      <c r="B148">
        <f>[1]Sheet1!$C148</f>
        <v>0</v>
      </c>
      <c r="C148">
        <f>[1]Sheet1!$D148</f>
        <v>0</v>
      </c>
      <c r="D148">
        <f>[1]Sheet1!$E148</f>
        <v>0</v>
      </c>
    </row>
    <row r="149" spans="1:4" x14ac:dyDescent="0.25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25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25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25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25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25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25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25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25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25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25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25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25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25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25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25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25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25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25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25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25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25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25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25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25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25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25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25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25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25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25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25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25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25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25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25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25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25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25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25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25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25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25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25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25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25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25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25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25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25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25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25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8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0.42578125" customWidth="1"/>
  </cols>
  <sheetData>
    <row r="1" spans="1:3" x14ac:dyDescent="0.25">
      <c r="A1" t="str">
        <f>[1]Sheet1!$B1</f>
        <v>PageID</v>
      </c>
      <c r="B1" s="1" t="s">
        <v>0</v>
      </c>
      <c r="C1" t="s">
        <v>1</v>
      </c>
    </row>
    <row r="2" spans="1:3" x14ac:dyDescent="0.25">
      <c r="A2" s="2">
        <f>raw!A3</f>
        <v>5</v>
      </c>
      <c r="B2" s="3" t="str">
        <f>_xlfn.CONCAT(raw!B3,raw!C3)</f>
        <v>110743</v>
      </c>
      <c r="C2" t="str">
        <f>raw!D3</f>
        <v>68560222</v>
      </c>
    </row>
    <row r="3" spans="1:3" x14ac:dyDescent="0.25">
      <c r="A3" s="2">
        <f>raw!A4</f>
        <v>5</v>
      </c>
      <c r="B3" s="3" t="str">
        <f>_xlfn.CONCAT(raw!B4,raw!C4)</f>
        <v>220743</v>
      </c>
      <c r="C3" t="str">
        <f>raw!D4</f>
        <v>25596360</v>
      </c>
    </row>
    <row r="4" spans="1:3" x14ac:dyDescent="0.25">
      <c r="A4" s="2">
        <f>raw!A5</f>
        <v>5</v>
      </c>
      <c r="B4" s="3" t="str">
        <f>_xlfn.CONCAT(raw!B5,raw!C5)</f>
        <v>40659</v>
      </c>
      <c r="C4" t="str">
        <f>raw!D5</f>
        <v xml:space="preserve">CPF/CNPJ: 063.158.808-60     INSC. EST: ISENTO   MARLI APARECIDA GUARINO   R DOMINGO DE SOTO 126   111 CEP: 04116-040 - SAO PAULO/SP  </v>
      </c>
    </row>
    <row r="5" spans="1:3" x14ac:dyDescent="0.25">
      <c r="A5" s="2">
        <f>raw!A6</f>
        <v>5</v>
      </c>
      <c r="B5" s="3" t="str">
        <f>_xlfn.CONCAT(raw!B6,raw!C6)</f>
        <v>66618</v>
      </c>
      <c r="C5" t="str">
        <f>raw!D6</f>
        <v>B</v>
      </c>
    </row>
    <row r="6" spans="1:3" x14ac:dyDescent="0.25">
      <c r="A6" s="2">
        <f>raw!A7</f>
        <v>5</v>
      </c>
      <c r="B6" s="3" t="str">
        <f>_xlfn.CONCAT(raw!B7,raw!C7)</f>
        <v>114618</v>
      </c>
      <c r="C6" t="str">
        <f>raw!D7</f>
        <v>B1</v>
      </c>
    </row>
    <row r="7" spans="1:3" x14ac:dyDescent="0.25">
      <c r="A7" s="2">
        <f>raw!A8</f>
        <v>5</v>
      </c>
      <c r="B7" s="3" t="str">
        <f>_xlfn.CONCAT(raw!B8,raw!C8)</f>
        <v>154618</v>
      </c>
      <c r="C7" t="str">
        <f>raw!D8</f>
        <v>RESIDENCIAL</v>
      </c>
    </row>
    <row r="8" spans="1:3" x14ac:dyDescent="0.25">
      <c r="A8" s="2">
        <f>raw!A9</f>
        <v>5</v>
      </c>
      <c r="B8" s="3" t="str">
        <f>_xlfn.CONCAT(raw!B9,raw!C9)</f>
        <v>74607</v>
      </c>
      <c r="C8" t="str">
        <f>raw!D9</f>
        <v>RESIDENCIAL</v>
      </c>
    </row>
    <row r="9" spans="1:3" x14ac:dyDescent="0.25">
      <c r="A9" s="2">
        <f>raw!A10</f>
        <v>5</v>
      </c>
      <c r="B9" s="3" t="str">
        <f>_xlfn.CONCAT(raw!B10,raw!C10)</f>
        <v>390794</v>
      </c>
      <c r="C9" t="str">
        <f>raw!D10</f>
        <v xml:space="preserve"> </v>
      </c>
    </row>
    <row r="10" spans="1:3" x14ac:dyDescent="0.25">
      <c r="A10" s="2">
        <f>raw!A11</f>
        <v>5</v>
      </c>
      <c r="B10" s="3" t="str">
        <f>_xlfn.CONCAT(raw!B11,raw!C11)</f>
        <v>307740</v>
      </c>
      <c r="C10" t="str">
        <f>raw!D11</f>
        <v>01 NOV 2022</v>
      </c>
    </row>
    <row r="11" spans="1:3" x14ac:dyDescent="0.25">
      <c r="A11" s="2">
        <f>raw!A12</f>
        <v>5</v>
      </c>
      <c r="B11" s="3" t="str">
        <f>_xlfn.CONCAT(raw!B12,raw!C12)</f>
        <v>365727</v>
      </c>
      <c r="C11" t="str">
        <f>raw!D12</f>
        <v>424,64OUT 2022</v>
      </c>
    </row>
    <row r="12" spans="1:3" x14ac:dyDescent="0.25">
      <c r="A12" s="2">
        <f>raw!A13</f>
        <v>5</v>
      </c>
      <c r="B12" s="3" t="str">
        <f>_xlfn.CONCAT(raw!B13,raw!C13)</f>
        <v>350684</v>
      </c>
      <c r="C12" t="str">
        <f>raw!D13</f>
        <v>02 SET</v>
      </c>
    </row>
    <row r="13" spans="1:3" x14ac:dyDescent="0.25">
      <c r="A13" s="2">
        <f>raw!A14</f>
        <v>5</v>
      </c>
      <c r="B13" s="3" t="str">
        <f>_xlfn.CONCAT(raw!B14,raw!C14)</f>
        <v>347671</v>
      </c>
      <c r="C13" t="str">
        <f>raw!D14</f>
        <v>04 OUT</v>
      </c>
    </row>
    <row r="14" spans="1:3" x14ac:dyDescent="0.25">
      <c r="A14" s="2">
        <f>raw!A15</f>
        <v>5</v>
      </c>
      <c r="B14" s="3" t="str">
        <f>_xlfn.CONCAT(raw!B15,raw!C15)</f>
        <v>348658</v>
      </c>
      <c r="C14" t="str">
        <f>raw!D15</f>
        <v>03 NOV</v>
      </c>
    </row>
    <row r="15" spans="1:3" x14ac:dyDescent="0.25">
      <c r="A15" s="2">
        <f>raw!A16</f>
        <v>5</v>
      </c>
      <c r="B15" s="3" t="str">
        <f>_xlfn.CONCAT(raw!B16,raw!C16)</f>
        <v>397698</v>
      </c>
      <c r="C15" t="str">
        <f>raw!D16</f>
        <v>4913034</v>
      </c>
    </row>
    <row r="16" spans="1:3" x14ac:dyDescent="0.25">
      <c r="A16" s="2">
        <f>raw!A17</f>
        <v>5</v>
      </c>
      <c r="B16" s="3" t="str">
        <f>_xlfn.CONCAT(raw!B17,raw!C17)</f>
        <v>406672</v>
      </c>
      <c r="C16" t="str">
        <f>raw!D17</f>
        <v>1.7932.276</v>
      </c>
    </row>
    <row r="17" spans="1:3" x14ac:dyDescent="0.25">
      <c r="A17" s="2">
        <f>raw!A18</f>
        <v>5</v>
      </c>
      <c r="B17" s="3" t="str">
        <f>_xlfn.CONCAT(raw!B18,raw!C18)</f>
        <v>399634</v>
      </c>
      <c r="C17" t="str">
        <f>raw!D18</f>
        <v>1,00000483,0</v>
      </c>
    </row>
    <row r="18" spans="1:3" x14ac:dyDescent="0.25">
      <c r="A18" s="2">
        <f>raw!A19</f>
        <v>5</v>
      </c>
      <c r="B18" s="3" t="str">
        <f>_xlfn.CONCAT(raw!B19,raw!C19)</f>
        <v>415621</v>
      </c>
      <c r="C18" t="str">
        <f>raw!D19</f>
        <v>32</v>
      </c>
    </row>
    <row r="19" spans="1:3" x14ac:dyDescent="0.25">
      <c r="A19" s="2">
        <f>raw!A20</f>
        <v>5</v>
      </c>
      <c r="B19" s="3" t="str">
        <f>_xlfn.CONCAT(raw!B20,raw!C20)</f>
        <v>434623</v>
      </c>
      <c r="C19" t="str">
        <f>raw!D20</f>
        <v>out/22 set/22ago/22jul/22jun/22mai/22abr/22mar/22fev/22jan/22dez/21nov/21out/21</v>
      </c>
    </row>
    <row r="20" spans="1:3" x14ac:dyDescent="0.25">
      <c r="A20" s="2">
        <f>raw!A21</f>
        <v>5</v>
      </c>
      <c r="B20" s="3" t="str">
        <f>_xlfn.CONCAT(raw!B21,raw!C21)</f>
        <v>384605</v>
      </c>
      <c r="C20" t="str">
        <f>raw!D21</f>
        <v>A072.7128.BBBB.E34F.D5F1.C1CD.EF7C.2EA4</v>
      </c>
    </row>
    <row r="21" spans="1:3" x14ac:dyDescent="0.25">
      <c r="A21" s="2">
        <f>raw!A22</f>
        <v>5</v>
      </c>
      <c r="B21" s="3" t="str">
        <f>_xlfn.CONCAT(raw!B22,raw!C22)</f>
        <v>551787</v>
      </c>
      <c r="C21" t="str">
        <f>raw!D22</f>
        <v xml:space="preserve">1 </v>
      </c>
    </row>
    <row r="22" spans="1:3" x14ac:dyDescent="0.25">
      <c r="A22" s="2">
        <f>raw!A23</f>
        <v>5</v>
      </c>
      <c r="B22" s="3" t="str">
        <f>_xlfn.CONCAT(raw!B23,raw!C23)</f>
        <v>526624</v>
      </c>
      <c r="C22" t="str">
        <f>raw!D23</f>
        <v>483434 371499400334368299309349381457434</v>
      </c>
    </row>
    <row r="23" spans="1:3" x14ac:dyDescent="0.25">
      <c r="A23" s="2">
        <f>raw!A24</f>
        <v>5</v>
      </c>
      <c r="B23" s="3" t="str">
        <f>_xlfn.CONCAT(raw!B24,raw!C24)</f>
        <v>543624</v>
      </c>
      <c r="C23" t="str">
        <f>raw!D24</f>
        <v>32302933302932292932303032</v>
      </c>
    </row>
    <row r="24" spans="1:3" x14ac:dyDescent="0.25">
      <c r="A24" s="2">
        <f>raw!A25</f>
        <v>5</v>
      </c>
      <c r="B24" s="3" t="str">
        <f>_xlfn.CONCAT(raw!B25,raw!C25)</f>
        <v>105576</v>
      </c>
      <c r="C24" t="str">
        <f>raw!D25</f>
        <v>Monofásico</v>
      </c>
    </row>
    <row r="25" spans="1:3" x14ac:dyDescent="0.25">
      <c r="A25" s="2">
        <f>raw!A26</f>
        <v>5</v>
      </c>
      <c r="B25" s="3" t="str">
        <f>_xlfn.CONCAT(raw!B26,raw!C26)</f>
        <v>216576</v>
      </c>
      <c r="C25" t="str">
        <f>raw!D26</f>
        <v>Convencional</v>
      </c>
    </row>
    <row r="26" spans="1:3" x14ac:dyDescent="0.25">
      <c r="A26" s="2">
        <f>raw!A27</f>
        <v>5</v>
      </c>
      <c r="B26" s="3" t="str">
        <f>_xlfn.CONCAT(raw!B27,raw!C27)</f>
        <v>318575</v>
      </c>
      <c r="C26" t="str">
        <f>raw!D27</f>
        <v>5258:  Venda de en. elétrica a não contribuinte</v>
      </c>
    </row>
    <row r="27" spans="1:3" x14ac:dyDescent="0.25">
      <c r="A27" s="2">
        <f>raw!A28</f>
        <v>5</v>
      </c>
      <c r="B27" s="3" t="str">
        <f>_xlfn.CONCAT(raw!B28,raw!C28)</f>
        <v>310585</v>
      </c>
      <c r="C27" t="str">
        <f>raw!D28</f>
        <v>04 OUT 2022</v>
      </c>
    </row>
    <row r="28" spans="1:3" x14ac:dyDescent="0.25">
      <c r="A28" s="2">
        <f>raw!A29</f>
        <v>5</v>
      </c>
      <c r="B28" s="3" t="str">
        <f>_xlfn.CONCAT(raw!B29,raw!C29)</f>
        <v>367586</v>
      </c>
      <c r="C28" t="str">
        <f>raw!D29</f>
        <v>449216079</v>
      </c>
    </row>
    <row r="29" spans="1:3" x14ac:dyDescent="0.25">
      <c r="A29" s="2">
        <f>raw!A30</f>
        <v>5</v>
      </c>
      <c r="B29" s="3" t="str">
        <f>_xlfn.CONCAT(raw!B30,raw!C30)</f>
        <v>416586</v>
      </c>
      <c r="C29" t="str">
        <f>raw!D30</f>
        <v>B</v>
      </c>
    </row>
    <row r="30" spans="1:3" x14ac:dyDescent="0.25">
      <c r="A30" s="2">
        <f>raw!A31</f>
        <v>5</v>
      </c>
      <c r="B30" s="3" t="str">
        <f>_xlfn.CONCAT(raw!B31,raw!C31)</f>
        <v>445586</v>
      </c>
      <c r="C30" t="str">
        <f>raw!D31</f>
        <v>408,72</v>
      </c>
    </row>
    <row r="31" spans="1:3" x14ac:dyDescent="0.25">
      <c r="A31" s="2">
        <f>raw!A32</f>
        <v>5</v>
      </c>
      <c r="B31" s="3" t="str">
        <f>_xlfn.CONCAT(raw!B32,raw!C32)</f>
        <v>487586</v>
      </c>
      <c r="C31" t="str">
        <f>raw!D32</f>
        <v xml:space="preserve"> 18%</v>
      </c>
    </row>
    <row r="32" spans="1:3" x14ac:dyDescent="0.25">
      <c r="A32" s="2">
        <f>raw!A33</f>
        <v>5</v>
      </c>
      <c r="B32" s="3" t="str">
        <f>_xlfn.CONCAT(raw!B33,raw!C33)</f>
        <v>525586</v>
      </c>
      <c r="C32" t="str">
        <f>raw!D33</f>
        <v>73,56</v>
      </c>
    </row>
    <row r="33" spans="1:3" x14ac:dyDescent="0.25">
      <c r="A33" s="2">
        <f>raw!A34</f>
        <v>5</v>
      </c>
      <c r="B33" s="3" t="str">
        <f>_xlfn.CONCAT(raw!B34,raw!C34)</f>
        <v>291531</v>
      </c>
      <c r="C33" t="str">
        <f>raw!D34</f>
        <v>QTD kWh</v>
      </c>
    </row>
    <row r="34" spans="1:3" x14ac:dyDescent="0.25">
      <c r="A34" s="2">
        <f>raw!A35</f>
        <v>5</v>
      </c>
      <c r="B34" s="3" t="str">
        <f>_xlfn.CONCAT(raw!B35,raw!C35)</f>
        <v>281510</v>
      </c>
      <c r="C34" t="str">
        <f>raw!D35</f>
        <v>483,000483,000</v>
      </c>
    </row>
    <row r="35" spans="1:3" x14ac:dyDescent="0.25">
      <c r="A35" s="2">
        <f>raw!A36</f>
        <v>5</v>
      </c>
      <c r="B35" s="3" t="str">
        <f>_xlfn.CONCAT(raw!B36,raw!C36)</f>
        <v>319549</v>
      </c>
      <c r="C35" t="str">
        <f>raw!D36</f>
        <v xml:space="preserve">VERDE    </v>
      </c>
    </row>
    <row r="36" spans="1:3" x14ac:dyDescent="0.25">
      <c r="A36" s="2">
        <f>raw!A37</f>
        <v>5</v>
      </c>
      <c r="B36" s="3" t="str">
        <f>_xlfn.CONCAT(raw!B37,raw!C37)</f>
        <v>348531</v>
      </c>
      <c r="C36" t="str">
        <f>raw!D37</f>
        <v>TARIFA C/ICMS</v>
      </c>
    </row>
    <row r="37" spans="1:3" x14ac:dyDescent="0.25">
      <c r="A37" s="2">
        <f>raw!A38</f>
        <v>5</v>
      </c>
      <c r="B37" s="3" t="str">
        <f>_xlfn.CONCAT(raw!B38,raw!C38)</f>
        <v>347510</v>
      </c>
      <c r="C37" t="str">
        <f>raw!D38</f>
        <v>0,482980,31764</v>
      </c>
    </row>
    <row r="38" spans="1:3" x14ac:dyDescent="0.25">
      <c r="A38" s="2">
        <f>raw!A39</f>
        <v>5</v>
      </c>
      <c r="B38" s="3" t="str">
        <f>_xlfn.CONCAT(raw!B39,raw!C39)</f>
        <v>395531</v>
      </c>
      <c r="C38" t="str">
        <f>raw!D39</f>
        <v>BASE ICMS</v>
      </c>
    </row>
    <row r="39" spans="1:3" x14ac:dyDescent="0.25">
      <c r="A39" s="2">
        <f>raw!A40</f>
        <v>5</v>
      </c>
      <c r="B39" s="3" t="str">
        <f>_xlfn.CONCAT(raw!B40,raw!C40)</f>
        <v>391510</v>
      </c>
      <c r="C39" t="str">
        <f>raw!D40</f>
        <v>233,28153,42</v>
      </c>
    </row>
    <row r="40" spans="1:3" x14ac:dyDescent="0.25">
      <c r="A40" s="2">
        <f>raw!A41</f>
        <v>5</v>
      </c>
      <c r="B40" s="3" t="str">
        <f>_xlfn.CONCAT(raw!B41,raw!C41)</f>
        <v>394488</v>
      </c>
      <c r="C40" t="str">
        <f>raw!D41</f>
        <v>3,9018,12</v>
      </c>
    </row>
    <row r="41" spans="1:3" x14ac:dyDescent="0.25">
      <c r="A41" s="2">
        <f>raw!A42</f>
        <v>5</v>
      </c>
      <c r="B41" s="3" t="str">
        <f>_xlfn.CONCAT(raw!B42,raw!C42)</f>
        <v>435531</v>
      </c>
      <c r="C41" t="str">
        <f>raw!D42</f>
        <v>ALIQ ICMS</v>
      </c>
    </row>
    <row r="42" spans="1:3" x14ac:dyDescent="0.25">
      <c r="A42" s="2">
        <f>raw!A43</f>
        <v>5</v>
      </c>
      <c r="B42" s="3" t="str">
        <f>_xlfn.CONCAT(raw!B43,raw!C43)</f>
        <v>436510</v>
      </c>
      <c r="C42" t="str">
        <f>raw!D43</f>
        <v>18%18%</v>
      </c>
    </row>
    <row r="43" spans="1:3" x14ac:dyDescent="0.25">
      <c r="A43" s="2">
        <f>raw!A44</f>
        <v>5</v>
      </c>
      <c r="B43" s="3" t="str">
        <f>_xlfn.CONCAT(raw!B44,raw!C44)</f>
        <v>436488</v>
      </c>
      <c r="C43" t="str">
        <f>raw!D44</f>
        <v>18%18%</v>
      </c>
    </row>
    <row r="44" spans="1:3" x14ac:dyDescent="0.25">
      <c r="A44" s="2">
        <f>raw!A45</f>
        <v>5</v>
      </c>
      <c r="B44" s="3" t="str">
        <f>_xlfn.CONCAT(raw!B45,raw!C45)</f>
        <v>472539</v>
      </c>
      <c r="C44" t="str">
        <f>raw!D45</f>
        <v>ICMS</v>
      </c>
    </row>
    <row r="45" spans="1:3" x14ac:dyDescent="0.25">
      <c r="A45" s="2">
        <f>raw!A46</f>
        <v>5</v>
      </c>
      <c r="B45" s="3" t="str">
        <f>_xlfn.CONCAT(raw!B46,raw!C46)</f>
        <v>514539</v>
      </c>
      <c r="C45" t="str">
        <f>raw!D46</f>
        <v>VALOR</v>
      </c>
    </row>
    <row r="46" spans="1:3" x14ac:dyDescent="0.25">
      <c r="A46" s="2">
        <f>raw!A47</f>
        <v>5</v>
      </c>
      <c r="B46" s="3" t="str">
        <f>_xlfn.CONCAT(raw!B47,raw!C47)</f>
        <v>470510</v>
      </c>
      <c r="C46" t="str">
        <f>raw!D47</f>
        <v>41,9927,61</v>
      </c>
    </row>
    <row r="47" spans="1:3" x14ac:dyDescent="0.25">
      <c r="A47" s="2">
        <f>raw!A48</f>
        <v>5</v>
      </c>
      <c r="B47" s="3" t="str">
        <f>_xlfn.CONCAT(raw!B48,raw!C48)</f>
        <v>474488</v>
      </c>
      <c r="C47" t="str">
        <f>raw!D48</f>
        <v>0,703,26</v>
      </c>
    </row>
    <row r="48" spans="1:3" x14ac:dyDescent="0.25">
      <c r="A48" s="2">
        <f>raw!A49</f>
        <v>5</v>
      </c>
      <c r="B48" s="3" t="str">
        <f>_xlfn.CONCAT(raw!B49,raw!C49)</f>
        <v>515510</v>
      </c>
      <c r="C48" t="str">
        <f>raw!D49</f>
        <v>233,28153,42</v>
      </c>
    </row>
    <row r="49" spans="1:3" x14ac:dyDescent="0.25">
      <c r="A49" s="2">
        <f>raw!A50</f>
        <v>5</v>
      </c>
      <c r="B49" s="3" t="str">
        <f>_xlfn.CONCAT(raw!B50,raw!C50)</f>
        <v>519488</v>
      </c>
      <c r="C49" t="str">
        <f>raw!D50</f>
        <v>3,9018,12</v>
      </c>
    </row>
    <row r="50" spans="1:3" x14ac:dyDescent="0.25">
      <c r="A50" s="2">
        <f>raw!A51</f>
        <v>5</v>
      </c>
      <c r="B50" s="3" t="str">
        <f>_xlfn.CONCAT(raw!B51,raw!C51)</f>
        <v>519474</v>
      </c>
      <c r="C50" t="str">
        <f>raw!D51</f>
        <v>15,92</v>
      </c>
    </row>
    <row r="51" spans="1:3" x14ac:dyDescent="0.25">
      <c r="A51" s="2">
        <f>raw!A52</f>
        <v>5</v>
      </c>
      <c r="B51" s="3" t="str">
        <f>_xlfn.CONCAT(raw!B52,raw!C52)</f>
        <v>237457</v>
      </c>
      <c r="C51" t="str">
        <f>raw!D52</f>
        <v>Tarifas aplicadas (sem impostos)</v>
      </c>
    </row>
    <row r="52" spans="1:3" x14ac:dyDescent="0.25">
      <c r="A52" s="2">
        <f>raw!A53</f>
        <v>5</v>
      </c>
      <c r="B52" s="3" t="str">
        <f>_xlfn.CONCAT(raw!B53,raw!C53)</f>
        <v>310443</v>
      </c>
      <c r="C52" t="str">
        <f>raw!D53</f>
        <v>0,39603 (TUSD)</v>
      </c>
    </row>
    <row r="53" spans="1:3" x14ac:dyDescent="0.25">
      <c r="A53" s="2">
        <f>raw!A54</f>
        <v>5</v>
      </c>
      <c r="B53" s="3" t="str">
        <f>_xlfn.CONCAT(raw!B54,raw!C54)</f>
        <v>446443</v>
      </c>
      <c r="C53" t="str">
        <f>raw!D54</f>
        <v>0,26046 (TE)</v>
      </c>
    </row>
    <row r="54" spans="1:3" x14ac:dyDescent="0.25">
      <c r="A54" s="2">
        <f>raw!A55</f>
        <v>5</v>
      </c>
      <c r="B54" s="3" t="str">
        <f>_xlfn.CONCAT(raw!B55,raw!C55)</f>
        <v>40539</v>
      </c>
      <c r="C54" t="str">
        <f>raw!D55</f>
        <v>CCI</v>
      </c>
    </row>
    <row r="55" spans="1:3" x14ac:dyDescent="0.25">
      <c r="A55" s="2">
        <f>raw!A56</f>
        <v>5</v>
      </c>
      <c r="B55" s="3" t="str">
        <f>_xlfn.CONCAT(raw!B56,raw!C56)</f>
        <v>79538</v>
      </c>
      <c r="C55" t="str">
        <f>raw!D56</f>
        <v>DESCRIÇÃO</v>
      </c>
    </row>
    <row r="56" spans="1:3" x14ac:dyDescent="0.25">
      <c r="A56" s="2">
        <f>raw!A57</f>
        <v>5</v>
      </c>
      <c r="B56" s="3" t="str">
        <f>_xlfn.CONCAT(raw!B57,raw!C57)</f>
        <v>41510</v>
      </c>
      <c r="C56" t="str">
        <f>raw!D57</f>
        <v>06050601</v>
      </c>
    </row>
    <row r="57" spans="1:3" x14ac:dyDescent="0.25">
      <c r="A57" s="2">
        <f>raw!A58</f>
        <v>5</v>
      </c>
      <c r="B57" s="3" t="str">
        <f>_xlfn.CONCAT(raw!B58,raw!C58)</f>
        <v>41488</v>
      </c>
      <c r="C57" t="str">
        <f>raw!D58</f>
        <v>06990699</v>
      </c>
    </row>
    <row r="58" spans="1:3" x14ac:dyDescent="0.25">
      <c r="A58" s="2">
        <f>raw!A59</f>
        <v>5</v>
      </c>
      <c r="B58" s="3" t="str">
        <f>_xlfn.CONCAT(raw!B59,raw!C59)</f>
        <v>41474</v>
      </c>
      <c r="C58" t="str">
        <f>raw!D59</f>
        <v>0807</v>
      </c>
    </row>
    <row r="59" spans="1:3" x14ac:dyDescent="0.25">
      <c r="A59" s="2">
        <f>raw!A60</f>
        <v>5</v>
      </c>
      <c r="B59" s="3" t="str">
        <f>_xlfn.CONCAT(raw!B60,raw!C60)</f>
        <v>80510</v>
      </c>
      <c r="C59" t="str">
        <f>raw!D60</f>
        <v>USO SIST. DISTR. (TUSD)ENERGIA (TE)</v>
      </c>
    </row>
    <row r="60" spans="1:3" x14ac:dyDescent="0.25">
      <c r="A60" s="2">
        <f>raw!A61</f>
        <v>5</v>
      </c>
      <c r="B60" s="3" t="str">
        <f>_xlfn.CONCAT(raw!B61,raw!C61)</f>
        <v>80488</v>
      </c>
      <c r="C60" t="str">
        <f>raw!D61</f>
        <v>PIS/PASEP (0,96%)COFINS (4,44%)</v>
      </c>
    </row>
    <row r="61" spans="1:3" x14ac:dyDescent="0.25">
      <c r="A61" s="2">
        <f>raw!A62</f>
        <v>5</v>
      </c>
      <c r="B61" s="3" t="str">
        <f>_xlfn.CONCAT(raw!B62,raw!C62)</f>
        <v>80473</v>
      </c>
      <c r="C61" t="str">
        <f>raw!D62</f>
        <v>COSIP - SÃO PAULO - MUNICIPAL</v>
      </c>
    </row>
    <row r="62" spans="1:3" x14ac:dyDescent="0.25">
      <c r="A62" s="2">
        <f>raw!A63</f>
        <v>5</v>
      </c>
      <c r="B62" s="3" t="str">
        <f>_xlfn.CONCAT(raw!B63,raw!C63)</f>
        <v>40429</v>
      </c>
      <c r="C62" t="str">
        <f>raw!D63</f>
        <v>CONVENCIONAL-RESIDENCIAL  Valor dos Tributos: R$ 91,64</v>
      </c>
    </row>
    <row r="63" spans="1:3" x14ac:dyDescent="0.25">
      <c r="A63" s="2">
        <f>raw!A64</f>
        <v>5</v>
      </c>
      <c r="B63" s="3" t="str">
        <f>_xlfn.CONCAT(raw!B64,raw!C64)</f>
        <v>40385</v>
      </c>
      <c r="C63" t="str">
        <f>raw!D64</f>
        <v xml:space="preserve">   </v>
      </c>
    </row>
    <row r="64" spans="1:3" x14ac:dyDescent="0.25">
      <c r="A64" s="2">
        <f>raw!A65</f>
        <v>5</v>
      </c>
      <c r="B64" s="3" t="str">
        <f>_xlfn.CONCAT(raw!B65,raw!C65)</f>
        <v>40178</v>
      </c>
      <c r="C64" t="str">
        <f>raw!D65</f>
        <v xml:space="preserve">Considerar esta conta quitada somente após o débito em sua conta corrente. Débito Automatico BANCO BRADESCO S/A Se por algum motivo de seu conhecimento não ocorrer o débito automático, pague esta conta em qualquer banco autorizado.           </v>
      </c>
    </row>
    <row r="65" spans="1:3" x14ac:dyDescent="0.25">
      <c r="A65" s="2">
        <f>raw!A66</f>
        <v>5</v>
      </c>
      <c r="B65" s="3" t="str">
        <f>_xlfn.CONCAT(raw!B66,raw!C66)</f>
        <v>4086</v>
      </c>
      <c r="C65" t="str">
        <f>raw!D66</f>
        <v xml:space="preserve">Esta unidade consumidora está apta à suspensão de fornecimento por inadimplência a partir de 24/10/22, ou a qualquer momento por débitos já Revisados. O encerramento da relação contratual poderá ocorrer em 02 ciclos de faturamento após a suspensão de fornecimento. Constam os seguintes débitos sujeitos a ações de cobrança, como inclusão em órgãos de proteção ao crédito e protesto. Caso já tenha efetuado o pagamento, favor desconsiderar. Vencimento       Valor(R$)          Vencimento       Valor(R$)          Vencimento       Valor(R$) 03.10.2022            384,19     </v>
      </c>
    </row>
    <row r="66" spans="1:3" x14ac:dyDescent="0.25">
      <c r="A66" s="2">
        <f>raw!A67</f>
        <v>5</v>
      </c>
      <c r="B66" s="3" t="str">
        <f>_xlfn.CONCAT(raw!B67,raw!C67)</f>
        <v>3850</v>
      </c>
      <c r="C66" t="str">
        <f>raw!D67</f>
        <v>Prezado cliente, para quitar esta conta de energia, verifique a próxima página deste documento.</v>
      </c>
    </row>
    <row r="67" spans="1:3" x14ac:dyDescent="0.25">
      <c r="A67" s="2">
        <f>raw!A68</f>
        <v>5</v>
      </c>
      <c r="B67" s="3" t="str">
        <f>_xlfn.CONCAT(raw!B68,raw!C68)</f>
        <v>24765</v>
      </c>
      <c r="C67" t="str">
        <f>raw!D68</f>
        <v>100184282205</v>
      </c>
    </row>
    <row r="68" spans="1:3" x14ac:dyDescent="0.25">
      <c r="A68" s="2">
        <f>raw!A69</f>
        <v>6</v>
      </c>
      <c r="B68" s="3" t="str">
        <f>_xlfn.CONCAT(raw!B69,raw!C69)</f>
        <v>556786</v>
      </c>
      <c r="C68" t="str">
        <f>raw!D69</f>
        <v xml:space="preserve">2 </v>
      </c>
    </row>
    <row r="69" spans="1:3" x14ac:dyDescent="0.25">
      <c r="A69" s="2">
        <f>raw!A70</f>
        <v>6</v>
      </c>
      <c r="B69" s="3" t="str">
        <f>_xlfn.CONCAT(raw!B70,raw!C70)</f>
        <v>63679</v>
      </c>
      <c r="C69" t="str">
        <f>raw!D70</f>
        <v>04 OUT 2022</v>
      </c>
    </row>
    <row r="70" spans="1:3" x14ac:dyDescent="0.25">
      <c r="A70" s="2">
        <f>raw!A71</f>
        <v>6</v>
      </c>
      <c r="B70" s="3" t="str">
        <f>_xlfn.CONCAT(raw!B71,raw!C71)</f>
        <v>154679</v>
      </c>
      <c r="C70" t="str">
        <f>raw!D71</f>
        <v>OUT 2022</v>
      </c>
    </row>
    <row r="71" spans="1:3" x14ac:dyDescent="0.25">
      <c r="A71" s="2">
        <f>raw!A72</f>
        <v>6</v>
      </c>
      <c r="B71" s="3" t="str">
        <f>_xlfn.CONCAT(raw!B72,raw!C72)</f>
        <v>232679</v>
      </c>
      <c r="C71" t="str">
        <f>raw!D72</f>
        <v>01 NOV 2022</v>
      </c>
    </row>
    <row r="72" spans="1:3" x14ac:dyDescent="0.25">
      <c r="A72" s="2">
        <f>raw!A73</f>
        <v>6</v>
      </c>
      <c r="B72" s="3" t="str">
        <f>_xlfn.CONCAT(raw!B73,raw!C73)</f>
        <v>306691</v>
      </c>
      <c r="C72" t="str">
        <f>raw!D73</f>
        <v>Quer regularizar seus débitos de conta de luz?Você pode fazer isso de forma online em nossosite www.enel.com.brAproveite as nossas condições de parcelamentoe fique em dia.</v>
      </c>
    </row>
    <row r="73" spans="1:3" x14ac:dyDescent="0.25">
      <c r="A73" s="2">
        <f>raw!A74</f>
        <v>6</v>
      </c>
      <c r="B73" s="3" t="str">
        <f>_xlfn.CONCAT(raw!B74,raw!C74)</f>
        <v>83341</v>
      </c>
      <c r="C73" t="str">
        <f>raw!D74</f>
        <v>PREFEITURA DO MUNICÍPIO 0800 77 90 156</v>
      </c>
    </row>
    <row r="74" spans="1:3" x14ac:dyDescent="0.25">
      <c r="A74" s="2">
        <f>raw!A75</f>
        <v>6</v>
      </c>
      <c r="B74" s="3" t="str">
        <f>_xlfn.CONCAT(raw!B75,raw!C75)</f>
        <v>4467</v>
      </c>
      <c r="C74" t="str">
        <f>raw!D75</f>
        <v xml:space="preserve">- CLIENTE, PAGUE PREFERENCIALMENTE NOS CANAIS ELETRÔNICOS                               </v>
      </c>
    </row>
    <row r="75" spans="1:3" x14ac:dyDescent="0.25">
      <c r="A75" s="2">
        <f>raw!A76</f>
        <v>6</v>
      </c>
      <c r="B75" s="3" t="str">
        <f>_xlfn.CONCAT(raw!B76,raw!C76)</f>
        <v>233215</v>
      </c>
      <c r="C75" t="str">
        <f>raw!D76</f>
        <v>536606599841</v>
      </c>
    </row>
    <row r="76" spans="1:3" x14ac:dyDescent="0.25">
      <c r="A76" s="2">
        <f>raw!A77</f>
        <v>6</v>
      </c>
      <c r="B76" s="3" t="str">
        <f>_xlfn.CONCAT(raw!B77,raw!C77)</f>
        <v>362215</v>
      </c>
      <c r="C76" t="str">
        <f>raw!D77</f>
        <v>04 OUT 2022</v>
      </c>
    </row>
    <row r="77" spans="1:3" x14ac:dyDescent="0.25">
      <c r="A77" s="2">
        <f>raw!A78</f>
        <v>6</v>
      </c>
      <c r="B77" s="3" t="str">
        <f>_xlfn.CONCAT(raw!B78,raw!C78)</f>
        <v>492215</v>
      </c>
      <c r="C77" t="str">
        <f>raw!D78</f>
        <v>OUT 2022</v>
      </c>
    </row>
    <row r="78" spans="1:3" x14ac:dyDescent="0.25">
      <c r="A78" s="2">
        <f>raw!A79</f>
        <v>6</v>
      </c>
      <c r="B78" s="3" t="str">
        <f>_xlfn.CONCAT(raw!B79,raw!C79)</f>
        <v>243172</v>
      </c>
      <c r="C78" t="str">
        <f>raw!D79</f>
        <v>68560222</v>
      </c>
    </row>
    <row r="79" spans="1:3" x14ac:dyDescent="0.25">
      <c r="A79" s="2">
        <f>raw!A80</f>
        <v>6</v>
      </c>
      <c r="B79" s="3" t="str">
        <f>_xlfn.CONCAT(raw!B80,raw!C80)</f>
        <v>362172</v>
      </c>
      <c r="C79" t="str">
        <f>raw!D80</f>
        <v>01 NOV 2022</v>
      </c>
    </row>
    <row r="80" spans="1:3" x14ac:dyDescent="0.25">
      <c r="A80" s="2">
        <f>raw!A81</f>
        <v>6</v>
      </c>
      <c r="B80" s="3" t="str">
        <f>_xlfn.CONCAT(raw!B81,raw!C81)</f>
        <v>499172</v>
      </c>
      <c r="C80" t="str">
        <f>raw!D81</f>
        <v>424,64</v>
      </c>
    </row>
    <row r="81" spans="1:3" x14ac:dyDescent="0.25">
      <c r="A81" s="2">
        <f>raw!A82</f>
        <v>6</v>
      </c>
      <c r="B81" s="3" t="str">
        <f>_xlfn.CONCAT(raw!B82,raw!C82)</f>
        <v>273151</v>
      </c>
      <c r="C81" t="str">
        <f>raw!D82</f>
        <v>MARLI APARECIDA GUARINO</v>
      </c>
    </row>
    <row r="82" spans="1:3" x14ac:dyDescent="0.25">
      <c r="A82" s="2">
        <f>raw!A83</f>
        <v>6</v>
      </c>
      <c r="B82" s="3" t="str">
        <f>_xlfn.CONCAT(raw!B83,raw!C83)</f>
        <v>218108</v>
      </c>
      <c r="C82" t="str">
        <f>raw!D83</f>
        <v xml:space="preserve">- ENCARGOS POR ATRASO SERÃO COBRADOS NA PRÓXIMA FATURA     </v>
      </c>
    </row>
    <row r="83" spans="1:3" x14ac:dyDescent="0.25">
      <c r="A83" s="2">
        <f>raw!A84</f>
        <v>6</v>
      </c>
      <c r="B83" s="3" t="str">
        <f>_xlfn.CONCAT(raw!B84,raw!C84)</f>
        <v>21246</v>
      </c>
      <c r="C83" t="str">
        <f>raw!D84</f>
        <v>836700000042</v>
      </c>
    </row>
    <row r="84" spans="1:3" x14ac:dyDescent="0.25">
      <c r="A84" s="2">
        <f>raw!A85</f>
        <v>6</v>
      </c>
      <c r="B84" s="3" t="str">
        <f>_xlfn.CONCAT(raw!B85,raw!C85)</f>
        <v>29246</v>
      </c>
      <c r="C84" t="str">
        <f>raw!D85</f>
        <v>246400481007</v>
      </c>
    </row>
    <row r="85" spans="1:3" x14ac:dyDescent="0.25">
      <c r="A85" s="2">
        <f>raw!A86</f>
        <v>6</v>
      </c>
      <c r="B85" s="3" t="str">
        <f>_xlfn.CONCAT(raw!B86,raw!C86)</f>
        <v>37146</v>
      </c>
      <c r="C85" t="str">
        <f>raw!D86</f>
        <v>262440123517</v>
      </c>
    </row>
    <row r="86" spans="1:3" x14ac:dyDescent="0.25">
      <c r="A86" s="2">
        <f>raw!A87</f>
        <v>6</v>
      </c>
      <c r="B86" s="3" t="str">
        <f>_xlfn.CONCAT(raw!B87,raw!C87)</f>
        <v>45146</v>
      </c>
      <c r="C86" t="str">
        <f>raw!D87</f>
        <v>001842822056</v>
      </c>
    </row>
    <row r="87" spans="1:3" x14ac:dyDescent="0.25">
      <c r="A87" s="2">
        <f>raw!A88</f>
        <v>0</v>
      </c>
      <c r="B87" s="3" t="str">
        <f>_xlfn.CONCAT(raw!B88,raw!C88)</f>
        <v>00</v>
      </c>
      <c r="C87">
        <f>raw!D88</f>
        <v>0</v>
      </c>
    </row>
    <row r="88" spans="1:3" x14ac:dyDescent="0.25">
      <c r="A88" s="2">
        <f>raw!A89</f>
        <v>0</v>
      </c>
      <c r="B88" s="3" t="str">
        <f>_xlfn.CONCAT(raw!B89,raw!C89)</f>
        <v>00</v>
      </c>
      <c r="C88">
        <f>raw!D89</f>
        <v>0</v>
      </c>
    </row>
    <row r="89" spans="1:3" x14ac:dyDescent="0.25">
      <c r="A89" s="2">
        <f>raw!A90</f>
        <v>0</v>
      </c>
      <c r="B89" s="3" t="str">
        <f>_xlfn.CONCAT(raw!B90,raw!C90)</f>
        <v>00</v>
      </c>
      <c r="C89">
        <f>raw!D90</f>
        <v>0</v>
      </c>
    </row>
    <row r="90" spans="1:3" x14ac:dyDescent="0.25">
      <c r="A90" s="2">
        <f>raw!A91</f>
        <v>0</v>
      </c>
      <c r="B90" s="3" t="str">
        <f>_xlfn.CONCAT(raw!B91,raw!C91)</f>
        <v>00</v>
      </c>
      <c r="C90">
        <f>raw!D91</f>
        <v>0</v>
      </c>
    </row>
    <row r="91" spans="1:3" x14ac:dyDescent="0.25">
      <c r="A91" s="2">
        <f>raw!A92</f>
        <v>0</v>
      </c>
      <c r="B91" s="3" t="str">
        <f>_xlfn.CONCAT(raw!B92,raw!C92)</f>
        <v>00</v>
      </c>
      <c r="C91">
        <f>raw!D92</f>
        <v>0</v>
      </c>
    </row>
    <row r="92" spans="1:3" x14ac:dyDescent="0.25">
      <c r="A92" s="2">
        <f>raw!A93</f>
        <v>0</v>
      </c>
      <c r="B92" s="3" t="str">
        <f>_xlfn.CONCAT(raw!B93,raw!C93)</f>
        <v>00</v>
      </c>
      <c r="C92">
        <f>raw!D93</f>
        <v>0</v>
      </c>
    </row>
    <row r="93" spans="1:3" x14ac:dyDescent="0.25">
      <c r="A93" s="2">
        <f>raw!A94</f>
        <v>0</v>
      </c>
      <c r="B93" s="3" t="str">
        <f>_xlfn.CONCAT(raw!B94,raw!C94)</f>
        <v>00</v>
      </c>
      <c r="C93">
        <f>raw!D94</f>
        <v>0</v>
      </c>
    </row>
    <row r="94" spans="1:3" x14ac:dyDescent="0.25">
      <c r="A94" s="2">
        <f>raw!A95</f>
        <v>0</v>
      </c>
      <c r="B94" s="3" t="str">
        <f>_xlfn.CONCAT(raw!B95,raw!C95)</f>
        <v>00</v>
      </c>
      <c r="C94">
        <f>raw!D95</f>
        <v>0</v>
      </c>
    </row>
    <row r="95" spans="1:3" x14ac:dyDescent="0.25">
      <c r="A95" s="2">
        <f>raw!A96</f>
        <v>0</v>
      </c>
      <c r="B95" s="3" t="str">
        <f>_xlfn.CONCAT(raw!B96,raw!C96)</f>
        <v>00</v>
      </c>
      <c r="C95">
        <f>raw!D96</f>
        <v>0</v>
      </c>
    </row>
    <row r="96" spans="1:3" x14ac:dyDescent="0.25">
      <c r="A96" s="2">
        <f>raw!A97</f>
        <v>0</v>
      </c>
      <c r="B96" s="3" t="str">
        <f>_xlfn.CONCAT(raw!B97,raw!C97)</f>
        <v>00</v>
      </c>
      <c r="C96">
        <f>raw!D97</f>
        <v>0</v>
      </c>
    </row>
    <row r="97" spans="1:3" x14ac:dyDescent="0.25">
      <c r="A97" s="2">
        <f>raw!A98</f>
        <v>0</v>
      </c>
      <c r="B97" s="3" t="str">
        <f>_xlfn.CONCAT(raw!B98,raw!C98)</f>
        <v>00</v>
      </c>
      <c r="C97">
        <f>raw!D98</f>
        <v>0</v>
      </c>
    </row>
    <row r="98" spans="1:3" x14ac:dyDescent="0.25">
      <c r="A98" s="2">
        <f>raw!A99</f>
        <v>0</v>
      </c>
      <c r="B98" s="3" t="str">
        <f>_xlfn.CONCAT(raw!B99,raw!C99)</f>
        <v>00</v>
      </c>
      <c r="C98">
        <f>raw!D99</f>
        <v>0</v>
      </c>
    </row>
    <row r="99" spans="1:3" x14ac:dyDescent="0.25">
      <c r="A99" s="2">
        <f>raw!A100</f>
        <v>0</v>
      </c>
      <c r="B99" s="3" t="str">
        <f>_xlfn.CONCAT(raw!B100,raw!C100)</f>
        <v>00</v>
      </c>
      <c r="C99">
        <f>raw!D100</f>
        <v>0</v>
      </c>
    </row>
    <row r="100" spans="1:3" x14ac:dyDescent="0.25">
      <c r="A100" s="2">
        <f>raw!A101</f>
        <v>0</v>
      </c>
      <c r="B100" s="3" t="str">
        <f>_xlfn.CONCAT(raw!B101,raw!C101)</f>
        <v>00</v>
      </c>
      <c r="C100">
        <f>raw!D101</f>
        <v>0</v>
      </c>
    </row>
    <row r="101" spans="1:3" x14ac:dyDescent="0.25">
      <c r="A101" s="2">
        <f>raw!A102</f>
        <v>0</v>
      </c>
      <c r="B101" s="3" t="str">
        <f>_xlfn.CONCAT(raw!B102,raw!C102)</f>
        <v>00</v>
      </c>
      <c r="C101">
        <f>raw!D102</f>
        <v>0</v>
      </c>
    </row>
    <row r="102" spans="1:3" x14ac:dyDescent="0.25">
      <c r="A102" s="2">
        <f>raw!A103</f>
        <v>0</v>
      </c>
      <c r="B102" s="3" t="str">
        <f>_xlfn.CONCAT(raw!B103,raw!C103)</f>
        <v>00</v>
      </c>
      <c r="C102">
        <f>raw!D103</f>
        <v>0</v>
      </c>
    </row>
    <row r="103" spans="1:3" x14ac:dyDescent="0.25">
      <c r="A103" s="2">
        <f>raw!A104</f>
        <v>0</v>
      </c>
      <c r="B103" s="3" t="str">
        <f>_xlfn.CONCAT(raw!B104,raw!C104)</f>
        <v>00</v>
      </c>
      <c r="C103">
        <f>raw!D104</f>
        <v>0</v>
      </c>
    </row>
    <row r="104" spans="1:3" x14ac:dyDescent="0.25">
      <c r="A104" s="2">
        <f>raw!A105</f>
        <v>0</v>
      </c>
      <c r="B104" s="3" t="str">
        <f>_xlfn.CONCAT(raw!B105,raw!C105)</f>
        <v>00</v>
      </c>
      <c r="C104">
        <f>raw!D105</f>
        <v>0</v>
      </c>
    </row>
    <row r="105" spans="1:3" x14ac:dyDescent="0.25">
      <c r="A105" s="2">
        <f>raw!A106</f>
        <v>0</v>
      </c>
      <c r="B105" s="3" t="str">
        <f>_xlfn.CONCAT(raw!B106,raw!C106)</f>
        <v>00</v>
      </c>
      <c r="C105">
        <f>raw!D106</f>
        <v>0</v>
      </c>
    </row>
    <row r="106" spans="1:3" x14ac:dyDescent="0.25">
      <c r="A106" s="2">
        <f>raw!A107</f>
        <v>0</v>
      </c>
      <c r="B106" s="3" t="str">
        <f>_xlfn.CONCAT(raw!B107,raw!C107)</f>
        <v>00</v>
      </c>
      <c r="C106">
        <f>raw!D107</f>
        <v>0</v>
      </c>
    </row>
    <row r="107" spans="1:3" x14ac:dyDescent="0.25">
      <c r="A107" s="2">
        <f>raw!A108</f>
        <v>0</v>
      </c>
      <c r="B107" s="3" t="str">
        <f>_xlfn.CONCAT(raw!B108,raw!C108)</f>
        <v>00</v>
      </c>
      <c r="C107">
        <f>raw!D108</f>
        <v>0</v>
      </c>
    </row>
    <row r="108" spans="1:3" x14ac:dyDescent="0.25">
      <c r="A108" s="2">
        <f>raw!A109</f>
        <v>0</v>
      </c>
      <c r="B108" s="3" t="str">
        <f>_xlfn.CONCAT(raw!B109,raw!C109)</f>
        <v>00</v>
      </c>
      <c r="C108">
        <f>raw!D109</f>
        <v>0</v>
      </c>
    </row>
    <row r="109" spans="1:3" x14ac:dyDescent="0.25">
      <c r="A109" s="2">
        <f>raw!A110</f>
        <v>0</v>
      </c>
      <c r="B109" s="3" t="str">
        <f>_xlfn.CONCAT(raw!B110,raw!C110)</f>
        <v>00</v>
      </c>
      <c r="C109">
        <f>raw!D110</f>
        <v>0</v>
      </c>
    </row>
    <row r="110" spans="1:3" x14ac:dyDescent="0.25">
      <c r="A110" s="2">
        <f>raw!A111</f>
        <v>0</v>
      </c>
      <c r="B110" s="3" t="str">
        <f>_xlfn.CONCAT(raw!B111,raw!C111)</f>
        <v>00</v>
      </c>
      <c r="C110">
        <f>raw!D111</f>
        <v>0</v>
      </c>
    </row>
    <row r="111" spans="1:3" x14ac:dyDescent="0.25">
      <c r="A111" s="2">
        <f>raw!A112</f>
        <v>0</v>
      </c>
      <c r="B111" s="3" t="str">
        <f>_xlfn.CONCAT(raw!B112,raw!C112)</f>
        <v>00</v>
      </c>
      <c r="C111">
        <f>raw!D112</f>
        <v>0</v>
      </c>
    </row>
    <row r="112" spans="1:3" x14ac:dyDescent="0.25">
      <c r="A112" s="2">
        <f>raw!A113</f>
        <v>0</v>
      </c>
      <c r="B112" s="3" t="str">
        <f>_xlfn.CONCAT(raw!B113,raw!C113)</f>
        <v>00</v>
      </c>
      <c r="C112">
        <f>raw!D113</f>
        <v>0</v>
      </c>
    </row>
    <row r="113" spans="1:3" x14ac:dyDescent="0.25">
      <c r="A113" s="2">
        <f>raw!A114</f>
        <v>0</v>
      </c>
      <c r="B113" s="3" t="str">
        <f>_xlfn.CONCAT(raw!B114,raw!C114)</f>
        <v>00</v>
      </c>
      <c r="C113">
        <f>raw!D114</f>
        <v>0</v>
      </c>
    </row>
    <row r="114" spans="1:3" x14ac:dyDescent="0.25">
      <c r="A114" s="2">
        <f>raw!A115</f>
        <v>0</v>
      </c>
      <c r="B114" s="3" t="str">
        <f>_xlfn.CONCAT(raw!B115,raw!C115)</f>
        <v>00</v>
      </c>
      <c r="C114">
        <f>raw!D115</f>
        <v>0</v>
      </c>
    </row>
    <row r="115" spans="1:3" x14ac:dyDescent="0.25">
      <c r="A115" s="2">
        <f>raw!A116</f>
        <v>0</v>
      </c>
      <c r="B115" s="3" t="str">
        <f>_xlfn.CONCAT(raw!B116,raw!C116)</f>
        <v>00</v>
      </c>
      <c r="C115">
        <f>raw!D116</f>
        <v>0</v>
      </c>
    </row>
    <row r="116" spans="1:3" x14ac:dyDescent="0.25">
      <c r="A116" s="2">
        <f>raw!A117</f>
        <v>0</v>
      </c>
      <c r="B116" s="3" t="str">
        <f>_xlfn.CONCAT(raw!B117,raw!C117)</f>
        <v>00</v>
      </c>
      <c r="C116">
        <f>raw!D117</f>
        <v>0</v>
      </c>
    </row>
    <row r="117" spans="1:3" x14ac:dyDescent="0.25">
      <c r="A117" s="2">
        <f>raw!A118</f>
        <v>0</v>
      </c>
      <c r="B117" s="3" t="str">
        <f>_xlfn.CONCAT(raw!B118,raw!C118)</f>
        <v>00</v>
      </c>
      <c r="C117">
        <f>raw!D118</f>
        <v>0</v>
      </c>
    </row>
    <row r="118" spans="1:3" x14ac:dyDescent="0.25">
      <c r="A118" s="2">
        <f>raw!A119</f>
        <v>0</v>
      </c>
      <c r="B118" s="3" t="str">
        <f>_xlfn.CONCAT(raw!B119,raw!C119)</f>
        <v>00</v>
      </c>
      <c r="C118">
        <f>raw!D119</f>
        <v>0</v>
      </c>
    </row>
    <row r="119" spans="1:3" x14ac:dyDescent="0.25">
      <c r="A119" s="2">
        <f>raw!A120</f>
        <v>0</v>
      </c>
      <c r="B119" s="3" t="str">
        <f>_xlfn.CONCAT(raw!B120,raw!C120)</f>
        <v>00</v>
      </c>
      <c r="C119">
        <f>raw!D120</f>
        <v>0</v>
      </c>
    </row>
    <row r="120" spans="1:3" x14ac:dyDescent="0.25">
      <c r="A120" s="2">
        <f>raw!A121</f>
        <v>0</v>
      </c>
      <c r="B120" s="3" t="str">
        <f>_xlfn.CONCAT(raw!B121,raw!C121)</f>
        <v>00</v>
      </c>
      <c r="C120">
        <f>raw!D121</f>
        <v>0</v>
      </c>
    </row>
    <row r="121" spans="1:3" x14ac:dyDescent="0.25">
      <c r="A121" s="2">
        <f>raw!A122</f>
        <v>0</v>
      </c>
      <c r="B121" s="3" t="str">
        <f>_xlfn.CONCAT(raw!B122,raw!C122)</f>
        <v>00</v>
      </c>
      <c r="C121">
        <f>raw!D122</f>
        <v>0</v>
      </c>
    </row>
    <row r="122" spans="1:3" x14ac:dyDescent="0.25">
      <c r="A122" s="2">
        <f>raw!A123</f>
        <v>0</v>
      </c>
      <c r="B122" s="3" t="str">
        <f>_xlfn.CONCAT(raw!B123,raw!C123)</f>
        <v>00</v>
      </c>
      <c r="C122">
        <f>raw!D123</f>
        <v>0</v>
      </c>
    </row>
    <row r="123" spans="1:3" x14ac:dyDescent="0.25">
      <c r="A123" s="2">
        <f>raw!A124</f>
        <v>0</v>
      </c>
      <c r="B123" s="3" t="str">
        <f>_xlfn.CONCAT(raw!B124,raw!C124)</f>
        <v>00</v>
      </c>
      <c r="C123">
        <f>raw!D124</f>
        <v>0</v>
      </c>
    </row>
    <row r="124" spans="1:3" x14ac:dyDescent="0.25">
      <c r="A124" s="2">
        <f>raw!A125</f>
        <v>0</v>
      </c>
      <c r="B124" s="3" t="str">
        <f>_xlfn.CONCAT(raw!B125,raw!C125)</f>
        <v>00</v>
      </c>
      <c r="C124">
        <f>raw!D125</f>
        <v>0</v>
      </c>
    </row>
    <row r="125" spans="1:3" x14ac:dyDescent="0.25">
      <c r="A125" s="2">
        <f>raw!A126</f>
        <v>0</v>
      </c>
      <c r="B125" s="3" t="str">
        <f>_xlfn.CONCAT(raw!B126,raw!C126)</f>
        <v>00</v>
      </c>
      <c r="C125">
        <f>raw!D126</f>
        <v>0</v>
      </c>
    </row>
    <row r="126" spans="1:3" x14ac:dyDescent="0.25">
      <c r="A126" s="2">
        <f>raw!A127</f>
        <v>0</v>
      </c>
      <c r="B126" s="3" t="str">
        <f>_xlfn.CONCAT(raw!B127,raw!C127)</f>
        <v>00</v>
      </c>
      <c r="C126">
        <f>raw!D127</f>
        <v>0</v>
      </c>
    </row>
    <row r="127" spans="1:3" x14ac:dyDescent="0.25">
      <c r="A127" s="2">
        <f>raw!A128</f>
        <v>0</v>
      </c>
      <c r="B127" s="3" t="str">
        <f>_xlfn.CONCAT(raw!B128,raw!C128)</f>
        <v>00</v>
      </c>
      <c r="C127">
        <f>raw!D128</f>
        <v>0</v>
      </c>
    </row>
    <row r="128" spans="1:3" x14ac:dyDescent="0.25">
      <c r="A128" s="2">
        <f>raw!A129</f>
        <v>0</v>
      </c>
      <c r="B128" s="3" t="str">
        <f>_xlfn.CONCAT(raw!B129,raw!C129)</f>
        <v>00</v>
      </c>
      <c r="C128">
        <f>raw!D129</f>
        <v>0</v>
      </c>
    </row>
    <row r="129" spans="1:3" x14ac:dyDescent="0.25">
      <c r="A129" s="2">
        <f>raw!A130</f>
        <v>0</v>
      </c>
      <c r="B129" s="3" t="str">
        <f>_xlfn.CONCAT(raw!B130,raw!C130)</f>
        <v>00</v>
      </c>
      <c r="C129">
        <f>raw!D130</f>
        <v>0</v>
      </c>
    </row>
    <row r="130" spans="1:3" x14ac:dyDescent="0.25">
      <c r="A130" s="2">
        <f>raw!A131</f>
        <v>0</v>
      </c>
      <c r="B130" s="3" t="str">
        <f>_xlfn.CONCAT(raw!B131,raw!C131)</f>
        <v>00</v>
      </c>
      <c r="C130">
        <f>raw!D131</f>
        <v>0</v>
      </c>
    </row>
    <row r="131" spans="1:3" x14ac:dyDescent="0.25">
      <c r="A131" s="2">
        <f>raw!A132</f>
        <v>0</v>
      </c>
      <c r="B131" s="3" t="str">
        <f>_xlfn.CONCAT(raw!B132,raw!C132)</f>
        <v>00</v>
      </c>
      <c r="C131">
        <f>raw!D132</f>
        <v>0</v>
      </c>
    </row>
    <row r="132" spans="1:3" x14ac:dyDescent="0.25">
      <c r="A132" s="2">
        <f>raw!A133</f>
        <v>0</v>
      </c>
      <c r="B132" s="3" t="str">
        <f>_xlfn.CONCAT(raw!B133,raw!C133)</f>
        <v>00</v>
      </c>
      <c r="C132">
        <f>raw!D133</f>
        <v>0</v>
      </c>
    </row>
    <row r="133" spans="1:3" x14ac:dyDescent="0.25">
      <c r="A133" s="2">
        <f>raw!A134</f>
        <v>0</v>
      </c>
      <c r="B133" s="3" t="str">
        <f>_xlfn.CONCAT(raw!B134,raw!C134)</f>
        <v>00</v>
      </c>
      <c r="C133">
        <f>raw!D134</f>
        <v>0</v>
      </c>
    </row>
    <row r="134" spans="1:3" x14ac:dyDescent="0.25">
      <c r="A134" s="2">
        <f>raw!A135</f>
        <v>0</v>
      </c>
      <c r="B134" s="3" t="str">
        <f>_xlfn.CONCAT(raw!B135,raw!C135)</f>
        <v>00</v>
      </c>
      <c r="C134">
        <f>raw!D135</f>
        <v>0</v>
      </c>
    </row>
    <row r="135" spans="1:3" x14ac:dyDescent="0.25">
      <c r="A135" s="2">
        <f>raw!A136</f>
        <v>0</v>
      </c>
      <c r="B135" s="3" t="str">
        <f>_xlfn.CONCAT(raw!B136,raw!C136)</f>
        <v>00</v>
      </c>
      <c r="C135">
        <f>raw!D136</f>
        <v>0</v>
      </c>
    </row>
    <row r="136" spans="1:3" x14ac:dyDescent="0.25">
      <c r="A136" s="2">
        <f>raw!A137</f>
        <v>0</v>
      </c>
      <c r="B136" s="3" t="str">
        <f>_xlfn.CONCAT(raw!B137,raw!C137)</f>
        <v>00</v>
      </c>
      <c r="C136">
        <f>raw!D137</f>
        <v>0</v>
      </c>
    </row>
    <row r="137" spans="1:3" x14ac:dyDescent="0.25">
      <c r="A137" s="2">
        <f>raw!A138</f>
        <v>0</v>
      </c>
      <c r="B137" s="3" t="str">
        <f>_xlfn.CONCAT(raw!B138,raw!C138)</f>
        <v>00</v>
      </c>
      <c r="C137">
        <f>raw!D138</f>
        <v>0</v>
      </c>
    </row>
    <row r="138" spans="1:3" x14ac:dyDescent="0.25">
      <c r="A138" s="2">
        <f>raw!A139</f>
        <v>0</v>
      </c>
      <c r="B138" s="3" t="str">
        <f>_xlfn.CONCAT(raw!B139,raw!C139)</f>
        <v>00</v>
      </c>
      <c r="C138">
        <f>raw!D139</f>
        <v>0</v>
      </c>
    </row>
    <row r="139" spans="1:3" x14ac:dyDescent="0.25">
      <c r="A139" s="2">
        <f>raw!A140</f>
        <v>0</v>
      </c>
      <c r="B139" s="3" t="str">
        <f>_xlfn.CONCAT(raw!B140,raw!C140)</f>
        <v>00</v>
      </c>
      <c r="C139">
        <f>raw!D140</f>
        <v>0</v>
      </c>
    </row>
    <row r="140" spans="1:3" x14ac:dyDescent="0.25">
      <c r="A140" s="2">
        <f>raw!A141</f>
        <v>0</v>
      </c>
      <c r="B140" s="3" t="str">
        <f>_xlfn.CONCAT(raw!B141,raw!C141)</f>
        <v>00</v>
      </c>
      <c r="C140">
        <f>raw!D141</f>
        <v>0</v>
      </c>
    </row>
    <row r="141" spans="1:3" x14ac:dyDescent="0.25">
      <c r="A141" s="2">
        <f>raw!A142</f>
        <v>0</v>
      </c>
      <c r="B141" s="3" t="str">
        <f>_xlfn.CONCAT(raw!B142,raw!C142)</f>
        <v>00</v>
      </c>
      <c r="C141">
        <f>raw!D142</f>
        <v>0</v>
      </c>
    </row>
    <row r="142" spans="1:3" x14ac:dyDescent="0.25">
      <c r="A142" s="2">
        <f>raw!A143</f>
        <v>0</v>
      </c>
      <c r="B142" s="3" t="str">
        <f>_xlfn.CONCAT(raw!B143,raw!C143)</f>
        <v>00</v>
      </c>
      <c r="C142">
        <f>raw!D143</f>
        <v>0</v>
      </c>
    </row>
    <row r="143" spans="1:3" x14ac:dyDescent="0.25">
      <c r="A143" s="2">
        <f>raw!A144</f>
        <v>0</v>
      </c>
      <c r="B143" s="3" t="str">
        <f>_xlfn.CONCAT(raw!B144,raw!C144)</f>
        <v>00</v>
      </c>
      <c r="C143">
        <f>raw!D144</f>
        <v>0</v>
      </c>
    </row>
    <row r="144" spans="1:3" x14ac:dyDescent="0.25">
      <c r="A144" s="2">
        <f>raw!A145</f>
        <v>0</v>
      </c>
      <c r="B144" s="3" t="str">
        <f>_xlfn.CONCAT(raw!B145,raw!C145)</f>
        <v>00</v>
      </c>
      <c r="C144">
        <f>raw!D145</f>
        <v>0</v>
      </c>
    </row>
    <row r="145" spans="1:3" x14ac:dyDescent="0.25">
      <c r="A145" s="2">
        <f>raw!A146</f>
        <v>0</v>
      </c>
      <c r="B145" s="3" t="str">
        <f>_xlfn.CONCAT(raw!B146,raw!C146)</f>
        <v>00</v>
      </c>
      <c r="C145">
        <f>raw!D146</f>
        <v>0</v>
      </c>
    </row>
    <row r="146" spans="1:3" x14ac:dyDescent="0.25">
      <c r="A146" s="2">
        <f>raw!A147</f>
        <v>0</v>
      </c>
      <c r="B146" s="3" t="str">
        <f>_xlfn.CONCAT(raw!B147,raw!C147)</f>
        <v>00</v>
      </c>
      <c r="C146">
        <f>raw!D147</f>
        <v>0</v>
      </c>
    </row>
    <row r="147" spans="1:3" x14ac:dyDescent="0.25">
      <c r="A147" s="2">
        <f>raw!A148</f>
        <v>0</v>
      </c>
      <c r="B147" s="3" t="str">
        <f>_xlfn.CONCAT(raw!B148,raw!C148)</f>
        <v>00</v>
      </c>
      <c r="C147">
        <f>raw!D148</f>
        <v>0</v>
      </c>
    </row>
    <row r="148" spans="1:3" x14ac:dyDescent="0.25">
      <c r="A148" s="2">
        <f>raw!A149</f>
        <v>0</v>
      </c>
      <c r="B148" s="3" t="str">
        <f>_xlfn.CONCAT(raw!B149,raw!C149)</f>
        <v>00</v>
      </c>
      <c r="C148">
        <f>raw!D149</f>
        <v>0</v>
      </c>
    </row>
    <row r="149" spans="1:3" x14ac:dyDescent="0.25">
      <c r="A149" s="2">
        <f>raw!A150</f>
        <v>0</v>
      </c>
      <c r="B149" s="3" t="str">
        <f>_xlfn.CONCAT(raw!B150,raw!C150)</f>
        <v>00</v>
      </c>
      <c r="C149">
        <f>raw!D150</f>
        <v>0</v>
      </c>
    </row>
    <row r="150" spans="1:3" x14ac:dyDescent="0.25">
      <c r="A150" s="2">
        <f>raw!A151</f>
        <v>0</v>
      </c>
      <c r="B150" s="3" t="str">
        <f>_xlfn.CONCAT(raw!B151,raw!C151)</f>
        <v>00</v>
      </c>
      <c r="C150">
        <f>raw!D151</f>
        <v>0</v>
      </c>
    </row>
    <row r="151" spans="1:3" x14ac:dyDescent="0.25">
      <c r="A151" s="2">
        <f>raw!A152</f>
        <v>0</v>
      </c>
      <c r="B151" s="3" t="str">
        <f>_xlfn.CONCAT(raw!B152,raw!C152)</f>
        <v>00</v>
      </c>
      <c r="C151">
        <f>raw!D152</f>
        <v>0</v>
      </c>
    </row>
    <row r="152" spans="1:3" x14ac:dyDescent="0.25">
      <c r="A152" s="2">
        <f>raw!A153</f>
        <v>0</v>
      </c>
      <c r="B152" s="3" t="str">
        <f>_xlfn.CONCAT(raw!B153,raw!C153)</f>
        <v>00</v>
      </c>
      <c r="C152">
        <f>raw!D153</f>
        <v>0</v>
      </c>
    </row>
    <row r="153" spans="1:3" x14ac:dyDescent="0.25">
      <c r="A153" s="2">
        <f>raw!A154</f>
        <v>0</v>
      </c>
      <c r="B153" s="3" t="str">
        <f>_xlfn.CONCAT(raw!B154,raw!C154)</f>
        <v>00</v>
      </c>
      <c r="C153">
        <f>raw!D154</f>
        <v>0</v>
      </c>
    </row>
    <row r="154" spans="1:3" x14ac:dyDescent="0.25">
      <c r="A154" s="2">
        <f>raw!A155</f>
        <v>0</v>
      </c>
      <c r="B154" s="3" t="str">
        <f>_xlfn.CONCAT(raw!B155,raw!C155)</f>
        <v>00</v>
      </c>
      <c r="C154">
        <f>raw!D155</f>
        <v>0</v>
      </c>
    </row>
    <row r="155" spans="1:3" x14ac:dyDescent="0.25">
      <c r="A155" s="2">
        <f>raw!A156</f>
        <v>0</v>
      </c>
      <c r="B155" s="3" t="str">
        <f>_xlfn.CONCAT(raw!B156,raw!C156)</f>
        <v>00</v>
      </c>
      <c r="C155">
        <f>raw!D156</f>
        <v>0</v>
      </c>
    </row>
    <row r="156" spans="1:3" x14ac:dyDescent="0.25">
      <c r="A156" s="2">
        <f>raw!A157</f>
        <v>0</v>
      </c>
      <c r="B156" s="3" t="str">
        <f>_xlfn.CONCAT(raw!B157,raw!C157)</f>
        <v>00</v>
      </c>
      <c r="C156">
        <f>raw!D157</f>
        <v>0</v>
      </c>
    </row>
    <row r="157" spans="1:3" x14ac:dyDescent="0.25">
      <c r="A157" s="2">
        <f>raw!A158</f>
        <v>0</v>
      </c>
      <c r="B157" s="3" t="str">
        <f>_xlfn.CONCAT(raw!B158,raw!C158)</f>
        <v>00</v>
      </c>
      <c r="C157">
        <f>raw!D158</f>
        <v>0</v>
      </c>
    </row>
    <row r="158" spans="1:3" x14ac:dyDescent="0.25">
      <c r="A158" s="2">
        <f>raw!A159</f>
        <v>0</v>
      </c>
      <c r="B158" s="3" t="str">
        <f>_xlfn.CONCAT(raw!B159,raw!C159)</f>
        <v>00</v>
      </c>
      <c r="C158">
        <f>raw!D159</f>
        <v>0</v>
      </c>
    </row>
    <row r="159" spans="1:3" x14ac:dyDescent="0.25">
      <c r="A159" s="2">
        <f>raw!A160</f>
        <v>0</v>
      </c>
      <c r="B159" s="3" t="str">
        <f>_xlfn.CONCAT(raw!B160,raw!C160)</f>
        <v>00</v>
      </c>
      <c r="C159">
        <f>raw!D160</f>
        <v>0</v>
      </c>
    </row>
    <row r="160" spans="1:3" x14ac:dyDescent="0.25">
      <c r="A160" s="2">
        <f>raw!A161</f>
        <v>0</v>
      </c>
      <c r="B160" s="3" t="str">
        <f>_xlfn.CONCAT(raw!B161,raw!C161)</f>
        <v>00</v>
      </c>
      <c r="C160">
        <f>raw!D161</f>
        <v>0</v>
      </c>
    </row>
    <row r="161" spans="1:3" x14ac:dyDescent="0.25">
      <c r="A161" s="2">
        <f>raw!A162</f>
        <v>0</v>
      </c>
      <c r="B161" s="3" t="str">
        <f>_xlfn.CONCAT(raw!B162,raw!C162)</f>
        <v>00</v>
      </c>
      <c r="C161">
        <f>raw!D162</f>
        <v>0</v>
      </c>
    </row>
    <row r="162" spans="1:3" x14ac:dyDescent="0.25">
      <c r="A162" s="2">
        <f>raw!A163</f>
        <v>0</v>
      </c>
      <c r="B162" s="3" t="str">
        <f>_xlfn.CONCAT(raw!B163,raw!C163)</f>
        <v>00</v>
      </c>
      <c r="C162">
        <f>raw!D163</f>
        <v>0</v>
      </c>
    </row>
    <row r="163" spans="1:3" x14ac:dyDescent="0.25">
      <c r="A163" s="2">
        <f>raw!A164</f>
        <v>0</v>
      </c>
      <c r="B163" s="3" t="str">
        <f>_xlfn.CONCAT(raw!B164,raw!C164)</f>
        <v>00</v>
      </c>
      <c r="C163">
        <f>raw!D164</f>
        <v>0</v>
      </c>
    </row>
    <row r="164" spans="1:3" x14ac:dyDescent="0.25">
      <c r="A164" s="2">
        <f>raw!A165</f>
        <v>0</v>
      </c>
      <c r="B164" s="3" t="str">
        <f>_xlfn.CONCAT(raw!B165,raw!C165)</f>
        <v>00</v>
      </c>
      <c r="C164">
        <f>raw!D165</f>
        <v>0</v>
      </c>
    </row>
    <row r="165" spans="1:3" x14ac:dyDescent="0.25">
      <c r="A165" s="2">
        <f>raw!A166</f>
        <v>0</v>
      </c>
      <c r="B165" s="3" t="str">
        <f>_xlfn.CONCAT(raw!B166,raw!C166)</f>
        <v>00</v>
      </c>
      <c r="C165">
        <f>raw!D166</f>
        <v>0</v>
      </c>
    </row>
    <row r="166" spans="1:3" x14ac:dyDescent="0.25">
      <c r="A166" s="2">
        <f>raw!A167</f>
        <v>0</v>
      </c>
      <c r="B166" s="3" t="str">
        <f>_xlfn.CONCAT(raw!B167,raw!C167)</f>
        <v>00</v>
      </c>
      <c r="C166">
        <f>raw!D167</f>
        <v>0</v>
      </c>
    </row>
    <row r="167" spans="1:3" x14ac:dyDescent="0.25">
      <c r="A167" s="2">
        <f>raw!A168</f>
        <v>0</v>
      </c>
      <c r="B167" s="3" t="str">
        <f>_xlfn.CONCAT(raw!B168,raw!C168)</f>
        <v>00</v>
      </c>
      <c r="C167">
        <f>raw!D168</f>
        <v>0</v>
      </c>
    </row>
    <row r="168" spans="1:3" x14ac:dyDescent="0.25">
      <c r="A168" s="2">
        <f>raw!A169</f>
        <v>0</v>
      </c>
      <c r="B168" s="3" t="str">
        <f>_xlfn.CONCAT(raw!B169,raw!C169)</f>
        <v>00</v>
      </c>
      <c r="C168">
        <f>raw!D169</f>
        <v>0</v>
      </c>
    </row>
    <row r="169" spans="1:3" x14ac:dyDescent="0.25">
      <c r="A169" s="2">
        <f>raw!A170</f>
        <v>0</v>
      </c>
      <c r="B169" s="3" t="str">
        <f>_xlfn.CONCAT(raw!B170,raw!C170)</f>
        <v>00</v>
      </c>
      <c r="C169">
        <f>raw!D170</f>
        <v>0</v>
      </c>
    </row>
    <row r="170" spans="1:3" x14ac:dyDescent="0.25">
      <c r="A170" s="2">
        <f>raw!A171</f>
        <v>0</v>
      </c>
      <c r="B170" s="3" t="str">
        <f>_xlfn.CONCAT(raw!B171,raw!C171)</f>
        <v>00</v>
      </c>
      <c r="C170">
        <f>raw!D171</f>
        <v>0</v>
      </c>
    </row>
    <row r="171" spans="1:3" x14ac:dyDescent="0.25">
      <c r="A171" s="2">
        <f>raw!A172</f>
        <v>0</v>
      </c>
      <c r="B171" s="3" t="str">
        <f>_xlfn.CONCAT(raw!B172,raw!C172)</f>
        <v>00</v>
      </c>
      <c r="C171">
        <f>raw!D172</f>
        <v>0</v>
      </c>
    </row>
    <row r="172" spans="1:3" x14ac:dyDescent="0.25">
      <c r="A172" s="2">
        <f>raw!A173</f>
        <v>0</v>
      </c>
      <c r="B172" s="3" t="str">
        <f>_xlfn.CONCAT(raw!B173,raw!C173)</f>
        <v>00</v>
      </c>
      <c r="C172">
        <f>raw!D173</f>
        <v>0</v>
      </c>
    </row>
    <row r="173" spans="1:3" x14ac:dyDescent="0.25">
      <c r="A173" s="2">
        <f>raw!A174</f>
        <v>0</v>
      </c>
      <c r="B173" s="3" t="str">
        <f>_xlfn.CONCAT(raw!B174,raw!C174)</f>
        <v>00</v>
      </c>
      <c r="C173">
        <f>raw!D174</f>
        <v>0</v>
      </c>
    </row>
    <row r="174" spans="1:3" x14ac:dyDescent="0.25">
      <c r="A174" s="2">
        <f>raw!A175</f>
        <v>0</v>
      </c>
      <c r="B174" s="3" t="str">
        <f>_xlfn.CONCAT(raw!B175,raw!C175)</f>
        <v>00</v>
      </c>
      <c r="C174">
        <f>raw!D175</f>
        <v>0</v>
      </c>
    </row>
    <row r="175" spans="1:3" x14ac:dyDescent="0.25">
      <c r="A175" s="2">
        <f>raw!A176</f>
        <v>0</v>
      </c>
      <c r="B175" s="3" t="str">
        <f>_xlfn.CONCAT(raw!B176,raw!C176)</f>
        <v>00</v>
      </c>
      <c r="C175">
        <f>raw!D176</f>
        <v>0</v>
      </c>
    </row>
    <row r="176" spans="1:3" x14ac:dyDescent="0.25">
      <c r="A176" s="2">
        <f>raw!A177</f>
        <v>0</v>
      </c>
      <c r="B176" s="3" t="str">
        <f>_xlfn.CONCAT(raw!B177,raw!C177)</f>
        <v>00</v>
      </c>
      <c r="C176">
        <f>raw!D177</f>
        <v>0</v>
      </c>
    </row>
    <row r="177" spans="1:3" x14ac:dyDescent="0.25">
      <c r="A177" s="2">
        <f>raw!A178</f>
        <v>0</v>
      </c>
      <c r="B177" s="3" t="str">
        <f>_xlfn.CONCAT(raw!B178,raw!C178)</f>
        <v>00</v>
      </c>
      <c r="C177">
        <f>raw!D178</f>
        <v>0</v>
      </c>
    </row>
    <row r="178" spans="1:3" x14ac:dyDescent="0.25">
      <c r="A178" s="2">
        <f>raw!A179</f>
        <v>0</v>
      </c>
      <c r="B178" s="3" t="str">
        <f>_xlfn.CONCAT(raw!B179,raw!C179)</f>
        <v>00</v>
      </c>
      <c r="C178">
        <f>raw!D179</f>
        <v>0</v>
      </c>
    </row>
    <row r="179" spans="1:3" x14ac:dyDescent="0.25">
      <c r="A179" s="2">
        <f>raw!A180</f>
        <v>0</v>
      </c>
      <c r="B179" s="3" t="str">
        <f>_xlfn.CONCAT(raw!B180,raw!C180)</f>
        <v>00</v>
      </c>
      <c r="C179">
        <f>raw!D180</f>
        <v>0</v>
      </c>
    </row>
    <row r="180" spans="1:3" x14ac:dyDescent="0.25">
      <c r="A180" s="2">
        <f>raw!A181</f>
        <v>0</v>
      </c>
      <c r="B180" s="3" t="str">
        <f>_xlfn.CONCAT(raw!B181,raw!C181)</f>
        <v>00</v>
      </c>
      <c r="C180">
        <f>raw!D181</f>
        <v>0</v>
      </c>
    </row>
    <row r="181" spans="1:3" x14ac:dyDescent="0.25">
      <c r="A181" s="2">
        <f>raw!A182</f>
        <v>0</v>
      </c>
      <c r="B181" s="3" t="str">
        <f>_xlfn.CONCAT(raw!B182,raw!C182)</f>
        <v>00</v>
      </c>
      <c r="C181">
        <f>raw!D182</f>
        <v>0</v>
      </c>
    </row>
    <row r="182" spans="1:3" x14ac:dyDescent="0.25">
      <c r="A182" s="2">
        <f>raw!A183</f>
        <v>0</v>
      </c>
      <c r="B182" s="3" t="str">
        <f>_xlfn.CONCAT(raw!B183,raw!C183)</f>
        <v>00</v>
      </c>
      <c r="C182">
        <f>raw!D183</f>
        <v>0</v>
      </c>
    </row>
    <row r="183" spans="1:3" x14ac:dyDescent="0.25">
      <c r="A183" s="2">
        <f>raw!A184</f>
        <v>0</v>
      </c>
      <c r="B183" s="3" t="str">
        <f>_xlfn.CONCAT(raw!B184,raw!C184)</f>
        <v>00</v>
      </c>
      <c r="C183">
        <f>raw!D184</f>
        <v>0</v>
      </c>
    </row>
    <row r="184" spans="1:3" x14ac:dyDescent="0.25">
      <c r="A184" s="2">
        <f>raw!A185</f>
        <v>0</v>
      </c>
      <c r="B184" s="3" t="str">
        <f>_xlfn.CONCAT(raw!B185,raw!C185)</f>
        <v>00</v>
      </c>
      <c r="C184">
        <f>raw!D185</f>
        <v>0</v>
      </c>
    </row>
    <row r="185" spans="1:3" x14ac:dyDescent="0.25">
      <c r="A185" s="2">
        <f>raw!A186</f>
        <v>0</v>
      </c>
      <c r="B185" s="3" t="str">
        <f>_xlfn.CONCAT(raw!B186,raw!C186)</f>
        <v>00</v>
      </c>
      <c r="C185">
        <f>raw!D186</f>
        <v>0</v>
      </c>
    </row>
    <row r="186" spans="1:3" x14ac:dyDescent="0.25">
      <c r="A186" s="2">
        <f>raw!A187</f>
        <v>0</v>
      </c>
      <c r="B186" s="3" t="str">
        <f>_xlfn.CONCAT(raw!B187,raw!C187)</f>
        <v>00</v>
      </c>
      <c r="C186">
        <f>raw!D187</f>
        <v>0</v>
      </c>
    </row>
    <row r="187" spans="1:3" x14ac:dyDescent="0.25">
      <c r="A187" s="2">
        <f>raw!A188</f>
        <v>0</v>
      </c>
      <c r="B187" s="3" t="str">
        <f>_xlfn.CONCAT(raw!B188,raw!C188)</f>
        <v>00</v>
      </c>
      <c r="C187">
        <f>raw!D188</f>
        <v>0</v>
      </c>
    </row>
    <row r="188" spans="1:3" x14ac:dyDescent="0.25">
      <c r="A188" s="2">
        <f>raw!A189</f>
        <v>0</v>
      </c>
      <c r="B188" s="3" t="str">
        <f>_xlfn.CONCAT(raw!B189,raw!C189)</f>
        <v>00</v>
      </c>
      <c r="C188">
        <f>raw!D189</f>
        <v>0</v>
      </c>
    </row>
    <row r="189" spans="1:3" x14ac:dyDescent="0.25">
      <c r="A189" s="2">
        <f>raw!A190</f>
        <v>0</v>
      </c>
      <c r="B189" s="3" t="str">
        <f>_xlfn.CONCAT(raw!B190,raw!C190)</f>
        <v>00</v>
      </c>
      <c r="C189">
        <f>raw!D190</f>
        <v>0</v>
      </c>
    </row>
    <row r="190" spans="1:3" x14ac:dyDescent="0.25">
      <c r="A190" s="2">
        <f>raw!A191</f>
        <v>0</v>
      </c>
      <c r="B190" s="3" t="str">
        <f>_xlfn.CONCAT(raw!B191,raw!C191)</f>
        <v>00</v>
      </c>
      <c r="C190">
        <f>raw!D191</f>
        <v>0</v>
      </c>
    </row>
    <row r="191" spans="1:3" x14ac:dyDescent="0.25">
      <c r="A191" s="2">
        <f>raw!A192</f>
        <v>0</v>
      </c>
      <c r="B191" s="3" t="str">
        <f>_xlfn.CONCAT(raw!B192,raw!C192)</f>
        <v>00</v>
      </c>
      <c r="C191">
        <f>raw!D192</f>
        <v>0</v>
      </c>
    </row>
    <row r="192" spans="1:3" x14ac:dyDescent="0.25">
      <c r="A192" s="2">
        <f>raw!A193</f>
        <v>0</v>
      </c>
      <c r="B192" s="3" t="str">
        <f>_xlfn.CONCAT(raw!B193,raw!C193)</f>
        <v>00</v>
      </c>
      <c r="C192">
        <f>raw!D193</f>
        <v>0</v>
      </c>
    </row>
    <row r="193" spans="1:3" x14ac:dyDescent="0.25">
      <c r="A193" s="2">
        <f>raw!A194</f>
        <v>0</v>
      </c>
      <c r="B193" s="3" t="str">
        <f>_xlfn.CONCAT(raw!B194,raw!C194)</f>
        <v>00</v>
      </c>
      <c r="C193">
        <f>raw!D194</f>
        <v>0</v>
      </c>
    </row>
    <row r="194" spans="1:3" x14ac:dyDescent="0.25">
      <c r="A194" s="2">
        <f>raw!A195</f>
        <v>0</v>
      </c>
      <c r="B194" s="3" t="str">
        <f>_xlfn.CONCAT(raw!B195,raw!C195)</f>
        <v>00</v>
      </c>
      <c r="C194">
        <f>raw!D195</f>
        <v>0</v>
      </c>
    </row>
    <row r="195" spans="1:3" x14ac:dyDescent="0.25">
      <c r="A195" s="2">
        <f>raw!A196</f>
        <v>0</v>
      </c>
      <c r="B195" s="3" t="str">
        <f>_xlfn.CONCAT(raw!B196,raw!C196)</f>
        <v>00</v>
      </c>
      <c r="C195">
        <f>raw!D196</f>
        <v>0</v>
      </c>
    </row>
    <row r="196" spans="1:3" x14ac:dyDescent="0.25">
      <c r="A196" s="2">
        <f>raw!A197</f>
        <v>0</v>
      </c>
      <c r="B196" s="3" t="str">
        <f>_xlfn.CONCAT(raw!B197,raw!C197)</f>
        <v>00</v>
      </c>
      <c r="C196">
        <f>raw!D197</f>
        <v>0</v>
      </c>
    </row>
    <row r="197" spans="1:3" x14ac:dyDescent="0.25">
      <c r="A197" s="2">
        <f>raw!A198</f>
        <v>0</v>
      </c>
      <c r="B197" s="3" t="str">
        <f>_xlfn.CONCAT(raw!B198,raw!C198)</f>
        <v>00</v>
      </c>
      <c r="C197">
        <f>raw!D198</f>
        <v>0</v>
      </c>
    </row>
    <row r="198" spans="1:3" x14ac:dyDescent="0.25">
      <c r="A198" s="2">
        <f>raw!A199</f>
        <v>0</v>
      </c>
      <c r="B198" s="3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E2D1-B0FB-4EF9-9F63-DDE8674945D9}">
  <dimension ref="A1:AD262"/>
  <sheetViews>
    <sheetView tabSelected="1" topLeftCell="T1" workbookViewId="0">
      <selection activeCell="X16" sqref="X16"/>
    </sheetView>
  </sheetViews>
  <sheetFormatPr defaultRowHeight="15" x14ac:dyDescent="0.25"/>
  <cols>
    <col min="1" max="1" width="25.5703125" style="22" bestFit="1" customWidth="1"/>
    <col min="2" max="2" width="6.140625" style="2" customWidth="1"/>
    <col min="3" max="3" width="6.140625" style="7" customWidth="1"/>
    <col min="4" max="4" width="25.5703125" style="4" bestFit="1" customWidth="1"/>
    <col min="5" max="5" width="2.85546875" style="2" customWidth="1"/>
    <col min="6" max="23" width="2.85546875" style="3" customWidth="1"/>
    <col min="24" max="24" width="31.85546875" style="7" customWidth="1"/>
    <col min="25" max="25" width="48.5703125" style="4" customWidth="1"/>
    <col min="26" max="26" width="25.5703125" style="6" bestFit="1" customWidth="1"/>
    <col min="27" max="27" width="22.7109375" style="17" bestFit="1" customWidth="1"/>
    <col min="28" max="28" width="11.85546875" style="3" bestFit="1" customWidth="1"/>
    <col min="29" max="16384" width="9.140625" style="3"/>
  </cols>
  <sheetData>
    <row r="1" spans="1:30" s="33" customFormat="1" ht="15.75" thickBot="1" x14ac:dyDescent="0.3">
      <c r="A1" s="31" t="s">
        <v>64</v>
      </c>
      <c r="B1" s="15" t="s">
        <v>62</v>
      </c>
      <c r="C1" s="25" t="s">
        <v>63</v>
      </c>
      <c r="D1" s="14" t="s">
        <v>13</v>
      </c>
      <c r="E1" s="15" t="s">
        <v>61</v>
      </c>
      <c r="X1" s="25"/>
      <c r="Y1" s="14" t="s">
        <v>17</v>
      </c>
      <c r="Z1" s="40" t="str">
        <f t="shared" ref="Z1:Z21" si="0">A1</f>
        <v>Nome</v>
      </c>
      <c r="AA1" s="32" t="s">
        <v>14</v>
      </c>
    </row>
    <row r="2" spans="1:30" s="36" customFormat="1" ht="15.75" thickBot="1" x14ac:dyDescent="0.3">
      <c r="A2" s="20" t="s">
        <v>12</v>
      </c>
      <c r="B2" s="21"/>
      <c r="C2" s="35"/>
      <c r="D2" s="16" t="str">
        <f>raw!B2</f>
        <v>2022-11-15</v>
      </c>
      <c r="E2" s="21"/>
      <c r="X2" s="35"/>
      <c r="Y2" s="16"/>
      <c r="Z2" s="36" t="str">
        <f t="shared" si="0"/>
        <v>Captura de dados</v>
      </c>
      <c r="AA2" s="16" t="str">
        <f>raw!D2</f>
        <v>16:04:26</v>
      </c>
    </row>
    <row r="3" spans="1:30" x14ac:dyDescent="0.25">
      <c r="A3" s="22" t="s">
        <v>53</v>
      </c>
      <c r="B3" s="2">
        <v>110</v>
      </c>
      <c r="C3" s="7">
        <v>743</v>
      </c>
      <c r="D3" s="4" t="str">
        <f>VLOOKUP(B3&amp;C3,concat!$B$2:$C$200,2,0)</f>
        <v>68560222</v>
      </c>
      <c r="E3" s="2" t="str">
        <f>IF(ISNA(D3),VLOOKUP($B3-1&amp;$C3,concat!$B$2:$C$200,2,0),D3)</f>
        <v>68560222</v>
      </c>
      <c r="F3" s="3" t="str">
        <f>IF(ISNA(E3),VLOOKUP($B3+1&amp;$C3,concat!$B$2:$C$200,2,0),E3)</f>
        <v>68560222</v>
      </c>
      <c r="G3" s="3" t="str">
        <f>IF(ISNA(F3),VLOOKUP($B3-2&amp;$C3,concat!$B$2:$C$200,2,0),F3)</f>
        <v>68560222</v>
      </c>
      <c r="H3" s="3" t="str">
        <f>IF(ISNA(G3),VLOOKUP($B3+2&amp;$C3,concat!$B$2:$C$200,2,0),G3)</f>
        <v>68560222</v>
      </c>
      <c r="I3" s="3" t="str">
        <f>IF(ISNA(H3),VLOOKUP($B3-3&amp;$C3,concat!$B$2:$C$200,2,0),H3)</f>
        <v>68560222</v>
      </c>
      <c r="J3" s="3" t="str">
        <f>IF(ISNA(I3),VLOOKUP($B3+3&amp;$C3,concat!$B$2:$C$200,2,0),I3)</f>
        <v>68560222</v>
      </c>
      <c r="K3" s="3" t="str">
        <f>IF(ISNA(J3),VLOOKUP($B3-4&amp;$C3,concat!$B$2:$C$200,2,0),J3)</f>
        <v>68560222</v>
      </c>
      <c r="L3" s="3" t="str">
        <f>IF(ISNA(K3),VLOOKUP($B3+4&amp;$C3,concat!$B$2:$C$200,2,0),K3)</f>
        <v>68560222</v>
      </c>
      <c r="M3" s="3" t="str">
        <f>IF(ISNA(L3),VLOOKUP($B3-5&amp;$C3,concat!$B$2:$C$200,2,0),L3)</f>
        <v>68560222</v>
      </c>
      <c r="N3" s="3" t="str">
        <f>IF(ISNA(M3),VLOOKUP($B3+5&amp;$C3,concat!$B$2:$C$200,2,0),M3)</f>
        <v>68560222</v>
      </c>
      <c r="O3" s="3" t="str">
        <f>IF(ISNA(N3),VLOOKUP($B3-6&amp;$C3,concat!$B$2:$C$200,2,0),N3)</f>
        <v>68560222</v>
      </c>
      <c r="P3" s="3" t="str">
        <f>IF(ISNA(O3),VLOOKUP($B3+6&amp;$C3,concat!$B$2:$C$200,2,0),O3)</f>
        <v>68560222</v>
      </c>
      <c r="Q3" s="3" t="str">
        <f>IF(ISNA(P3),VLOOKUP($B3-7&amp;$C3,concat!$B$2:$C$200,2,0),P3)</f>
        <v>68560222</v>
      </c>
      <c r="R3" s="3" t="str">
        <f>IF(ISNA(Q3),VLOOKUP($B3+7&amp;$C3,concat!$B$2:$C$200,2,0),Q3)</f>
        <v>68560222</v>
      </c>
      <c r="S3" s="3" t="str">
        <f>IF(ISNA(R3),VLOOKUP($B3-8&amp;$C3,concat!$B$2:$C$200,2,0),R3)</f>
        <v>68560222</v>
      </c>
      <c r="T3" s="3" t="str">
        <f>IF(ISNA(S3),VLOOKUP($B3+8&amp;$C3,concat!$B$2:$C$200,2,0),S3)</f>
        <v>68560222</v>
      </c>
      <c r="U3" s="3" t="str">
        <f>IF(ISNA(T3),VLOOKUP($B3+9&amp;$C3,concat!$B$2:$C$200,2,0),T3)</f>
        <v>68560222</v>
      </c>
      <c r="V3" s="3" t="str">
        <f>IF(ISNA(U3),VLOOKUP($B3-9&amp;$C3,concat!$B$2:$C$200,2,0),U3)</f>
        <v>68560222</v>
      </c>
      <c r="W3" s="3" t="str">
        <f>IF(ISNA(V3),VLOOKUP($B3-10&amp;$C3,concat!$B$2:$C$200,2,0),V3)</f>
        <v>68560222</v>
      </c>
      <c r="X3" s="7" t="str">
        <f>IF(ISNA(W3),VLOOKUP($B3+10&amp;$C3,concat!$B$2:$C$200,2,0),W3)</f>
        <v>68560222</v>
      </c>
      <c r="Z3" s="6" t="str">
        <f t="shared" si="0"/>
        <v>Nro da Instalacao</v>
      </c>
      <c r="AA3" s="17" t="str">
        <f>X3</f>
        <v>68560222</v>
      </c>
    </row>
    <row r="4" spans="1:30" x14ac:dyDescent="0.25">
      <c r="A4" s="22" t="s">
        <v>54</v>
      </c>
      <c r="B4" s="2">
        <v>220</v>
      </c>
      <c r="C4" s="7">
        <v>743</v>
      </c>
      <c r="D4" s="4" t="str">
        <f>VLOOKUP(B4&amp;C4,concat!$B$2:$C$200,2,0)</f>
        <v>25596360</v>
      </c>
      <c r="E4" s="2" t="str">
        <f>IF(ISNA(D4),VLOOKUP($B4-1&amp;$C4,concat!$B$2:$C$200,2,0),D4)</f>
        <v>25596360</v>
      </c>
      <c r="F4" s="3" t="str">
        <f>IF(ISNA(E4),VLOOKUP($B4+1&amp;$C4,concat!$B$2:$C$200,2,0),E4)</f>
        <v>25596360</v>
      </c>
      <c r="G4" s="3" t="str">
        <f>IF(ISNA(F4),VLOOKUP($B4-2&amp;$C4,concat!$B$2:$C$200,2,0),F4)</f>
        <v>25596360</v>
      </c>
      <c r="H4" s="3" t="str">
        <f>IF(ISNA(G4),VLOOKUP($B4+2&amp;$C4,concat!$B$2:$C$200,2,0),G4)</f>
        <v>25596360</v>
      </c>
      <c r="I4" s="3" t="str">
        <f>IF(ISNA(H4),VLOOKUP($B4-3&amp;$C4,concat!$B$2:$C$200,2,0),H4)</f>
        <v>25596360</v>
      </c>
      <c r="J4" s="3" t="str">
        <f>IF(ISNA(I4),VLOOKUP($B4+3&amp;$C4,concat!$B$2:$C$200,2,0),I4)</f>
        <v>25596360</v>
      </c>
      <c r="K4" s="3" t="str">
        <f>IF(ISNA(J4),VLOOKUP($B4-4&amp;$C4,concat!$B$2:$C$200,2,0),J4)</f>
        <v>25596360</v>
      </c>
      <c r="L4" s="3" t="str">
        <f>IF(ISNA(K4),VLOOKUP($B4+4&amp;$C4,concat!$B$2:$C$200,2,0),K4)</f>
        <v>25596360</v>
      </c>
      <c r="M4" s="3" t="str">
        <f>IF(ISNA(L4),VLOOKUP($B4-5&amp;$C4,concat!$B$2:$C$200,2,0),L4)</f>
        <v>25596360</v>
      </c>
      <c r="N4" s="3" t="str">
        <f>IF(ISNA(M4),VLOOKUP($B4+5&amp;$C4,concat!$B$2:$C$200,2,0),M4)</f>
        <v>25596360</v>
      </c>
      <c r="O4" s="3" t="str">
        <f>IF(ISNA(N4),VLOOKUP($B4-6&amp;$C4,concat!$B$2:$C$200,2,0),N4)</f>
        <v>25596360</v>
      </c>
      <c r="P4" s="3" t="str">
        <f>IF(ISNA(O4),VLOOKUP($B4+6&amp;$C4,concat!$B$2:$C$200,2,0),O4)</f>
        <v>25596360</v>
      </c>
      <c r="Q4" s="3" t="str">
        <f>IF(ISNA(P4),VLOOKUP($B4-7&amp;$C4,concat!$B$2:$C$200,2,0),P4)</f>
        <v>25596360</v>
      </c>
      <c r="R4" s="3" t="str">
        <f>IF(ISNA(Q4),VLOOKUP($B4+7&amp;$C4,concat!$B$2:$C$200,2,0),Q4)</f>
        <v>25596360</v>
      </c>
      <c r="S4" s="3" t="str">
        <f>IF(ISNA(R4),VLOOKUP($B4-8&amp;$C4,concat!$B$2:$C$200,2,0),R4)</f>
        <v>25596360</v>
      </c>
      <c r="T4" s="3" t="str">
        <f>IF(ISNA(S4),VLOOKUP($B4+8&amp;$C4,concat!$B$2:$C$200,2,0),S4)</f>
        <v>25596360</v>
      </c>
      <c r="U4" s="3" t="str">
        <f>IF(ISNA(T4),VLOOKUP($B4+9&amp;$C4,concat!$B$2:$C$200,2,0),T4)</f>
        <v>25596360</v>
      </c>
      <c r="V4" s="3" t="str">
        <f>IF(ISNA(U4),VLOOKUP($B4-9&amp;$C4,concat!$B$2:$C$200,2,0),U4)</f>
        <v>25596360</v>
      </c>
      <c r="W4" s="3" t="str">
        <f>IF(ISNA(V4),VLOOKUP($B4-10&amp;$C4,concat!$B$2:$C$200,2,0),V4)</f>
        <v>25596360</v>
      </c>
      <c r="X4" s="7" t="str">
        <f>IF(ISNA(W4),VLOOKUP($B4+10&amp;$C4,concat!$B$2:$C$200,2,0),W4)</f>
        <v>25596360</v>
      </c>
      <c r="Y4" s="4" t="str">
        <f>IF(ISNA(X4),Y5,X4)</f>
        <v>25596360</v>
      </c>
      <c r="Z4" s="6" t="str">
        <f t="shared" si="0"/>
        <v>Nro Cliente</v>
      </c>
      <c r="AA4" s="17" t="str">
        <f>Y4</f>
        <v>25596360</v>
      </c>
    </row>
    <row r="5" spans="1:30" x14ac:dyDescent="0.25">
      <c r="A5" s="22" t="s">
        <v>66</v>
      </c>
      <c r="B5" s="2">
        <v>184</v>
      </c>
      <c r="C5" s="7">
        <v>726</v>
      </c>
      <c r="D5" s="4" t="e">
        <f>VLOOKUP(B5&amp;C5,concat!$B$2:$C$200,2,0)</f>
        <v>#N/A</v>
      </c>
      <c r="E5" s="2" t="e">
        <f>IF(ISNA(D5),VLOOKUP($B5-1&amp;$C5,concat!$B$2:$C$200,2,0),D5)</f>
        <v>#N/A</v>
      </c>
      <c r="F5" s="3" t="e">
        <f>IF(ISNA(E5),VLOOKUP($B5+1&amp;$C5,concat!$B$2:$C$200,2,0),E5)</f>
        <v>#N/A</v>
      </c>
      <c r="G5" s="3" t="e">
        <f>IF(ISNA(F5),VLOOKUP($B5-2&amp;$C5,concat!$B$2:$C$200,2,0),F5)</f>
        <v>#N/A</v>
      </c>
      <c r="H5" s="3" t="e">
        <f>IF(ISNA(G5),VLOOKUP($B5+2&amp;$C5,concat!$B$2:$C$200,2,0),G5)</f>
        <v>#N/A</v>
      </c>
      <c r="I5" s="3" t="e">
        <f>IF(ISNA(H5),VLOOKUP($B5-3&amp;$C5,concat!$B$2:$C$200,2,0),H5)</f>
        <v>#N/A</v>
      </c>
      <c r="J5" s="3" t="e">
        <f>IF(ISNA(I5),VLOOKUP($B5+3&amp;$C5,concat!$B$2:$C$200,2,0),I5)</f>
        <v>#N/A</v>
      </c>
      <c r="K5" s="3" t="e">
        <f>IF(ISNA(J5),VLOOKUP($B5-4&amp;$C5,concat!$B$2:$C$200,2,0),J5)</f>
        <v>#N/A</v>
      </c>
      <c r="L5" s="3" t="e">
        <f>IF(ISNA(K5),VLOOKUP($B5+4&amp;$C5,concat!$B$2:$C$200,2,0),K5)</f>
        <v>#N/A</v>
      </c>
      <c r="M5" s="3" t="e">
        <f>IF(ISNA(L5),VLOOKUP($B5-5&amp;$C5,concat!$B$2:$C$200,2,0),L5)</f>
        <v>#N/A</v>
      </c>
      <c r="N5" s="3" t="e">
        <f>IF(ISNA(M5),VLOOKUP($B5+5&amp;$C5,concat!$B$2:$C$200,2,0),M5)</f>
        <v>#N/A</v>
      </c>
      <c r="O5" s="3" t="e">
        <f>IF(ISNA(N5),VLOOKUP($B5-6&amp;$C5,concat!$B$2:$C$200,2,0),N5)</f>
        <v>#N/A</v>
      </c>
      <c r="P5" s="3" t="e">
        <f>IF(ISNA(O5),VLOOKUP($B5+6&amp;$C5,concat!$B$2:$C$200,2,0),O5)</f>
        <v>#N/A</v>
      </c>
      <c r="Q5" s="3" t="e">
        <f>IF(ISNA(P5),VLOOKUP($B5-7&amp;$C5,concat!$B$2:$C$200,2,0),P5)</f>
        <v>#N/A</v>
      </c>
      <c r="R5" s="3" t="e">
        <f>IF(ISNA(Q5),VLOOKUP($B5+7&amp;$C5,concat!$B$2:$C$200,2,0),Q5)</f>
        <v>#N/A</v>
      </c>
      <c r="S5" s="3" t="e">
        <f>IF(ISNA(R5),VLOOKUP($B5-8&amp;$C5,concat!$B$2:$C$200,2,0),R5)</f>
        <v>#N/A</v>
      </c>
      <c r="T5" s="3" t="e">
        <f>IF(ISNA(S5),VLOOKUP($B5+8&amp;$C5,concat!$B$2:$C$200,2,0),S5)</f>
        <v>#N/A</v>
      </c>
      <c r="U5" s="3" t="e">
        <f>IF(ISNA(T5),VLOOKUP($B5+9&amp;$C5,concat!$B$2:$C$200,2,0),T5)</f>
        <v>#N/A</v>
      </c>
      <c r="V5" s="3" t="e">
        <f>IF(ISNA(U5),VLOOKUP($B5-9&amp;$C5,concat!$B$2:$C$200,2,0),U5)</f>
        <v>#N/A</v>
      </c>
      <c r="W5" s="3" t="e">
        <f>IF(ISNA(V5),VLOOKUP($B5-10&amp;$C5,concat!$B$2:$C$200,2,0),V5)</f>
        <v>#N/A</v>
      </c>
      <c r="X5" s="7" t="e">
        <f>IF(ISNA(W5),VLOOKUP($B5+10&amp;$C5,concat!$B$2:$C$200,2,0),W5)</f>
        <v>#N/A</v>
      </c>
      <c r="Y5" s="4" t="e">
        <f>LEFT(X5,SEARCH("I",X5)-1)</f>
        <v>#N/A</v>
      </c>
      <c r="Z5" s="55" t="s">
        <v>67</v>
      </c>
      <c r="AA5" s="24" t="s">
        <v>67</v>
      </c>
    </row>
    <row r="6" spans="1:30" x14ac:dyDescent="0.25">
      <c r="A6" s="22" t="s">
        <v>65</v>
      </c>
      <c r="B6" s="2">
        <v>40</v>
      </c>
      <c r="C6" s="7">
        <v>659</v>
      </c>
      <c r="D6" s="4" t="str">
        <f>VLOOKUP(B6&amp;C6,concat!$B$2:$C$200,2,0)</f>
        <v xml:space="preserve">CPF/CNPJ: 063.158.808-60     INSC. EST: ISENTO   MARLI APARECIDA GUARINO   R DOMINGO DE SOTO 126   111 CEP: 04116-040 - SAO PAULO/SP  </v>
      </c>
      <c r="E6" s="2" t="str">
        <f>IF(ISNA(D6),VLOOKUP($B6-1&amp;$C6,concat!$B$2:$C$200,2,0),D6)</f>
        <v xml:space="preserve">CPF/CNPJ: 063.158.808-60     INSC. EST: ISENTO   MARLI APARECIDA GUARINO   R DOMINGO DE SOTO 126   111 CEP: 04116-040 - SAO PAULO/SP  </v>
      </c>
      <c r="F6" s="3" t="str">
        <f>IF(ISNA(E6),VLOOKUP($B6+1&amp;$C6,concat!$B$2:$C$200,2,0),E6)</f>
        <v xml:space="preserve">CPF/CNPJ: 063.158.808-60     INSC. EST: ISENTO   MARLI APARECIDA GUARINO   R DOMINGO DE SOTO 126   111 CEP: 04116-040 - SAO PAULO/SP  </v>
      </c>
      <c r="G6" s="3" t="str">
        <f>IF(ISNA(F6),VLOOKUP($B6-2&amp;$C6,concat!$B$2:$C$200,2,0),F6)</f>
        <v xml:space="preserve">CPF/CNPJ: 063.158.808-60     INSC. EST: ISENTO   MARLI APARECIDA GUARINO   R DOMINGO DE SOTO 126   111 CEP: 04116-040 - SAO PAULO/SP  </v>
      </c>
      <c r="H6" s="3" t="str">
        <f>IF(ISNA(G6),VLOOKUP($B6+2&amp;$C6,concat!$B$2:$C$200,2,0),G6)</f>
        <v xml:space="preserve">CPF/CNPJ: 063.158.808-60     INSC. EST: ISENTO   MARLI APARECIDA GUARINO   R DOMINGO DE SOTO 126   111 CEP: 04116-040 - SAO PAULO/SP  </v>
      </c>
      <c r="I6" s="3" t="str">
        <f>IF(ISNA(H6),VLOOKUP($B6-3&amp;$C6,concat!$B$2:$C$200,2,0),H6)</f>
        <v xml:space="preserve">CPF/CNPJ: 063.158.808-60     INSC. EST: ISENTO   MARLI APARECIDA GUARINO   R DOMINGO DE SOTO 126   111 CEP: 04116-040 - SAO PAULO/SP  </v>
      </c>
      <c r="J6" s="3" t="str">
        <f>IF(ISNA(I6),VLOOKUP($B6+3&amp;$C6,concat!$B$2:$C$200,2,0),I6)</f>
        <v xml:space="preserve">CPF/CNPJ: 063.158.808-60     INSC. EST: ISENTO   MARLI APARECIDA GUARINO   R DOMINGO DE SOTO 126   111 CEP: 04116-040 - SAO PAULO/SP  </v>
      </c>
      <c r="K6" s="3" t="str">
        <f>IF(ISNA(J6),VLOOKUP($B6-4&amp;$C6,concat!$B$2:$C$200,2,0),J6)</f>
        <v xml:space="preserve">CPF/CNPJ: 063.158.808-60     INSC. EST: ISENTO   MARLI APARECIDA GUARINO   R DOMINGO DE SOTO 126   111 CEP: 04116-040 - SAO PAULO/SP  </v>
      </c>
      <c r="L6" s="3" t="str">
        <f>IF(ISNA(K6),VLOOKUP($B6+4&amp;$C6,concat!$B$2:$C$200,2,0),K6)</f>
        <v xml:space="preserve">CPF/CNPJ: 063.158.808-60     INSC. EST: ISENTO   MARLI APARECIDA GUARINO   R DOMINGO DE SOTO 126   111 CEP: 04116-040 - SAO PAULO/SP  </v>
      </c>
      <c r="M6" s="3" t="str">
        <f>IF(ISNA(L6),VLOOKUP($B6-5&amp;$C6,concat!$B$2:$C$200,2,0),L6)</f>
        <v xml:space="preserve">CPF/CNPJ: 063.158.808-60     INSC. EST: ISENTO   MARLI APARECIDA GUARINO   R DOMINGO DE SOTO 126   111 CEP: 04116-040 - SAO PAULO/SP  </v>
      </c>
      <c r="N6" s="3" t="str">
        <f>IF(ISNA(M6),VLOOKUP($B6+5&amp;$C6,concat!$B$2:$C$200,2,0),M6)</f>
        <v xml:space="preserve">CPF/CNPJ: 063.158.808-60     INSC. EST: ISENTO   MARLI APARECIDA GUARINO   R DOMINGO DE SOTO 126   111 CEP: 04116-040 - SAO PAULO/SP  </v>
      </c>
      <c r="O6" s="3" t="str">
        <f>IF(ISNA(N6),VLOOKUP($B6-6&amp;$C6,concat!$B$2:$C$200,2,0),N6)</f>
        <v xml:space="preserve">CPF/CNPJ: 063.158.808-60     INSC. EST: ISENTO   MARLI APARECIDA GUARINO   R DOMINGO DE SOTO 126   111 CEP: 04116-040 - SAO PAULO/SP  </v>
      </c>
      <c r="P6" s="3" t="str">
        <f>IF(ISNA(O6),VLOOKUP($B6+6&amp;$C6,concat!$B$2:$C$200,2,0),O6)</f>
        <v xml:space="preserve">CPF/CNPJ: 063.158.808-60     INSC. EST: ISENTO   MARLI APARECIDA GUARINO   R DOMINGO DE SOTO 126   111 CEP: 04116-040 - SAO PAULO/SP  </v>
      </c>
      <c r="Q6" s="3" t="str">
        <f>IF(ISNA(P6),VLOOKUP($B6-7&amp;$C6,concat!$B$2:$C$200,2,0),P6)</f>
        <v xml:space="preserve">CPF/CNPJ: 063.158.808-60     INSC. EST: ISENTO   MARLI APARECIDA GUARINO   R DOMINGO DE SOTO 126   111 CEP: 04116-040 - SAO PAULO/SP  </v>
      </c>
      <c r="R6" s="3" t="str">
        <f>IF(ISNA(Q6),VLOOKUP($B6+7&amp;$C6,concat!$B$2:$C$200,2,0),Q6)</f>
        <v xml:space="preserve">CPF/CNPJ: 063.158.808-60     INSC. EST: ISENTO   MARLI APARECIDA GUARINO   R DOMINGO DE SOTO 126   111 CEP: 04116-040 - SAO PAULO/SP  </v>
      </c>
      <c r="S6" s="3" t="str">
        <f>IF(ISNA(R6),VLOOKUP($B6-8&amp;$C6,concat!$B$2:$C$200,2,0),R6)</f>
        <v xml:space="preserve">CPF/CNPJ: 063.158.808-60     INSC. EST: ISENTO   MARLI APARECIDA GUARINO   R DOMINGO DE SOTO 126   111 CEP: 04116-040 - SAO PAULO/SP  </v>
      </c>
      <c r="T6" s="3" t="str">
        <f>IF(ISNA(S6),VLOOKUP($B6+8&amp;$C6,concat!$B$2:$C$200,2,0),S6)</f>
        <v xml:space="preserve">CPF/CNPJ: 063.158.808-60     INSC. EST: ISENTO   MARLI APARECIDA GUARINO   R DOMINGO DE SOTO 126   111 CEP: 04116-040 - SAO PAULO/SP  </v>
      </c>
      <c r="U6" s="3" t="str">
        <f>IF(ISNA(T6),VLOOKUP($B6+9&amp;$C6,concat!$B$2:$C$200,2,0),T6)</f>
        <v xml:space="preserve">CPF/CNPJ: 063.158.808-60     INSC. EST: ISENTO   MARLI APARECIDA GUARINO   R DOMINGO DE SOTO 126   111 CEP: 04116-040 - SAO PAULO/SP  </v>
      </c>
      <c r="V6" s="3" t="str">
        <f>IF(ISNA(U6),VLOOKUP($B6-9&amp;$C6,concat!$B$2:$C$200,2,0),U6)</f>
        <v xml:space="preserve">CPF/CNPJ: 063.158.808-60     INSC. EST: ISENTO   MARLI APARECIDA GUARINO   R DOMINGO DE SOTO 126   111 CEP: 04116-040 - SAO PAULO/SP  </v>
      </c>
      <c r="W6" s="3" t="str">
        <f>IF(ISNA(V6),VLOOKUP($B6-10&amp;$C6,concat!$B$2:$C$200,2,0),V6)</f>
        <v xml:space="preserve">CPF/CNPJ: 063.158.808-60     INSC. EST: ISENTO   MARLI APARECIDA GUARINO   R DOMINGO DE SOTO 126   111 CEP: 04116-040 - SAO PAULO/SP  </v>
      </c>
      <c r="X6" s="7" t="str">
        <f>IF(ISNA(W6),VLOOKUP($B6+10&amp;$C6,concat!$B$2:$C$200,2,0),W6)</f>
        <v xml:space="preserve">CPF/CNPJ: 063.158.808-60     INSC. EST: ISENTO   MARLI APARECIDA GUARINO   R DOMINGO DE SOTO 126   111 CEP: 04116-040 - SAO PAULO/SP  </v>
      </c>
      <c r="Y6" s="4" t="str">
        <f>LEFT(RIGHT(X6,LEN(X6)-10),18)</f>
        <v xml:space="preserve">063.158.808-60    </v>
      </c>
      <c r="Z6" s="6" t="str">
        <f t="shared" si="0"/>
        <v>CPF/CNPJ</v>
      </c>
      <c r="AA6" s="17" t="str">
        <f>Y6</f>
        <v xml:space="preserve">063.158.808-60    </v>
      </c>
    </row>
    <row r="7" spans="1:30" s="53" customFormat="1" x14ac:dyDescent="0.25">
      <c r="A7" s="49" t="s">
        <v>10</v>
      </c>
      <c r="B7" s="50">
        <v>273</v>
      </c>
      <c r="C7" s="51">
        <v>151</v>
      </c>
      <c r="D7" s="52" t="str">
        <f>VLOOKUP(B7&amp;C7,concat!$B$2:$C$200,2,0)</f>
        <v>MARLI APARECIDA GUARINO</v>
      </c>
      <c r="E7" s="50" t="str">
        <f>IF(ISNA(D7),VLOOKUP($B7-1&amp;$C7,concat!$B$2:$C$200,2,0),D7)</f>
        <v>MARLI APARECIDA GUARINO</v>
      </c>
      <c r="F7" s="53" t="str">
        <f>IF(ISNA(E7),VLOOKUP($B7+1&amp;$C7,concat!$B$2:$C$200,2,0),E7)</f>
        <v>MARLI APARECIDA GUARINO</v>
      </c>
      <c r="G7" s="53" t="str">
        <f>IF(ISNA(F7),VLOOKUP($B7-2&amp;$C7,concat!$B$2:$C$200,2,0),F7)</f>
        <v>MARLI APARECIDA GUARINO</v>
      </c>
      <c r="H7" s="53" t="str">
        <f>IF(ISNA(G7),VLOOKUP($B7+2&amp;$C7,concat!$B$2:$C$200,2,0),G7)</f>
        <v>MARLI APARECIDA GUARINO</v>
      </c>
      <c r="I7" s="53" t="str">
        <f>IF(ISNA(H7),VLOOKUP($B7-3&amp;$C7,concat!$B$2:$C$200,2,0),H7)</f>
        <v>MARLI APARECIDA GUARINO</v>
      </c>
      <c r="J7" s="53" t="str">
        <f>IF(ISNA(I7),VLOOKUP($B7+3&amp;$C7,concat!$B$2:$C$200,2,0),I7)</f>
        <v>MARLI APARECIDA GUARINO</v>
      </c>
      <c r="K7" s="53" t="str">
        <f>IF(ISNA(J7),VLOOKUP($B7-4&amp;$C7,concat!$B$2:$C$200,2,0),J7)</f>
        <v>MARLI APARECIDA GUARINO</v>
      </c>
      <c r="L7" s="53" t="str">
        <f>IF(ISNA(K7),VLOOKUP($B7+4&amp;$C7,concat!$B$2:$C$200,2,0),K7)</f>
        <v>MARLI APARECIDA GUARINO</v>
      </c>
      <c r="M7" s="53" t="str">
        <f>IF(ISNA(L7),VLOOKUP($B7-5&amp;$C7,concat!$B$2:$C$200,2,0),L7)</f>
        <v>MARLI APARECIDA GUARINO</v>
      </c>
      <c r="N7" s="53" t="str">
        <f>IF(ISNA(M7),VLOOKUP($B7+5&amp;$C7,concat!$B$2:$C$200,2,0),M7)</f>
        <v>MARLI APARECIDA GUARINO</v>
      </c>
      <c r="O7" s="53" t="str">
        <f>IF(ISNA(N7),VLOOKUP($B7-6&amp;$C7,concat!$B$2:$C$200,2,0),N7)</f>
        <v>MARLI APARECIDA GUARINO</v>
      </c>
      <c r="P7" s="53" t="str">
        <f>IF(ISNA(O7),VLOOKUP($B7+6&amp;$C7,concat!$B$2:$C$200,2,0),O7)</f>
        <v>MARLI APARECIDA GUARINO</v>
      </c>
      <c r="Q7" s="53" t="str">
        <f>IF(ISNA(P7),VLOOKUP($B7-7&amp;$C7,concat!$B$2:$C$200,2,0),P7)</f>
        <v>MARLI APARECIDA GUARINO</v>
      </c>
      <c r="R7" s="53" t="str">
        <f>IF(ISNA(Q7),VLOOKUP($B7+7&amp;$C7,concat!$B$2:$C$200,2,0),Q7)</f>
        <v>MARLI APARECIDA GUARINO</v>
      </c>
      <c r="S7" s="53" t="str">
        <f>IF(ISNA(R7),VLOOKUP($B7-8&amp;$C7,concat!$B$2:$C$200,2,0),R7)</f>
        <v>MARLI APARECIDA GUARINO</v>
      </c>
      <c r="T7" s="53" t="str">
        <f>IF(ISNA(S7),VLOOKUP($B7+8&amp;$C7,concat!$B$2:$C$200,2,0),S7)</f>
        <v>MARLI APARECIDA GUARINO</v>
      </c>
      <c r="U7" s="53" t="str">
        <f>IF(ISNA(T7),VLOOKUP($B7+9&amp;$C7,concat!$B$2:$C$200,2,0),T7)</f>
        <v>MARLI APARECIDA GUARINO</v>
      </c>
      <c r="V7" s="53" t="str">
        <f>IF(ISNA(U7),VLOOKUP($B7-9&amp;$C7,concat!$B$2:$C$200,2,0),U7)</f>
        <v>MARLI APARECIDA GUARINO</v>
      </c>
      <c r="W7" s="53" t="str">
        <f>IF(ISNA(V7),VLOOKUP($B7-10&amp;$C7,concat!$B$2:$C$200,2,0),V7)</f>
        <v>MARLI APARECIDA GUARINO</v>
      </c>
      <c r="X7" s="51" t="str">
        <f>IF(ISNA(W7),VLOOKUP($B7+10&amp;$C7,concat!$B$2:$C$200,2,0),W7)</f>
        <v>MARLI APARECIDA GUARINO</v>
      </c>
      <c r="Y7" s="52"/>
      <c r="Z7" s="49" t="str">
        <f>A7</f>
        <v>Cliente</v>
      </c>
      <c r="AA7" s="54" t="str">
        <f>X7</f>
        <v>MARLI APARECIDA GUARINO</v>
      </c>
    </row>
    <row r="8" spans="1:30" s="53" customFormat="1" x14ac:dyDescent="0.25">
      <c r="A8" s="49" t="s">
        <v>70</v>
      </c>
      <c r="B8" s="50">
        <v>40</v>
      </c>
      <c r="C8" s="51">
        <v>659</v>
      </c>
      <c r="D8" s="52" t="str">
        <f>VLOOKUP(B8&amp;C8,concat!$B$2:$C$200,2,0)</f>
        <v xml:space="preserve">CPF/CNPJ: 063.158.808-60     INSC. EST: ISENTO   MARLI APARECIDA GUARINO   R DOMINGO DE SOTO 126   111 CEP: 04116-040 - SAO PAULO/SP  </v>
      </c>
      <c r="E8" s="50" t="str">
        <f>IF(ISNA(D8),VLOOKUP($B8-1&amp;$C8,concat!$B$2:$C$200,2,0),D8)</f>
        <v xml:space="preserve">CPF/CNPJ: 063.158.808-60     INSC. EST: ISENTO   MARLI APARECIDA GUARINO   R DOMINGO DE SOTO 126   111 CEP: 04116-040 - SAO PAULO/SP  </v>
      </c>
      <c r="F8" s="53" t="str">
        <f>IF(ISNA(E8),VLOOKUP($B8+1&amp;$C8,concat!$B$2:$C$200,2,0),E8)</f>
        <v xml:space="preserve">CPF/CNPJ: 063.158.808-60     INSC. EST: ISENTO   MARLI APARECIDA GUARINO   R DOMINGO DE SOTO 126   111 CEP: 04116-040 - SAO PAULO/SP  </v>
      </c>
      <c r="G8" s="53" t="str">
        <f>IF(ISNA(F8),VLOOKUP($B8-2&amp;$C8,concat!$B$2:$C$200,2,0),F8)</f>
        <v xml:space="preserve">CPF/CNPJ: 063.158.808-60     INSC. EST: ISENTO   MARLI APARECIDA GUARINO   R DOMINGO DE SOTO 126   111 CEP: 04116-040 - SAO PAULO/SP  </v>
      </c>
      <c r="H8" s="53" t="str">
        <f>IF(ISNA(G8),VLOOKUP($B8+2&amp;$C8,concat!$B$2:$C$200,2,0),G8)</f>
        <v xml:space="preserve">CPF/CNPJ: 063.158.808-60     INSC. EST: ISENTO   MARLI APARECIDA GUARINO   R DOMINGO DE SOTO 126   111 CEP: 04116-040 - SAO PAULO/SP  </v>
      </c>
      <c r="I8" s="53" t="str">
        <f>IF(ISNA(H8),VLOOKUP($B8-3&amp;$C8,concat!$B$2:$C$200,2,0),H8)</f>
        <v xml:space="preserve">CPF/CNPJ: 063.158.808-60     INSC. EST: ISENTO   MARLI APARECIDA GUARINO   R DOMINGO DE SOTO 126   111 CEP: 04116-040 - SAO PAULO/SP  </v>
      </c>
      <c r="J8" s="53" t="str">
        <f>IF(ISNA(I8),VLOOKUP($B8+3&amp;$C8,concat!$B$2:$C$200,2,0),I8)</f>
        <v xml:space="preserve">CPF/CNPJ: 063.158.808-60     INSC. EST: ISENTO   MARLI APARECIDA GUARINO   R DOMINGO DE SOTO 126   111 CEP: 04116-040 - SAO PAULO/SP  </v>
      </c>
      <c r="K8" s="53" t="str">
        <f>IF(ISNA(J8),VLOOKUP($B8-4&amp;$C8,concat!$B$2:$C$200,2,0),J8)</f>
        <v xml:space="preserve">CPF/CNPJ: 063.158.808-60     INSC. EST: ISENTO   MARLI APARECIDA GUARINO   R DOMINGO DE SOTO 126   111 CEP: 04116-040 - SAO PAULO/SP  </v>
      </c>
      <c r="L8" s="53" t="str">
        <f>IF(ISNA(K8),VLOOKUP($B8+4&amp;$C8,concat!$B$2:$C$200,2,0),K8)</f>
        <v xml:space="preserve">CPF/CNPJ: 063.158.808-60     INSC. EST: ISENTO   MARLI APARECIDA GUARINO   R DOMINGO DE SOTO 126   111 CEP: 04116-040 - SAO PAULO/SP  </v>
      </c>
      <c r="M8" s="53" t="str">
        <f>IF(ISNA(L8),VLOOKUP($B8-5&amp;$C8,concat!$B$2:$C$200,2,0),L8)</f>
        <v xml:space="preserve">CPF/CNPJ: 063.158.808-60     INSC. EST: ISENTO   MARLI APARECIDA GUARINO   R DOMINGO DE SOTO 126   111 CEP: 04116-040 - SAO PAULO/SP  </v>
      </c>
      <c r="N8" s="53" t="str">
        <f>IF(ISNA(M8),VLOOKUP($B8+5&amp;$C8,concat!$B$2:$C$200,2,0),M8)</f>
        <v xml:space="preserve">CPF/CNPJ: 063.158.808-60     INSC. EST: ISENTO   MARLI APARECIDA GUARINO   R DOMINGO DE SOTO 126   111 CEP: 04116-040 - SAO PAULO/SP  </v>
      </c>
      <c r="O8" s="53" t="str">
        <f>IF(ISNA(N8),VLOOKUP($B8-6&amp;$C8,concat!$B$2:$C$200,2,0),N8)</f>
        <v xml:space="preserve">CPF/CNPJ: 063.158.808-60     INSC. EST: ISENTO   MARLI APARECIDA GUARINO   R DOMINGO DE SOTO 126   111 CEP: 04116-040 - SAO PAULO/SP  </v>
      </c>
      <c r="P8" s="53" t="str">
        <f>IF(ISNA(O8),VLOOKUP($B8+6&amp;$C8,concat!$B$2:$C$200,2,0),O8)</f>
        <v xml:space="preserve">CPF/CNPJ: 063.158.808-60     INSC. EST: ISENTO   MARLI APARECIDA GUARINO   R DOMINGO DE SOTO 126   111 CEP: 04116-040 - SAO PAULO/SP  </v>
      </c>
      <c r="Q8" s="53" t="str">
        <f>IF(ISNA(P8),VLOOKUP($B8-7&amp;$C8,concat!$B$2:$C$200,2,0),P8)</f>
        <v xml:space="preserve">CPF/CNPJ: 063.158.808-60     INSC. EST: ISENTO   MARLI APARECIDA GUARINO   R DOMINGO DE SOTO 126   111 CEP: 04116-040 - SAO PAULO/SP  </v>
      </c>
      <c r="R8" s="53" t="str">
        <f>IF(ISNA(Q8),VLOOKUP($B8+7&amp;$C8,concat!$B$2:$C$200,2,0),Q8)</f>
        <v xml:space="preserve">CPF/CNPJ: 063.158.808-60     INSC. EST: ISENTO   MARLI APARECIDA GUARINO   R DOMINGO DE SOTO 126   111 CEP: 04116-040 - SAO PAULO/SP  </v>
      </c>
      <c r="S8" s="53" t="str">
        <f>IF(ISNA(R8),VLOOKUP($B8-8&amp;$C8,concat!$B$2:$C$200,2,0),R8)</f>
        <v xml:space="preserve">CPF/CNPJ: 063.158.808-60     INSC. EST: ISENTO   MARLI APARECIDA GUARINO   R DOMINGO DE SOTO 126   111 CEP: 04116-040 - SAO PAULO/SP  </v>
      </c>
      <c r="T8" s="53" t="str">
        <f>IF(ISNA(S8),VLOOKUP($B8+8&amp;$C8,concat!$B$2:$C$200,2,0),S8)</f>
        <v xml:space="preserve">CPF/CNPJ: 063.158.808-60     INSC. EST: ISENTO   MARLI APARECIDA GUARINO   R DOMINGO DE SOTO 126   111 CEP: 04116-040 - SAO PAULO/SP  </v>
      </c>
      <c r="U8" s="53" t="str">
        <f>IF(ISNA(T8),VLOOKUP($B8+9&amp;$C8,concat!$B$2:$C$200,2,0),T8)</f>
        <v xml:space="preserve">CPF/CNPJ: 063.158.808-60     INSC. EST: ISENTO   MARLI APARECIDA GUARINO   R DOMINGO DE SOTO 126   111 CEP: 04116-040 - SAO PAULO/SP  </v>
      </c>
      <c r="V8" s="53" t="str">
        <f>IF(ISNA(U8),VLOOKUP($B8-9&amp;$C8,concat!$B$2:$C$200,2,0),U8)</f>
        <v xml:space="preserve">CPF/CNPJ: 063.158.808-60     INSC. EST: ISENTO   MARLI APARECIDA GUARINO   R DOMINGO DE SOTO 126   111 CEP: 04116-040 - SAO PAULO/SP  </v>
      </c>
      <c r="W8" s="53" t="str">
        <f>IF(ISNA(V8),VLOOKUP($B8-10&amp;$C8,concat!$B$2:$C$200,2,0),V8)</f>
        <v xml:space="preserve">CPF/CNPJ: 063.158.808-60     INSC. EST: ISENTO   MARLI APARECIDA GUARINO   R DOMINGO DE SOTO 126   111 CEP: 04116-040 - SAO PAULO/SP  </v>
      </c>
      <c r="X8" s="51" t="str">
        <f>IF(ISNA(W8),VLOOKUP($B8+10&amp;$C8,concat!$B$2:$C$200,2,0),W8)</f>
        <v xml:space="preserve">CPF/CNPJ: 063.158.808-60     INSC. EST: ISENTO   MARLI APARECIDA GUARINO   R DOMINGO DE SOTO 126   111 CEP: 04116-040 - SAO PAULO/SP  </v>
      </c>
      <c r="Y8" s="52" t="str">
        <f>MID(X8,FIND("CEP",X8)+5,9)</f>
        <v>04116-040</v>
      </c>
      <c r="Z8" s="49" t="str">
        <f>A8</f>
        <v>CEP</v>
      </c>
      <c r="AA8" s="54" t="str">
        <f>Y8</f>
        <v>04116-040</v>
      </c>
    </row>
    <row r="9" spans="1:30" x14ac:dyDescent="0.25">
      <c r="A9" s="22" t="s">
        <v>6</v>
      </c>
      <c r="B9" s="2">
        <v>307</v>
      </c>
      <c r="C9" s="7">
        <v>740</v>
      </c>
      <c r="D9" s="4" t="str">
        <f>VLOOKUP(B9&amp;C9,concat!$B$2:$C$200,2,0)</f>
        <v>01 NOV 2022</v>
      </c>
      <c r="E9" s="2" t="str">
        <f>IF(ISNA(D9),VLOOKUP($B9-1&amp;$C9,concat!$B$2:$C$200,2,0),D9)</f>
        <v>01 NOV 2022</v>
      </c>
      <c r="F9" s="3" t="str">
        <f>IF(ISNA(E9),VLOOKUP($B9+1&amp;$C9,concat!$B$2:$C$200,2,0),E9)</f>
        <v>01 NOV 2022</v>
      </c>
      <c r="G9" s="3" t="str">
        <f>IF(ISNA(F9),VLOOKUP($B9-2&amp;$C9,concat!$B$2:$C$200,2,0),F9)</f>
        <v>01 NOV 2022</v>
      </c>
      <c r="H9" s="3" t="str">
        <f>IF(ISNA(G9),VLOOKUP($B9+2&amp;$C9,concat!$B$2:$C$200,2,0),G9)</f>
        <v>01 NOV 2022</v>
      </c>
      <c r="I9" s="3" t="str">
        <f>IF(ISNA(H9),VLOOKUP($B9-3&amp;$C9,concat!$B$2:$C$200,2,0),H9)</f>
        <v>01 NOV 2022</v>
      </c>
      <c r="J9" s="3" t="str">
        <f>IF(ISNA(I9),VLOOKUP($B9+3&amp;$C9,concat!$B$2:$C$200,2,0),I9)</f>
        <v>01 NOV 2022</v>
      </c>
      <c r="K9" s="3" t="str">
        <f>IF(ISNA(J9),VLOOKUP($B9-4&amp;$C9,concat!$B$2:$C$200,2,0),J9)</f>
        <v>01 NOV 2022</v>
      </c>
      <c r="L9" s="3" t="str">
        <f>IF(ISNA(K9),VLOOKUP($B9+4&amp;$C9,concat!$B$2:$C$200,2,0),K9)</f>
        <v>01 NOV 2022</v>
      </c>
      <c r="M9" s="3" t="str">
        <f>IF(ISNA(L9),VLOOKUP($B9-5&amp;$C9,concat!$B$2:$C$200,2,0),L9)</f>
        <v>01 NOV 2022</v>
      </c>
      <c r="N9" s="3" t="str">
        <f>IF(ISNA(M9),VLOOKUP($B9+5&amp;$C9,concat!$B$2:$C$200,2,0),M9)</f>
        <v>01 NOV 2022</v>
      </c>
      <c r="O9" s="3" t="str">
        <f>IF(ISNA(N9),VLOOKUP($B9-6&amp;$C9,concat!$B$2:$C$200,2,0),N9)</f>
        <v>01 NOV 2022</v>
      </c>
      <c r="P9" s="3" t="str">
        <f>IF(ISNA(O9),VLOOKUP($B9+6&amp;$C9,concat!$B$2:$C$200,2,0),O9)</f>
        <v>01 NOV 2022</v>
      </c>
      <c r="Q9" s="3" t="str">
        <f>IF(ISNA(P9),VLOOKUP($B9-7&amp;$C9,concat!$B$2:$C$200,2,0),P9)</f>
        <v>01 NOV 2022</v>
      </c>
      <c r="R9" s="3" t="str">
        <f>IF(ISNA(Q9),VLOOKUP($B9+7&amp;$C9,concat!$B$2:$C$200,2,0),Q9)</f>
        <v>01 NOV 2022</v>
      </c>
      <c r="S9" s="3" t="str">
        <f>IF(ISNA(R9),VLOOKUP($B9-8&amp;$C9,concat!$B$2:$C$200,2,0),R9)</f>
        <v>01 NOV 2022</v>
      </c>
      <c r="T9" s="3" t="str">
        <f>IF(ISNA(S9),VLOOKUP($B9+8&amp;$C9,concat!$B$2:$C$200,2,0),S9)</f>
        <v>01 NOV 2022</v>
      </c>
      <c r="U9" s="3" t="str">
        <f>IF(ISNA(T9),VLOOKUP($B9+9&amp;$C9,concat!$B$2:$C$200,2,0),T9)</f>
        <v>01 NOV 2022</v>
      </c>
      <c r="V9" s="3" t="str">
        <f>IF(ISNA(U9),VLOOKUP($B9-9&amp;$C9,concat!$B$2:$C$200,2,0),U9)</f>
        <v>01 NOV 2022</v>
      </c>
      <c r="W9" s="3" t="str">
        <f>IF(ISNA(V9),VLOOKUP($B9-10&amp;$C9,concat!$B$2:$C$200,2,0),V9)</f>
        <v>01 NOV 2022</v>
      </c>
      <c r="X9" s="7" t="str">
        <f>IF(ISNA(W9),VLOOKUP($B9+10&amp;$C9,concat!$B$2:$C$200,2,0),W9)</f>
        <v>01 NOV 2022</v>
      </c>
      <c r="Z9" s="6" t="str">
        <f t="shared" si="0"/>
        <v>Vencimento</v>
      </c>
      <c r="AA9" s="17" t="str">
        <f>X9</f>
        <v>01 NOV 2022</v>
      </c>
    </row>
    <row r="10" spans="1:30" x14ac:dyDescent="0.25">
      <c r="A10" s="22" t="s">
        <v>8</v>
      </c>
      <c r="B10" s="2">
        <v>375</v>
      </c>
      <c r="C10" s="7">
        <v>739</v>
      </c>
      <c r="D10" s="4" t="e">
        <f>VLOOKUP(B10&amp;C10,concat!$B$2:$C$200,2,0)</f>
        <v>#N/A</v>
      </c>
      <c r="E10" s="2" t="e">
        <f>IF(ISNA(D10),VLOOKUP($B10-1&amp;$C10,concat!$B$2:$C$200,2,0),D10)</f>
        <v>#N/A</v>
      </c>
      <c r="F10" s="3" t="e">
        <f>IF(ISNA(E10),VLOOKUP($B10+1&amp;$C10,concat!$B$2:$C$200,2,0),E10)</f>
        <v>#N/A</v>
      </c>
      <c r="G10" s="3" t="e">
        <f>IF(ISNA(F10),VLOOKUP($B10-2&amp;$C10,concat!$B$2:$C$200,2,0),F10)</f>
        <v>#N/A</v>
      </c>
      <c r="H10" s="3" t="e">
        <f>IF(ISNA(G10),VLOOKUP($B10+2&amp;$C10,concat!$B$2:$C$200,2,0),G10)</f>
        <v>#N/A</v>
      </c>
      <c r="I10" s="3" t="e">
        <f>IF(ISNA(H10),VLOOKUP($B10-3&amp;$C10,concat!$B$2:$C$200,2,0),H10)</f>
        <v>#N/A</v>
      </c>
      <c r="J10" s="3" t="e">
        <f>IF(ISNA(I10),VLOOKUP($B10+3&amp;$C10,concat!$B$2:$C$200,2,0),I10)</f>
        <v>#N/A</v>
      </c>
      <c r="K10" s="3" t="e">
        <f>IF(ISNA(J10),VLOOKUP($B10-4&amp;$C10,concat!$B$2:$C$200,2,0),J10)</f>
        <v>#N/A</v>
      </c>
      <c r="L10" s="3" t="e">
        <f>IF(ISNA(K10),VLOOKUP($B10+4&amp;$C10,concat!$B$2:$C$200,2,0),K10)</f>
        <v>#N/A</v>
      </c>
      <c r="M10" s="3" t="e">
        <f>IF(ISNA(L10),VLOOKUP($B10-5&amp;$C10,concat!$B$2:$C$200,2,0),L10)</f>
        <v>#N/A</v>
      </c>
      <c r="N10" s="3" t="e">
        <f>IF(ISNA(M10),VLOOKUP($B10+5&amp;$C10,concat!$B$2:$C$200,2,0),M10)</f>
        <v>#N/A</v>
      </c>
      <c r="O10" s="3" t="e">
        <f>IF(ISNA(N10),VLOOKUP($B10-6&amp;$C10,concat!$B$2:$C$200,2,0),N10)</f>
        <v>#N/A</v>
      </c>
      <c r="P10" s="3" t="e">
        <f>IF(ISNA(O10),VLOOKUP($B10+6&amp;$C10,concat!$B$2:$C$200,2,0),O10)</f>
        <v>#N/A</v>
      </c>
      <c r="Q10" s="3" t="e">
        <f>IF(ISNA(P10),VLOOKUP($B10-7&amp;$C10,concat!$B$2:$C$200,2,0),P10)</f>
        <v>#N/A</v>
      </c>
      <c r="R10" s="3" t="e">
        <f>IF(ISNA(Q10),VLOOKUP($B10+7&amp;$C10,concat!$B$2:$C$200,2,0),Q10)</f>
        <v>#N/A</v>
      </c>
      <c r="S10" s="3" t="e">
        <f>IF(ISNA(R10),VLOOKUP($B10-8&amp;$C10,concat!$B$2:$C$200,2,0),R10)</f>
        <v>#N/A</v>
      </c>
      <c r="T10" s="3" t="e">
        <f>IF(ISNA(S10),VLOOKUP($B10+8&amp;$C10,concat!$B$2:$C$200,2,0),S10)</f>
        <v>#N/A</v>
      </c>
      <c r="U10" s="3" t="e">
        <f>IF(ISNA(T10),VLOOKUP($B10+9&amp;$C10,concat!$B$2:$C$200,2,0),T10)</f>
        <v>#N/A</v>
      </c>
      <c r="V10" s="3" t="e">
        <f>IF(ISNA(U10),VLOOKUP($B10-9&amp;$C10,concat!$B$2:$C$200,2,0),U10)</f>
        <v>#N/A</v>
      </c>
      <c r="W10" s="3" t="e">
        <f>IF(ISNA(V10),VLOOKUP($B10-10&amp;$C10,concat!$B$2:$C$200,2,0),V10)</f>
        <v>#N/A</v>
      </c>
      <c r="X10" s="7" t="e">
        <f>IF(ISNA(W10),VLOOKUP($B10+10&amp;$C10,concat!$B$2:$C$200,2,0),W10)</f>
        <v>#N/A</v>
      </c>
      <c r="Y10" s="4" t="str">
        <f>IF(ISNA(X10),IF(LEN(X11)&gt;8,LEFT(X11,LEN(X11)-8),X10),X10)</f>
        <v>424,64</v>
      </c>
      <c r="Z10" s="6" t="str">
        <f t="shared" si="0"/>
        <v>Total a pagar</v>
      </c>
      <c r="AA10" s="17" t="str">
        <f>Y10</f>
        <v>424,64</v>
      </c>
      <c r="AC10" s="23"/>
      <c r="AD10" s="23"/>
    </row>
    <row r="11" spans="1:30" x14ac:dyDescent="0.25">
      <c r="A11" s="22" t="s">
        <v>5</v>
      </c>
      <c r="B11" s="2">
        <v>365</v>
      </c>
      <c r="C11" s="7">
        <v>727</v>
      </c>
      <c r="D11" s="4" t="str">
        <f>VLOOKUP(B11&amp;C11,concat!$B$2:$C$200,2,0)</f>
        <v>424,64OUT 2022</v>
      </c>
      <c r="E11" s="2" t="str">
        <f>IF(ISNA(D11),VLOOKUP($B11-1&amp;$C11,concat!$B$2:$C$200,2,0),D11)</f>
        <v>424,64OUT 2022</v>
      </c>
      <c r="F11" s="3" t="str">
        <f>IF(ISNA(E11),VLOOKUP($B11+1&amp;$C11,concat!$B$2:$C$200,2,0),E11)</f>
        <v>424,64OUT 2022</v>
      </c>
      <c r="G11" s="3" t="str">
        <f>IF(ISNA(F11),VLOOKUP($B11-2&amp;$C11,concat!$B$2:$C$200,2,0),F11)</f>
        <v>424,64OUT 2022</v>
      </c>
      <c r="H11" s="3" t="str">
        <f>IF(ISNA(G11),VLOOKUP($B11+2&amp;$C11,concat!$B$2:$C$200,2,0),G11)</f>
        <v>424,64OUT 2022</v>
      </c>
      <c r="I11" s="3" t="str">
        <f>IF(ISNA(H11),VLOOKUP($B11-3&amp;$C11,concat!$B$2:$C$200,2,0),H11)</f>
        <v>424,64OUT 2022</v>
      </c>
      <c r="J11" s="3" t="str">
        <f>IF(ISNA(I11),VLOOKUP($B11+3&amp;$C11,concat!$B$2:$C$200,2,0),I11)</f>
        <v>424,64OUT 2022</v>
      </c>
      <c r="K11" s="3" t="str">
        <f>IF(ISNA(J11),VLOOKUP($B11-4&amp;$C11,concat!$B$2:$C$200,2,0),J11)</f>
        <v>424,64OUT 2022</v>
      </c>
      <c r="L11" s="3" t="str">
        <f>IF(ISNA(K11),VLOOKUP($B11+4&amp;$C11,concat!$B$2:$C$200,2,0),K11)</f>
        <v>424,64OUT 2022</v>
      </c>
      <c r="M11" s="3" t="str">
        <f>IF(ISNA(L11),VLOOKUP($B11-5&amp;$C11,concat!$B$2:$C$200,2,0),L11)</f>
        <v>424,64OUT 2022</v>
      </c>
      <c r="N11" s="3" t="str">
        <f>IF(ISNA(M11),VLOOKUP($B11+5&amp;$C11,concat!$B$2:$C$200,2,0),M11)</f>
        <v>424,64OUT 2022</v>
      </c>
      <c r="O11" s="3" t="str">
        <f>IF(ISNA(N11),VLOOKUP($B11-6&amp;$C11,concat!$B$2:$C$200,2,0),N11)</f>
        <v>424,64OUT 2022</v>
      </c>
      <c r="P11" s="3" t="str">
        <f>IF(ISNA(O11),VLOOKUP($B11+6&amp;$C11,concat!$B$2:$C$200,2,0),O11)</f>
        <v>424,64OUT 2022</v>
      </c>
      <c r="Q11" s="3" t="str">
        <f>IF(ISNA(P11),VLOOKUP($B11-7&amp;$C11,concat!$B$2:$C$200,2,0),P11)</f>
        <v>424,64OUT 2022</v>
      </c>
      <c r="R11" s="3" t="str">
        <f>IF(ISNA(Q11),VLOOKUP($B11+7&amp;$C11,concat!$B$2:$C$200,2,0),Q11)</f>
        <v>424,64OUT 2022</v>
      </c>
      <c r="S11" s="3" t="str">
        <f>IF(ISNA(R11),VLOOKUP($B11-8&amp;$C11,concat!$B$2:$C$200,2,0),R11)</f>
        <v>424,64OUT 2022</v>
      </c>
      <c r="T11" s="3" t="str">
        <f>IF(ISNA(S11),VLOOKUP($B11+8&amp;$C11,concat!$B$2:$C$200,2,0),S11)</f>
        <v>424,64OUT 2022</v>
      </c>
      <c r="U11" s="3" t="str">
        <f>IF(ISNA(T11),VLOOKUP($B11+9&amp;$C11,concat!$B$2:$C$200,2,0),T11)</f>
        <v>424,64OUT 2022</v>
      </c>
      <c r="V11" s="3" t="str">
        <f>IF(ISNA(U11),VLOOKUP($B11-9&amp;$C11,concat!$B$2:$C$200,2,0),U11)</f>
        <v>424,64OUT 2022</v>
      </c>
      <c r="W11" s="3" t="str">
        <f>IF(ISNA(V11),VLOOKUP($B11-10&amp;$C11,concat!$B$2:$C$200,2,0),V11)</f>
        <v>424,64OUT 2022</v>
      </c>
      <c r="X11" s="7" t="str">
        <f>IF(ISNA(W11),VLOOKUP($B11+10&amp;$C11,concat!$B$2:$C$200,2,0),W11)</f>
        <v>424,64OUT 2022</v>
      </c>
      <c r="Y11" s="4" t="str">
        <f>IF(LEN(X11)&gt;8,RIGHT(X11,8),X11)</f>
        <v>OUT 2022</v>
      </c>
      <c r="Z11" s="6" t="str">
        <f>A11</f>
        <v>Conta referente a</v>
      </c>
      <c r="AA11" s="17" t="str">
        <f>Y11</f>
        <v>OUT 2022</v>
      </c>
    </row>
    <row r="12" spans="1:30" x14ac:dyDescent="0.25">
      <c r="A12" s="22" t="s">
        <v>3</v>
      </c>
      <c r="B12" s="2">
        <v>350</v>
      </c>
      <c r="C12" s="7">
        <v>684</v>
      </c>
      <c r="D12" s="4" t="str">
        <f>VLOOKUP(B12&amp;C12,concat!$B$2:$C$200,2,0)</f>
        <v>02 SET</v>
      </c>
      <c r="E12" s="2" t="str">
        <f>IF(ISNA(D12),VLOOKUP($B12-1&amp;$C12,concat!$B$2:$C$200,2,0),D12)</f>
        <v>02 SET</v>
      </c>
      <c r="F12" s="3" t="str">
        <f>IF(ISNA(E12),VLOOKUP($B12+1&amp;$C12,concat!$B$2:$C$200,2,0),E12)</f>
        <v>02 SET</v>
      </c>
      <c r="G12" s="3" t="str">
        <f>IF(ISNA(F12),VLOOKUP($B12-2&amp;$C12,concat!$B$2:$C$200,2,0),F12)</f>
        <v>02 SET</v>
      </c>
      <c r="H12" s="3" t="str">
        <f>IF(ISNA(G12),VLOOKUP($B12+2&amp;$C12,concat!$B$2:$C$200,2,0),G12)</f>
        <v>02 SET</v>
      </c>
      <c r="I12" s="3" t="str">
        <f>IF(ISNA(H12),VLOOKUP($B12-3&amp;$C12,concat!$B$2:$C$200,2,0),H12)</f>
        <v>02 SET</v>
      </c>
      <c r="J12" s="3" t="str">
        <f>IF(ISNA(I12),VLOOKUP($B12+3&amp;$C12,concat!$B$2:$C$200,2,0),I12)</f>
        <v>02 SET</v>
      </c>
      <c r="K12" s="3" t="str">
        <f>IF(ISNA(J12),VLOOKUP($B12-4&amp;$C12,concat!$B$2:$C$200,2,0),J12)</f>
        <v>02 SET</v>
      </c>
      <c r="L12" s="3" t="str">
        <f>IF(ISNA(K12),VLOOKUP($B12+4&amp;$C12,concat!$B$2:$C$200,2,0),K12)</f>
        <v>02 SET</v>
      </c>
      <c r="M12" s="3" t="str">
        <f>IF(ISNA(L12),VLOOKUP($B12-5&amp;$C12,concat!$B$2:$C$200,2,0),L12)</f>
        <v>02 SET</v>
      </c>
      <c r="N12" s="3" t="str">
        <f>IF(ISNA(M12),VLOOKUP($B12+5&amp;$C12,concat!$B$2:$C$200,2,0),M12)</f>
        <v>02 SET</v>
      </c>
      <c r="O12" s="3" t="str">
        <f>IF(ISNA(N12),VLOOKUP($B12-6&amp;$C12,concat!$B$2:$C$200,2,0),N12)</f>
        <v>02 SET</v>
      </c>
      <c r="P12" s="3" t="str">
        <f>IF(ISNA(O12),VLOOKUP($B12+6&amp;$C12,concat!$B$2:$C$200,2,0),O12)</f>
        <v>02 SET</v>
      </c>
      <c r="Q12" s="3" t="str">
        <f>IF(ISNA(P12),VLOOKUP($B12-7&amp;$C12,concat!$B$2:$C$200,2,0),P12)</f>
        <v>02 SET</v>
      </c>
      <c r="R12" s="3" t="str">
        <f>IF(ISNA(Q12),VLOOKUP($B12+7&amp;$C12,concat!$B$2:$C$200,2,0),Q12)</f>
        <v>02 SET</v>
      </c>
      <c r="S12" s="3" t="str">
        <f>IF(ISNA(R12),VLOOKUP($B12-8&amp;$C12,concat!$B$2:$C$200,2,0),R12)</f>
        <v>02 SET</v>
      </c>
      <c r="T12" s="3" t="str">
        <f>IF(ISNA(S12),VLOOKUP($B12+8&amp;$C12,concat!$B$2:$C$200,2,0),S12)</f>
        <v>02 SET</v>
      </c>
      <c r="U12" s="3" t="str">
        <f>IF(ISNA(T12),VLOOKUP($B12+9&amp;$C12,concat!$B$2:$C$200,2,0),T12)</f>
        <v>02 SET</v>
      </c>
      <c r="V12" s="3" t="str">
        <f>IF(ISNA(U12),VLOOKUP($B12-9&amp;$C12,concat!$B$2:$C$200,2,0),U12)</f>
        <v>02 SET</v>
      </c>
      <c r="W12" s="3" t="str">
        <f>IF(ISNA(V12),VLOOKUP($B12-10&amp;$C12,concat!$B$2:$C$200,2,0),V12)</f>
        <v>02 SET</v>
      </c>
      <c r="X12" s="7" t="str">
        <f>IF(ISNA(W12),VLOOKUP($B12+10&amp;$C12,concat!$B$2:$C$200,2,0),W12)</f>
        <v>02 SET</v>
      </c>
      <c r="Z12" s="6" t="str">
        <f t="shared" si="0"/>
        <v>Leitura Anterior</v>
      </c>
      <c r="AA12" s="17" t="str">
        <f t="shared" ref="AA12:AA15" si="1">X12</f>
        <v>02 SET</v>
      </c>
    </row>
    <row r="13" spans="1:30" x14ac:dyDescent="0.25">
      <c r="A13" s="22" t="s">
        <v>2</v>
      </c>
      <c r="B13" s="2">
        <v>346</v>
      </c>
      <c r="C13" s="7">
        <v>671</v>
      </c>
      <c r="D13" s="4" t="e">
        <f>VLOOKUP(B13&amp;C13,concat!$B$2:$C$200,2,0)</f>
        <v>#N/A</v>
      </c>
      <c r="E13" s="2" t="e">
        <f>IF(ISNA(D13),VLOOKUP($B13-1&amp;$C13,concat!$B$2:$C$200,2,0),D13)</f>
        <v>#N/A</v>
      </c>
      <c r="F13" s="3" t="str">
        <f>IF(ISNA(E13),VLOOKUP($B13+1&amp;$C13,concat!$B$2:$C$200,2,0),E13)</f>
        <v>04 OUT</v>
      </c>
      <c r="G13" s="3" t="str">
        <f>IF(ISNA(F13),VLOOKUP($B13-2&amp;$C13,concat!$B$2:$C$200,2,0),F13)</f>
        <v>04 OUT</v>
      </c>
      <c r="H13" s="3" t="str">
        <f>IF(ISNA(G13),VLOOKUP($B13+2&amp;$C13,concat!$B$2:$C$200,2,0),G13)</f>
        <v>04 OUT</v>
      </c>
      <c r="I13" s="3" t="str">
        <f>IF(ISNA(H13),VLOOKUP($B13-3&amp;$C13,concat!$B$2:$C$200,2,0),H13)</f>
        <v>04 OUT</v>
      </c>
      <c r="J13" s="3" t="str">
        <f>IF(ISNA(I13),VLOOKUP($B13+3&amp;$C13,concat!$B$2:$C$200,2,0),I13)</f>
        <v>04 OUT</v>
      </c>
      <c r="K13" s="3" t="str">
        <f>IF(ISNA(J13),VLOOKUP($B13-4&amp;$C13,concat!$B$2:$C$200,2,0),J13)</f>
        <v>04 OUT</v>
      </c>
      <c r="L13" s="3" t="str">
        <f>IF(ISNA(K13),VLOOKUP($B13+4&amp;$C13,concat!$B$2:$C$200,2,0),K13)</f>
        <v>04 OUT</v>
      </c>
      <c r="M13" s="3" t="str">
        <f>IF(ISNA(L13),VLOOKUP($B13-5&amp;$C13,concat!$B$2:$C$200,2,0),L13)</f>
        <v>04 OUT</v>
      </c>
      <c r="N13" s="3" t="str">
        <f>IF(ISNA(M13),VLOOKUP($B13+5&amp;$C13,concat!$B$2:$C$200,2,0),M13)</f>
        <v>04 OUT</v>
      </c>
      <c r="O13" s="3" t="str">
        <f>IF(ISNA(N13),VLOOKUP($B13-6&amp;$C13,concat!$B$2:$C$200,2,0),N13)</f>
        <v>04 OUT</v>
      </c>
      <c r="P13" s="3" t="str">
        <f>IF(ISNA(O13),VLOOKUP($B13+6&amp;$C13,concat!$B$2:$C$200,2,0),O13)</f>
        <v>04 OUT</v>
      </c>
      <c r="Q13" s="3" t="str">
        <f>IF(ISNA(P13),VLOOKUP($B13-7&amp;$C13,concat!$B$2:$C$200,2,0),P13)</f>
        <v>04 OUT</v>
      </c>
      <c r="R13" s="3" t="str">
        <f>IF(ISNA(Q13),VLOOKUP($B13+7&amp;$C13,concat!$B$2:$C$200,2,0),Q13)</f>
        <v>04 OUT</v>
      </c>
      <c r="S13" s="3" t="str">
        <f>IF(ISNA(R13),VLOOKUP($B13-8&amp;$C13,concat!$B$2:$C$200,2,0),R13)</f>
        <v>04 OUT</v>
      </c>
      <c r="T13" s="3" t="str">
        <f>IF(ISNA(S13),VLOOKUP($B13+8&amp;$C13,concat!$B$2:$C$200,2,0),S13)</f>
        <v>04 OUT</v>
      </c>
      <c r="U13" s="3" t="str">
        <f>IF(ISNA(T13),VLOOKUP($B13+9&amp;$C13,concat!$B$2:$C$200,2,0),T13)</f>
        <v>04 OUT</v>
      </c>
      <c r="V13" s="3" t="str">
        <f>IF(ISNA(U13),VLOOKUP($B13-9&amp;$C13,concat!$B$2:$C$200,2,0),U13)</f>
        <v>04 OUT</v>
      </c>
      <c r="W13" s="3" t="str">
        <f>IF(ISNA(V13),VLOOKUP($B13-10&amp;$C13,concat!$B$2:$C$200,2,0),V13)</f>
        <v>04 OUT</v>
      </c>
      <c r="X13" s="7" t="str">
        <f>IF(ISNA(W13),VLOOKUP($B13+10&amp;$C13,concat!$B$2:$C$200,2,0),W13)</f>
        <v>04 OUT</v>
      </c>
      <c r="Z13" s="6" t="str">
        <f t="shared" si="0"/>
        <v>Leitura Atual</v>
      </c>
      <c r="AA13" s="17" t="str">
        <f t="shared" si="1"/>
        <v>04 OUT</v>
      </c>
    </row>
    <row r="14" spans="1:30" x14ac:dyDescent="0.25">
      <c r="A14" s="22" t="s">
        <v>4</v>
      </c>
      <c r="B14" s="2">
        <v>348</v>
      </c>
      <c r="C14" s="7">
        <v>658</v>
      </c>
      <c r="D14" s="4" t="str">
        <f>VLOOKUP(B14&amp;C14,concat!$B$2:$C$200,2,0)</f>
        <v>03 NOV</v>
      </c>
      <c r="E14" s="2" t="str">
        <f>IF(ISNA(D14),VLOOKUP($B14-1&amp;$C14,concat!$B$2:$C$200,2,0),D14)</f>
        <v>03 NOV</v>
      </c>
      <c r="F14" s="3" t="str">
        <f>IF(ISNA(E14),VLOOKUP($B14+1&amp;$C14,concat!$B$2:$C$200,2,0),E14)</f>
        <v>03 NOV</v>
      </c>
      <c r="G14" s="3" t="str">
        <f>IF(ISNA(F14),VLOOKUP($B14-2&amp;$C14,concat!$B$2:$C$200,2,0),F14)</f>
        <v>03 NOV</v>
      </c>
      <c r="H14" s="3" t="str">
        <f>IF(ISNA(G14),VLOOKUP($B14+2&amp;$C14,concat!$B$2:$C$200,2,0),G14)</f>
        <v>03 NOV</v>
      </c>
      <c r="I14" s="3" t="str">
        <f>IF(ISNA(H14),VLOOKUP($B14-3&amp;$C14,concat!$B$2:$C$200,2,0),H14)</f>
        <v>03 NOV</v>
      </c>
      <c r="J14" s="3" t="str">
        <f>IF(ISNA(I14),VLOOKUP($B14+3&amp;$C14,concat!$B$2:$C$200,2,0),I14)</f>
        <v>03 NOV</v>
      </c>
      <c r="K14" s="3" t="str">
        <f>IF(ISNA(J14),VLOOKUP($B14-4&amp;$C14,concat!$B$2:$C$200,2,0),J14)</f>
        <v>03 NOV</v>
      </c>
      <c r="L14" s="3" t="str">
        <f>IF(ISNA(K14),VLOOKUP($B14+4&amp;$C14,concat!$B$2:$C$200,2,0),K14)</f>
        <v>03 NOV</v>
      </c>
      <c r="M14" s="3" t="str">
        <f>IF(ISNA(L14),VLOOKUP($B14-5&amp;$C14,concat!$B$2:$C$200,2,0),L14)</f>
        <v>03 NOV</v>
      </c>
      <c r="N14" s="3" t="str">
        <f>IF(ISNA(M14),VLOOKUP($B14+5&amp;$C14,concat!$B$2:$C$200,2,0),M14)</f>
        <v>03 NOV</v>
      </c>
      <c r="O14" s="3" t="str">
        <f>IF(ISNA(N14),VLOOKUP($B14-6&amp;$C14,concat!$B$2:$C$200,2,0),N14)</f>
        <v>03 NOV</v>
      </c>
      <c r="P14" s="3" t="str">
        <f>IF(ISNA(O14),VLOOKUP($B14+6&amp;$C14,concat!$B$2:$C$200,2,0),O14)</f>
        <v>03 NOV</v>
      </c>
      <c r="Q14" s="3" t="str">
        <f>IF(ISNA(P14),VLOOKUP($B14-7&amp;$C14,concat!$B$2:$C$200,2,0),P14)</f>
        <v>03 NOV</v>
      </c>
      <c r="R14" s="3" t="str">
        <f>IF(ISNA(Q14),VLOOKUP($B14+7&amp;$C14,concat!$B$2:$C$200,2,0),Q14)</f>
        <v>03 NOV</v>
      </c>
      <c r="S14" s="3" t="str">
        <f>IF(ISNA(R14),VLOOKUP($B14-8&amp;$C14,concat!$B$2:$C$200,2,0),R14)</f>
        <v>03 NOV</v>
      </c>
      <c r="T14" s="3" t="str">
        <f>IF(ISNA(S14),VLOOKUP($B14+8&amp;$C14,concat!$B$2:$C$200,2,0),S14)</f>
        <v>03 NOV</v>
      </c>
      <c r="U14" s="3" t="str">
        <f>IF(ISNA(T14),VLOOKUP($B14+9&amp;$C14,concat!$B$2:$C$200,2,0),T14)</f>
        <v>03 NOV</v>
      </c>
      <c r="V14" s="3" t="str">
        <f>IF(ISNA(U14),VLOOKUP($B14-9&amp;$C14,concat!$B$2:$C$200,2,0),U14)</f>
        <v>03 NOV</v>
      </c>
      <c r="W14" s="3" t="str">
        <f>IF(ISNA(V14),VLOOKUP($B14-10&amp;$C14,concat!$B$2:$C$200,2,0),V14)</f>
        <v>03 NOV</v>
      </c>
      <c r="X14" s="7" t="str">
        <f>IF(ISNA(W14),VLOOKUP($B14+10&amp;$C14,concat!$B$2:$C$200,2,0),W14)</f>
        <v>03 NOV</v>
      </c>
      <c r="Z14" s="6" t="str">
        <f t="shared" si="0"/>
        <v>Proxima Leitura</v>
      </c>
      <c r="AA14" s="17" t="str">
        <f t="shared" si="1"/>
        <v>03 NOV</v>
      </c>
    </row>
    <row r="15" spans="1:30" ht="15.75" thickBot="1" x14ac:dyDescent="0.3">
      <c r="A15" s="22" t="s">
        <v>9</v>
      </c>
      <c r="B15" s="2">
        <v>319</v>
      </c>
      <c r="C15" s="7">
        <v>549</v>
      </c>
      <c r="D15" s="4" t="str">
        <f>VLOOKUP(B15&amp;C15,concat!$B$2:$C$200,2,0)</f>
        <v xml:space="preserve">VERDE    </v>
      </c>
      <c r="E15" s="2" t="str">
        <f>IF(ISNA(D15),VLOOKUP($B15-1&amp;$C15,concat!$B$2:$C$200,2,0),D15)</f>
        <v xml:space="preserve">VERDE    </v>
      </c>
      <c r="F15" s="3" t="str">
        <f>IF(ISNA(E15),VLOOKUP($B15+1&amp;$C15,concat!$B$2:$C$200,2,0),E15)</f>
        <v xml:space="preserve">VERDE    </v>
      </c>
      <c r="G15" s="3" t="str">
        <f>IF(ISNA(F15),VLOOKUP($B15-2&amp;$C15,concat!$B$2:$C$200,2,0),F15)</f>
        <v xml:space="preserve">VERDE    </v>
      </c>
      <c r="H15" s="3" t="str">
        <f>IF(ISNA(G15),VLOOKUP($B15+2&amp;$C15,concat!$B$2:$C$200,2,0),G15)</f>
        <v xml:space="preserve">VERDE    </v>
      </c>
      <c r="I15" s="3" t="str">
        <f>IF(ISNA(H15),VLOOKUP($B15-3&amp;$C15,concat!$B$2:$C$200,2,0),H15)</f>
        <v xml:space="preserve">VERDE    </v>
      </c>
      <c r="J15" s="3" t="str">
        <f>IF(ISNA(I15),VLOOKUP($B15+3&amp;$C15,concat!$B$2:$C$200,2,0),I15)</f>
        <v xml:space="preserve">VERDE    </v>
      </c>
      <c r="K15" s="3" t="str">
        <f>IF(ISNA(J15),VLOOKUP($B15-4&amp;$C15,concat!$B$2:$C$200,2,0),J15)</f>
        <v xml:space="preserve">VERDE    </v>
      </c>
      <c r="L15" s="3" t="str">
        <f>IF(ISNA(K15),VLOOKUP($B15+4&amp;$C15,concat!$B$2:$C$200,2,0),K15)</f>
        <v xml:space="preserve">VERDE    </v>
      </c>
      <c r="M15" s="3" t="str">
        <f>IF(ISNA(L15),VLOOKUP($B15-5&amp;$C15,concat!$B$2:$C$200,2,0),L15)</f>
        <v xml:space="preserve">VERDE    </v>
      </c>
      <c r="N15" s="3" t="str">
        <f>IF(ISNA(M15),VLOOKUP($B15+5&amp;$C15,concat!$B$2:$C$200,2,0),M15)</f>
        <v xml:space="preserve">VERDE    </v>
      </c>
      <c r="O15" s="3" t="str">
        <f>IF(ISNA(N15),VLOOKUP($B15-6&amp;$C15,concat!$B$2:$C$200,2,0),N15)</f>
        <v xml:space="preserve">VERDE    </v>
      </c>
      <c r="P15" s="3" t="str">
        <f>IF(ISNA(O15),VLOOKUP($B15+6&amp;$C15,concat!$B$2:$C$200,2,0),O15)</f>
        <v xml:space="preserve">VERDE    </v>
      </c>
      <c r="Q15" s="3" t="str">
        <f>IF(ISNA(P15),VLOOKUP($B15-7&amp;$C15,concat!$B$2:$C$200,2,0),P15)</f>
        <v xml:space="preserve">VERDE    </v>
      </c>
      <c r="R15" s="3" t="str">
        <f>IF(ISNA(Q15),VLOOKUP($B15+7&amp;$C15,concat!$B$2:$C$200,2,0),Q15)</f>
        <v xml:space="preserve">VERDE    </v>
      </c>
      <c r="S15" s="3" t="str">
        <f>IF(ISNA(R15),VLOOKUP($B15-8&amp;$C15,concat!$B$2:$C$200,2,0),R15)</f>
        <v xml:space="preserve">VERDE    </v>
      </c>
      <c r="T15" s="3" t="str">
        <f>IF(ISNA(S15),VLOOKUP($B15+8&amp;$C15,concat!$B$2:$C$200,2,0),S15)</f>
        <v xml:space="preserve">VERDE    </v>
      </c>
      <c r="U15" s="3" t="str">
        <f>IF(ISNA(T15),VLOOKUP($B15+9&amp;$C15,concat!$B$2:$C$200,2,0),T15)</f>
        <v xml:space="preserve">VERDE    </v>
      </c>
      <c r="V15" s="3" t="str">
        <f>IF(ISNA(U15),VLOOKUP($B15-9&amp;$C15,concat!$B$2:$C$200,2,0),U15)</f>
        <v xml:space="preserve">VERDE    </v>
      </c>
      <c r="W15" s="3" t="str">
        <f>IF(ISNA(V15),VLOOKUP($B15-10&amp;$C15,concat!$B$2:$C$200,2,0),V15)</f>
        <v xml:space="preserve">VERDE    </v>
      </c>
      <c r="X15" s="7" t="str">
        <f>IF(ISNA(W15),VLOOKUP($B15+10&amp;$C15,concat!$B$2:$C$200,2,0),W15)</f>
        <v xml:space="preserve">VERDE    </v>
      </c>
      <c r="Z15" s="6" t="str">
        <f t="shared" si="0"/>
        <v>Bandeira</v>
      </c>
      <c r="AA15" s="17" t="str">
        <f t="shared" si="1"/>
        <v xml:space="preserve">VERDE    </v>
      </c>
    </row>
    <row r="16" spans="1:30" s="33" customFormat="1" x14ac:dyDescent="0.25">
      <c r="A16" s="31" t="s">
        <v>59</v>
      </c>
      <c r="B16" s="15">
        <v>272</v>
      </c>
      <c r="C16" s="25">
        <v>510</v>
      </c>
      <c r="D16" s="14" t="e">
        <f>VLOOKUP(B16&amp;C16,concat!$B$2:$C$200,2,0)</f>
        <v>#N/A</v>
      </c>
      <c r="E16" s="15" t="e">
        <f>IF(ISNA(D16),VLOOKUP($B16-1&amp;$C16,concat!$B$2:$C$200,2,0),D16)</f>
        <v>#N/A</v>
      </c>
      <c r="F16" s="33" t="e">
        <f>IF(ISNA(E16),VLOOKUP($B16+1&amp;$C16,concat!$B$2:$C$200,2,0),E16)</f>
        <v>#N/A</v>
      </c>
      <c r="G16" s="33" t="e">
        <f>IF(ISNA(F16),VLOOKUP($B16-2&amp;$C16,concat!$B$2:$C$200,2,0),F16)</f>
        <v>#N/A</v>
      </c>
      <c r="H16" s="33" t="e">
        <f>IF(ISNA(G16),VLOOKUP($B16+2&amp;$C16,concat!$B$2:$C$200,2,0),G16)</f>
        <v>#N/A</v>
      </c>
      <c r="I16" s="33" t="e">
        <f>IF(ISNA(H16),VLOOKUP($B16-3&amp;$C16,concat!$B$2:$C$200,2,0),H16)</f>
        <v>#N/A</v>
      </c>
      <c r="J16" s="33" t="e">
        <f>IF(ISNA(I16),VLOOKUP($B16+3&amp;$C16,concat!$B$2:$C$200,2,0),I16)</f>
        <v>#N/A</v>
      </c>
      <c r="K16" s="33" t="e">
        <f>IF(ISNA(J16),VLOOKUP($B16-4&amp;$C16,concat!$B$2:$C$200,2,0),J16)</f>
        <v>#N/A</v>
      </c>
      <c r="L16" s="33" t="e">
        <f>IF(ISNA(K16),VLOOKUP($B16+4&amp;$C16,concat!$B$2:$C$200,2,0),K16)</f>
        <v>#N/A</v>
      </c>
      <c r="M16" s="33" t="e">
        <f>IF(ISNA(L16),VLOOKUP($B16-5&amp;$C16,concat!$B$2:$C$200,2,0),L16)</f>
        <v>#N/A</v>
      </c>
      <c r="N16" s="33" t="e">
        <f>IF(ISNA(M16),VLOOKUP($B16+5&amp;$C16,concat!$B$2:$C$200,2,0),M16)</f>
        <v>#N/A</v>
      </c>
      <c r="O16" s="33" t="e">
        <f>IF(ISNA(N16),VLOOKUP($B16-6&amp;$C16,concat!$B$2:$C$200,2,0),N16)</f>
        <v>#N/A</v>
      </c>
      <c r="P16" s="33" t="e">
        <f>IF(ISNA(O16),VLOOKUP($B16+6&amp;$C16,concat!$B$2:$C$200,2,0),O16)</f>
        <v>#N/A</v>
      </c>
      <c r="Q16" s="33" t="e">
        <f>IF(ISNA(P16),VLOOKUP($B16-7&amp;$C16,concat!$B$2:$C$200,2,0),P16)</f>
        <v>#N/A</v>
      </c>
      <c r="R16" s="33" t="e">
        <f>IF(ISNA(Q16),VLOOKUP($B16+7&amp;$C16,concat!$B$2:$C$200,2,0),Q16)</f>
        <v>#N/A</v>
      </c>
      <c r="S16" s="33" t="e">
        <f>IF(ISNA(R16),VLOOKUP($B16-8&amp;$C16,concat!$B$2:$C$200,2,0),R16)</f>
        <v>#N/A</v>
      </c>
      <c r="T16" s="33" t="e">
        <f>IF(ISNA(S16),VLOOKUP($B16+8&amp;$C16,concat!$B$2:$C$200,2,0),S16)</f>
        <v>#N/A</v>
      </c>
      <c r="U16" s="33" t="str">
        <f>IF(ISNA(T16),VLOOKUP($B16+9&amp;$C16,concat!$B$2:$C$200,2,0),T16)</f>
        <v>483,000483,000</v>
      </c>
      <c r="V16" s="33" t="str">
        <f>IF(ISNA(U16),VLOOKUP($B16-9&amp;$C16,concat!$B$2:$C$200,2,0),U16)</f>
        <v>483,000483,000</v>
      </c>
      <c r="W16" s="33" t="str">
        <f>IF(ISNA(V16),VLOOKUP($B16-10&amp;$C16,concat!$B$2:$C$200,2,0),V16)</f>
        <v>483,000483,000</v>
      </c>
      <c r="X16" s="25" t="str">
        <f>IF(ISNA(W16),VLOOKUP($B16+10&amp;$C16,concat!$B$2:$C$200,2,0),W16)</f>
        <v>483,000483,000</v>
      </c>
      <c r="Y16" s="14">
        <f>LEN(X16)</f>
        <v>14</v>
      </c>
      <c r="Z16" s="40" t="str">
        <f t="shared" si="0"/>
        <v>CONSUMO</v>
      </c>
      <c r="AA16" s="32"/>
    </row>
    <row r="17" spans="1:27" x14ac:dyDescent="0.25">
      <c r="A17" s="22" t="s">
        <v>58</v>
      </c>
      <c r="Z17" s="6" t="str">
        <f t="shared" si="0"/>
        <v>Uso Sist. Distr. (TUSD)</v>
      </c>
      <c r="AA17" s="17" t="str">
        <f>LEFT(X16,Y16/2)</f>
        <v>483,000</v>
      </c>
    </row>
    <row r="18" spans="1:27" x14ac:dyDescent="0.25">
      <c r="A18" s="22" t="s">
        <v>57</v>
      </c>
      <c r="Z18" s="6" t="str">
        <f t="shared" si="0"/>
        <v>Energia (TE)</v>
      </c>
      <c r="AA18" s="17" t="str">
        <f>RIGHT(X16,Y16/2)</f>
        <v>483,000</v>
      </c>
    </row>
    <row r="19" spans="1:27" s="39" customFormat="1" x14ac:dyDescent="0.25">
      <c r="A19" s="30" t="s">
        <v>60</v>
      </c>
      <c r="B19" s="43">
        <v>347</v>
      </c>
      <c r="C19" s="44">
        <v>510</v>
      </c>
      <c r="D19" s="45" t="str">
        <f>VLOOKUP(B19&amp;C19,concat!$B$2:$C$200,2,0)</f>
        <v>0,482980,31764</v>
      </c>
      <c r="E19" s="43" t="str">
        <f>IF(ISNA(D19),VLOOKUP($B19-1&amp;$C19,concat!$B$2:$C$200,2,0),D19)</f>
        <v>0,482980,31764</v>
      </c>
      <c r="F19" s="39" t="str">
        <f>IF(ISNA(E19),VLOOKUP($B19+1&amp;$C19,concat!$B$2:$C$200,2,0),E19)</f>
        <v>0,482980,31764</v>
      </c>
      <c r="G19" s="39" t="str">
        <f>IF(ISNA(F19),VLOOKUP($B19-2&amp;$C19,concat!$B$2:$C$200,2,0),F19)</f>
        <v>0,482980,31764</v>
      </c>
      <c r="H19" s="39" t="str">
        <f>IF(ISNA(G19),VLOOKUP($B19+2&amp;$C19,concat!$B$2:$C$200,2,0),G19)</f>
        <v>0,482980,31764</v>
      </c>
      <c r="I19" s="39" t="str">
        <f>IF(ISNA(H19),VLOOKUP($B19-3&amp;$C19,concat!$B$2:$C$200,2,0),H19)</f>
        <v>0,482980,31764</v>
      </c>
      <c r="J19" s="39" t="str">
        <f>IF(ISNA(I19),VLOOKUP($B19+3&amp;$C19,concat!$B$2:$C$200,2,0),I19)</f>
        <v>0,482980,31764</v>
      </c>
      <c r="K19" s="39" t="str">
        <f>IF(ISNA(J19),VLOOKUP($B19-4&amp;$C19,concat!$B$2:$C$200,2,0),J19)</f>
        <v>0,482980,31764</v>
      </c>
      <c r="L19" s="39" t="str">
        <f>IF(ISNA(K19),VLOOKUP($B19+4&amp;$C19,concat!$B$2:$C$200,2,0),K19)</f>
        <v>0,482980,31764</v>
      </c>
      <c r="M19" s="39" t="str">
        <f>IF(ISNA(L19),VLOOKUP($B19-5&amp;$C19,concat!$B$2:$C$200,2,0),L19)</f>
        <v>0,482980,31764</v>
      </c>
      <c r="N19" s="39" t="str">
        <f>IF(ISNA(M19),VLOOKUP($B19+5&amp;$C19,concat!$B$2:$C$200,2,0),M19)</f>
        <v>0,482980,31764</v>
      </c>
      <c r="O19" s="39" t="str">
        <f>IF(ISNA(N19),VLOOKUP($B19-6&amp;$C19,concat!$B$2:$C$200,2,0),N19)</f>
        <v>0,482980,31764</v>
      </c>
      <c r="P19" s="39" t="str">
        <f>IF(ISNA(O19),VLOOKUP($B19+6&amp;$C19,concat!$B$2:$C$200,2,0),O19)</f>
        <v>0,482980,31764</v>
      </c>
      <c r="Q19" s="39" t="str">
        <f>IF(ISNA(P19),VLOOKUP($B19-7&amp;$C19,concat!$B$2:$C$200,2,0),P19)</f>
        <v>0,482980,31764</v>
      </c>
      <c r="R19" s="39" t="str">
        <f>IF(ISNA(Q19),VLOOKUP($B19+7&amp;$C19,concat!$B$2:$C$200,2,0),Q19)</f>
        <v>0,482980,31764</v>
      </c>
      <c r="S19" s="39" t="str">
        <f>IF(ISNA(R19),VLOOKUP($B19-8&amp;$C19,concat!$B$2:$C$200,2,0),R19)</f>
        <v>0,482980,31764</v>
      </c>
      <c r="T19" s="39" t="str">
        <f>IF(ISNA(S19),VLOOKUP($B19+8&amp;$C19,concat!$B$2:$C$200,2,0),S19)</f>
        <v>0,482980,31764</v>
      </c>
      <c r="U19" s="39" t="str">
        <f>IF(ISNA(T19),VLOOKUP($B19+9&amp;$C19,concat!$B$2:$C$200,2,0),T19)</f>
        <v>0,482980,31764</v>
      </c>
      <c r="V19" s="39" t="str">
        <f>IF(ISNA(U19),VLOOKUP($B19-9&amp;$C19,concat!$B$2:$C$200,2,0),U19)</f>
        <v>0,482980,31764</v>
      </c>
      <c r="W19" s="39" t="str">
        <f>IF(ISNA(V19),VLOOKUP($B19-10&amp;$C19,concat!$B$2:$C$200,2,0),V19)</f>
        <v>0,482980,31764</v>
      </c>
      <c r="X19" s="44" t="str">
        <f>IF(ISNA(W19),VLOOKUP($B19+10&amp;$C19,concat!$B$2:$C$200,2,0),W19)</f>
        <v>0,482980,31764</v>
      </c>
      <c r="Y19" s="45">
        <f>LEN(X19)</f>
        <v>14</v>
      </c>
      <c r="Z19" s="37" t="str">
        <f t="shared" si="0"/>
        <v>TARIFA</v>
      </c>
      <c r="AA19" s="38"/>
    </row>
    <row r="20" spans="1:27" x14ac:dyDescent="0.25">
      <c r="A20" s="22" t="s">
        <v>56</v>
      </c>
      <c r="Z20" s="6" t="str">
        <f t="shared" si="0"/>
        <v>Tarifa Uso Sist. Distr. (TUSD)</v>
      </c>
      <c r="AA20" s="17" t="str">
        <f>LEFT(X19,Y19/2)</f>
        <v>0,48298</v>
      </c>
    </row>
    <row r="21" spans="1:27" ht="15.75" thickBot="1" x14ac:dyDescent="0.3">
      <c r="A21" s="22" t="s">
        <v>55</v>
      </c>
      <c r="Z21" s="6" t="str">
        <f t="shared" si="0"/>
        <v>Tarifa Energia (TE)</v>
      </c>
      <c r="AA21" s="17" t="str">
        <f>RIGHT(X19,Y19/2)</f>
        <v>0,31764</v>
      </c>
    </row>
    <row r="22" spans="1:27" s="33" customFormat="1" x14ac:dyDescent="0.25">
      <c r="A22" s="31" t="s">
        <v>71</v>
      </c>
      <c r="B22" s="15">
        <v>391</v>
      </c>
      <c r="C22" s="25">
        <v>510</v>
      </c>
      <c r="D22" s="14" t="str">
        <f>VLOOKUP(B22&amp;C22,concat!$B$2:$C$200,2,0)</f>
        <v>233,28153,42</v>
      </c>
      <c r="E22" s="15" t="str">
        <f>IF(ISNA(D22),VLOOKUP($B22-1&amp;$C22,concat!$B$2:$C$200,2,0),D22)</f>
        <v>233,28153,42</v>
      </c>
      <c r="F22" s="33" t="str">
        <f>IF(ISNA(E22),VLOOKUP($B22+1&amp;$C22,concat!$B$2:$C$200,2,0),E22)</f>
        <v>233,28153,42</v>
      </c>
      <c r="G22" s="33" t="str">
        <f>IF(ISNA(F22),VLOOKUP($B22-2&amp;$C22,concat!$B$2:$C$200,2,0),F22)</f>
        <v>233,28153,42</v>
      </c>
      <c r="H22" s="33" t="str">
        <f>IF(ISNA(G22),VLOOKUP($B22+2&amp;$C22,concat!$B$2:$C$200,2,0),G22)</f>
        <v>233,28153,42</v>
      </c>
      <c r="I22" s="33" t="str">
        <f>IF(ISNA(H22),VLOOKUP($B22-3&amp;$C22,concat!$B$2:$C$200,2,0),H22)</f>
        <v>233,28153,42</v>
      </c>
      <c r="J22" s="33" t="str">
        <f>IF(ISNA(I22),VLOOKUP($B22+3&amp;$C22,concat!$B$2:$C$200,2,0),I22)</f>
        <v>233,28153,42</v>
      </c>
      <c r="K22" s="33" t="str">
        <f>IF(ISNA(J22),VLOOKUP($B22-4&amp;$C22,concat!$B$2:$C$200,2,0),J22)</f>
        <v>233,28153,42</v>
      </c>
      <c r="L22" s="33" t="str">
        <f>IF(ISNA(K22),VLOOKUP($B22+4&amp;$C22,concat!$B$2:$C$200,2,0),K22)</f>
        <v>233,28153,42</v>
      </c>
      <c r="M22" s="33" t="str">
        <f>IF(ISNA(L22),VLOOKUP($B22-5&amp;$C22,concat!$B$2:$C$200,2,0),L22)</f>
        <v>233,28153,42</v>
      </c>
      <c r="N22" s="33" t="str">
        <f>IF(ISNA(M22),VLOOKUP($B22+5&amp;$C22,concat!$B$2:$C$200,2,0),M22)</f>
        <v>233,28153,42</v>
      </c>
      <c r="O22" s="33" t="str">
        <f>IF(ISNA(N22),VLOOKUP($B22-6&amp;$C22,concat!$B$2:$C$200,2,0),N22)</f>
        <v>233,28153,42</v>
      </c>
      <c r="P22" s="33" t="str">
        <f>IF(ISNA(O22),VLOOKUP($B22+6&amp;$C22,concat!$B$2:$C$200,2,0),O22)</f>
        <v>233,28153,42</v>
      </c>
      <c r="Q22" s="33" t="str">
        <f>IF(ISNA(P22),VLOOKUP($B22-7&amp;$C22,concat!$B$2:$C$200,2,0),P22)</f>
        <v>233,28153,42</v>
      </c>
      <c r="R22" s="33" t="str">
        <f>IF(ISNA(Q22),VLOOKUP($B22+7&amp;$C22,concat!$B$2:$C$200,2,0),Q22)</f>
        <v>233,28153,42</v>
      </c>
      <c r="S22" s="33" t="str">
        <f>IF(ISNA(R22),VLOOKUP($B22-8&amp;$C22,concat!$B$2:$C$200,2,0),R22)</f>
        <v>233,28153,42</v>
      </c>
      <c r="T22" s="33" t="str">
        <f>IF(ISNA(S22),VLOOKUP($B22+8&amp;$C22,concat!$B$2:$C$200,2,0),S22)</f>
        <v>233,28153,42</v>
      </c>
      <c r="U22" s="33" t="str">
        <f>IF(ISNA(T22),VLOOKUP($B22+9&amp;$C22,concat!$B$2:$C$200,2,0),T22)</f>
        <v>233,28153,42</v>
      </c>
      <c r="V22" s="33" t="str">
        <f>IF(ISNA(U22),VLOOKUP($B22-9&amp;$C22,concat!$B$2:$C$200,2,0),U22)</f>
        <v>233,28153,42</v>
      </c>
      <c r="W22" s="33" t="str">
        <f>IF(ISNA(V22),VLOOKUP($B22-10&amp;$C22,concat!$B$2:$C$200,2,0),V22)</f>
        <v>233,28153,42</v>
      </c>
      <c r="X22" s="25" t="str">
        <f>IF(ISNA(W22),VLOOKUP($B22+10&amp;$C22,concat!$B$2:$C$200,2,0),W22)</f>
        <v>233,28153,42</v>
      </c>
      <c r="Y22" s="14">
        <f>LEN(X22)</f>
        <v>12</v>
      </c>
      <c r="Z22" s="40" t="str">
        <f t="shared" ref="Z22:Z25" si="2">A22</f>
        <v>VALOR (Consumo x Tarifa)</v>
      </c>
      <c r="AA22" s="32"/>
    </row>
    <row r="23" spans="1:27" x14ac:dyDescent="0.25">
      <c r="A23" s="22" t="s">
        <v>56</v>
      </c>
      <c r="Z23" s="6" t="str">
        <f t="shared" si="2"/>
        <v>Tarifa Uso Sist. Distr. (TUSD)</v>
      </c>
      <c r="AA23" s="17" t="str">
        <f>LEFT(X22,Y22/2)</f>
        <v>233,28</v>
      </c>
    </row>
    <row r="24" spans="1:27" s="9" customFormat="1" ht="15.75" thickBot="1" x14ac:dyDescent="0.3">
      <c r="A24" s="41" t="s">
        <v>55</v>
      </c>
      <c r="B24" s="8"/>
      <c r="C24" s="11"/>
      <c r="D24" s="13"/>
      <c r="E24" s="8"/>
      <c r="X24" s="11"/>
      <c r="Y24" s="13"/>
      <c r="Z24" s="10" t="str">
        <f t="shared" si="2"/>
        <v>Tarifa Energia (TE)</v>
      </c>
      <c r="AA24" s="28" t="str">
        <f>RIGHT(X22,Y22/2)</f>
        <v>153,42</v>
      </c>
    </row>
    <row r="25" spans="1:27" x14ac:dyDescent="0.25">
      <c r="A25" s="30" t="s">
        <v>69</v>
      </c>
      <c r="B25" s="2">
        <v>394</v>
      </c>
      <c r="C25" s="7">
        <v>488</v>
      </c>
      <c r="D25" s="45" t="str">
        <f>VLOOKUP(B25&amp;C25,concat!$B$2:$C$200,2,0)</f>
        <v>3,9018,12</v>
      </c>
      <c r="E25" s="43" t="str">
        <f>IF(ISNA(D25),VLOOKUP($B25-1&amp;$C25,concat!$B$2:$C$200,2,0),D25)</f>
        <v>3,9018,12</v>
      </c>
      <c r="F25" s="39" t="str">
        <f>IF(ISNA(E25),VLOOKUP($B25+1&amp;$C25,concat!$B$2:$C$200,2,0),E25)</f>
        <v>3,9018,12</v>
      </c>
      <c r="G25" s="39" t="str">
        <f>IF(ISNA(F25),VLOOKUP($B25-2&amp;$C25,concat!$B$2:$C$200,2,0),F25)</f>
        <v>3,9018,12</v>
      </c>
      <c r="H25" s="39" t="str">
        <f>IF(ISNA(G25),VLOOKUP($B25+2&amp;$C25,concat!$B$2:$C$200,2,0),G25)</f>
        <v>3,9018,12</v>
      </c>
      <c r="I25" s="39" t="str">
        <f>IF(ISNA(H25),VLOOKUP($B25-3&amp;$C25,concat!$B$2:$C$200,2,0),H25)</f>
        <v>3,9018,12</v>
      </c>
      <c r="J25" s="39" t="str">
        <f>IF(ISNA(I25),VLOOKUP($B25+3&amp;$C25,concat!$B$2:$C$200,2,0),I25)</f>
        <v>3,9018,12</v>
      </c>
      <c r="K25" s="39" t="str">
        <f>IF(ISNA(J25),VLOOKUP($B25-4&amp;$C25,concat!$B$2:$C$200,2,0),J25)</f>
        <v>3,9018,12</v>
      </c>
      <c r="L25" s="39" t="str">
        <f>IF(ISNA(K25),VLOOKUP($B25+4&amp;$C25,concat!$B$2:$C$200,2,0),K25)</f>
        <v>3,9018,12</v>
      </c>
      <c r="M25" s="39" t="str">
        <f>IF(ISNA(L25),VLOOKUP($B25-5&amp;$C25,concat!$B$2:$C$200,2,0),L25)</f>
        <v>3,9018,12</v>
      </c>
      <c r="N25" s="39" t="str">
        <f>IF(ISNA(M25),VLOOKUP($B25+5&amp;$C25,concat!$B$2:$C$200,2,0),M25)</f>
        <v>3,9018,12</v>
      </c>
      <c r="O25" s="39" t="str">
        <f>IF(ISNA(N25),VLOOKUP($B25-6&amp;$C25,concat!$B$2:$C$200,2,0),N25)</f>
        <v>3,9018,12</v>
      </c>
      <c r="P25" s="39" t="str">
        <f>IF(ISNA(O25),VLOOKUP($B25+6&amp;$C25,concat!$B$2:$C$200,2,0),O25)</f>
        <v>3,9018,12</v>
      </c>
      <c r="Q25" s="39" t="str">
        <f>IF(ISNA(P25),VLOOKUP($B25-7&amp;$C25,concat!$B$2:$C$200,2,0),P25)</f>
        <v>3,9018,12</v>
      </c>
      <c r="R25" s="39" t="str">
        <f>IF(ISNA(Q25),VLOOKUP($B25+7&amp;$C25,concat!$B$2:$C$200,2,0),Q25)</f>
        <v>3,9018,12</v>
      </c>
      <c r="S25" s="39" t="str">
        <f>IF(ISNA(R25),VLOOKUP($B25-8&amp;$C25,concat!$B$2:$C$200,2,0),R25)</f>
        <v>3,9018,12</v>
      </c>
      <c r="T25" s="39" t="str">
        <f>IF(ISNA(S25),VLOOKUP($B25+8&amp;$C25,concat!$B$2:$C$200,2,0),S25)</f>
        <v>3,9018,12</v>
      </c>
      <c r="U25" s="39" t="str">
        <f>IF(ISNA(T25),VLOOKUP($B25+9&amp;$C25,concat!$B$2:$C$200,2,0),T25)</f>
        <v>3,9018,12</v>
      </c>
      <c r="V25" s="39" t="str">
        <f>IF(ISNA(U25),VLOOKUP($B25-9&amp;$C25,concat!$B$2:$C$200,2,0),U25)</f>
        <v>3,9018,12</v>
      </c>
      <c r="W25" s="39" t="str">
        <f>IF(ISNA(V25),VLOOKUP($B25-10&amp;$C25,concat!$B$2:$C$200,2,0),V25)</f>
        <v>3,9018,12</v>
      </c>
      <c r="X25" s="44" t="str">
        <f>IF(ISNA(W25),VLOOKUP($B25+10&amp;$C25,concat!$B$2:$C$200,2,0),W25)</f>
        <v>3,9018,12</v>
      </c>
      <c r="Y25" s="4">
        <f>SEARCH(",",X25)</f>
        <v>2</v>
      </c>
      <c r="Z25" s="37" t="str">
        <f t="shared" si="2"/>
        <v>Impostos</v>
      </c>
    </row>
    <row r="26" spans="1:27" x14ac:dyDescent="0.25">
      <c r="A26" s="22" t="s">
        <v>72</v>
      </c>
      <c r="Z26" s="6" t="str">
        <f>A26</f>
        <v>PIS/PAESP</v>
      </c>
      <c r="AA26" s="17" t="str">
        <f>LEFT(X25,LEN(X25)-LEN(AA27))</f>
        <v>3,90</v>
      </c>
    </row>
    <row r="27" spans="1:27" x14ac:dyDescent="0.25">
      <c r="A27" s="22" t="s">
        <v>73</v>
      </c>
      <c r="Z27" s="6" t="str">
        <f>A27</f>
        <v>COFINS</v>
      </c>
      <c r="AA27" s="17" t="str">
        <f>RIGHT(X25,LEN(X25)-Y25-2)</f>
        <v>18,12</v>
      </c>
    </row>
    <row r="28" spans="1:27" s="9" customFormat="1" ht="15.75" thickBot="1" x14ac:dyDescent="0.3">
      <c r="A28" s="41" t="s">
        <v>68</v>
      </c>
      <c r="B28" s="8">
        <v>519</v>
      </c>
      <c r="C28" s="11">
        <v>474</v>
      </c>
      <c r="D28" s="46" t="str">
        <f>VLOOKUP(B28&amp;C28,concat!$B$2:$C$200,2,0)</f>
        <v>15,92</v>
      </c>
      <c r="E28" s="47" t="str">
        <f>IF(ISNA(D28),VLOOKUP($B28-1&amp;$C28,concat!$B$2:$C$200,2,0),D28)</f>
        <v>15,92</v>
      </c>
      <c r="F28" s="42" t="str">
        <f>IF(ISNA(E28),VLOOKUP($B28+1&amp;$C28,concat!$B$2:$C$200,2,0),E28)</f>
        <v>15,92</v>
      </c>
      <c r="G28" s="42" t="str">
        <f>IF(ISNA(F28),VLOOKUP($B28-2&amp;$C28,concat!$B$2:$C$200,2,0),F28)</f>
        <v>15,92</v>
      </c>
      <c r="H28" s="42" t="str">
        <f>IF(ISNA(G28),VLOOKUP($B28+2&amp;$C28,concat!$B$2:$C$200,2,0),G28)</f>
        <v>15,92</v>
      </c>
      <c r="I28" s="42" t="str">
        <f>IF(ISNA(H28),VLOOKUP($B28-3&amp;$C28,concat!$B$2:$C$200,2,0),H28)</f>
        <v>15,92</v>
      </c>
      <c r="J28" s="42" t="str">
        <f>IF(ISNA(I28),VLOOKUP($B28+3&amp;$C28,concat!$B$2:$C$200,2,0),I28)</f>
        <v>15,92</v>
      </c>
      <c r="K28" s="42" t="str">
        <f>IF(ISNA(J28),VLOOKUP($B28-4&amp;$C28,concat!$B$2:$C$200,2,0),J28)</f>
        <v>15,92</v>
      </c>
      <c r="L28" s="42" t="str">
        <f>IF(ISNA(K28),VLOOKUP($B28+4&amp;$C28,concat!$B$2:$C$200,2,0),K28)</f>
        <v>15,92</v>
      </c>
      <c r="M28" s="42" t="str">
        <f>IF(ISNA(L28),VLOOKUP($B28-5&amp;$C28,concat!$B$2:$C$200,2,0),L28)</f>
        <v>15,92</v>
      </c>
      <c r="N28" s="42" t="str">
        <f>IF(ISNA(M28),VLOOKUP($B28+5&amp;$C28,concat!$B$2:$C$200,2,0),M28)</f>
        <v>15,92</v>
      </c>
      <c r="O28" s="42" t="str">
        <f>IF(ISNA(N28),VLOOKUP($B28-6&amp;$C28,concat!$B$2:$C$200,2,0),N28)</f>
        <v>15,92</v>
      </c>
      <c r="P28" s="42" t="str">
        <f>IF(ISNA(O28),VLOOKUP($B28+6&amp;$C28,concat!$B$2:$C$200,2,0),O28)</f>
        <v>15,92</v>
      </c>
      <c r="Q28" s="42" t="str">
        <f>IF(ISNA(P28),VLOOKUP($B28-7&amp;$C28,concat!$B$2:$C$200,2,0),P28)</f>
        <v>15,92</v>
      </c>
      <c r="R28" s="42" t="str">
        <f>IF(ISNA(Q28),VLOOKUP($B28+7&amp;$C28,concat!$B$2:$C$200,2,0),Q28)</f>
        <v>15,92</v>
      </c>
      <c r="S28" s="42" t="str">
        <f>IF(ISNA(R28),VLOOKUP($B28-8&amp;$C28,concat!$B$2:$C$200,2,0),R28)</f>
        <v>15,92</v>
      </c>
      <c r="T28" s="42" t="str">
        <f>IF(ISNA(S28),VLOOKUP($B28+8&amp;$C28,concat!$B$2:$C$200,2,0),S28)</f>
        <v>15,92</v>
      </c>
      <c r="U28" s="42" t="str">
        <f>IF(ISNA(T28),VLOOKUP($B28+9&amp;$C28,concat!$B$2:$C$200,2,0),T28)</f>
        <v>15,92</v>
      </c>
      <c r="V28" s="42" t="str">
        <f>IF(ISNA(U28),VLOOKUP($B28-9&amp;$C28,concat!$B$2:$C$200,2,0),U28)</f>
        <v>15,92</v>
      </c>
      <c r="W28" s="42" t="str">
        <f>IF(ISNA(V28),VLOOKUP($B28-10&amp;$C28,concat!$B$2:$C$200,2,0),V28)</f>
        <v>15,92</v>
      </c>
      <c r="X28" s="48" t="str">
        <f>IF(ISNA(W28),VLOOKUP($B28+10&amp;$C28,concat!$B$2:$C$200,2,0),W28)</f>
        <v>15,92</v>
      </c>
      <c r="Y28" s="13"/>
      <c r="Z28" s="10" t="str">
        <f>A28</f>
        <v xml:space="preserve">Custeio Ilum. Publ. </v>
      </c>
      <c r="AA28" s="28" t="str">
        <f>X28</f>
        <v>15,92</v>
      </c>
    </row>
    <row r="30" spans="1:27" x14ac:dyDescent="0.25">
      <c r="AA30" s="17">
        <f t="shared" ref="AA30:AA90" si="3">D30</f>
        <v>0</v>
      </c>
    </row>
    <row r="31" spans="1:27" x14ac:dyDescent="0.25">
      <c r="AA31" s="17">
        <f t="shared" si="3"/>
        <v>0</v>
      </c>
    </row>
    <row r="32" spans="1:27" x14ac:dyDescent="0.25">
      <c r="AA32" s="17">
        <f t="shared" si="3"/>
        <v>0</v>
      </c>
    </row>
    <row r="33" spans="27:27" x14ac:dyDescent="0.25">
      <c r="AA33" s="17">
        <f t="shared" si="3"/>
        <v>0</v>
      </c>
    </row>
    <row r="34" spans="27:27" x14ac:dyDescent="0.25">
      <c r="AA34" s="17">
        <f t="shared" si="3"/>
        <v>0</v>
      </c>
    </row>
    <row r="35" spans="27:27" x14ac:dyDescent="0.25">
      <c r="AA35" s="17">
        <f t="shared" si="3"/>
        <v>0</v>
      </c>
    </row>
    <row r="36" spans="27:27" x14ac:dyDescent="0.25">
      <c r="AA36" s="17">
        <f t="shared" si="3"/>
        <v>0</v>
      </c>
    </row>
    <row r="37" spans="27:27" x14ac:dyDescent="0.25">
      <c r="AA37" s="17">
        <f t="shared" si="3"/>
        <v>0</v>
      </c>
    </row>
    <row r="38" spans="27:27" x14ac:dyDescent="0.25">
      <c r="AA38" s="17">
        <f t="shared" si="3"/>
        <v>0</v>
      </c>
    </row>
    <row r="39" spans="27:27" x14ac:dyDescent="0.25">
      <c r="AA39" s="17">
        <f t="shared" si="3"/>
        <v>0</v>
      </c>
    </row>
    <row r="40" spans="27:27" x14ac:dyDescent="0.25">
      <c r="AA40" s="17">
        <f t="shared" si="3"/>
        <v>0</v>
      </c>
    </row>
    <row r="41" spans="27:27" x14ac:dyDescent="0.25">
      <c r="AA41" s="17">
        <f t="shared" si="3"/>
        <v>0</v>
      </c>
    </row>
    <row r="42" spans="27:27" x14ac:dyDescent="0.25">
      <c r="AA42" s="17">
        <f t="shared" si="3"/>
        <v>0</v>
      </c>
    </row>
    <row r="43" spans="27:27" x14ac:dyDescent="0.25">
      <c r="AA43" s="17">
        <f t="shared" si="3"/>
        <v>0</v>
      </c>
    </row>
    <row r="44" spans="27:27" x14ac:dyDescent="0.25">
      <c r="AA44" s="17">
        <f t="shared" si="3"/>
        <v>0</v>
      </c>
    </row>
    <row r="45" spans="27:27" x14ac:dyDescent="0.25">
      <c r="AA45" s="17">
        <f t="shared" si="3"/>
        <v>0</v>
      </c>
    </row>
    <row r="46" spans="27:27" x14ac:dyDescent="0.25">
      <c r="AA46" s="17">
        <f t="shared" si="3"/>
        <v>0</v>
      </c>
    </row>
    <row r="47" spans="27:27" x14ac:dyDescent="0.25">
      <c r="AA47" s="17">
        <f t="shared" si="3"/>
        <v>0</v>
      </c>
    </row>
    <row r="48" spans="27:27" x14ac:dyDescent="0.25">
      <c r="AA48" s="17">
        <f t="shared" si="3"/>
        <v>0</v>
      </c>
    </row>
    <row r="49" spans="27:27" x14ac:dyDescent="0.25">
      <c r="AA49" s="17">
        <f t="shared" si="3"/>
        <v>0</v>
      </c>
    </row>
    <row r="50" spans="27:27" x14ac:dyDescent="0.25">
      <c r="AA50" s="17">
        <f t="shared" si="3"/>
        <v>0</v>
      </c>
    </row>
    <row r="51" spans="27:27" x14ac:dyDescent="0.25">
      <c r="AA51" s="17">
        <f t="shared" si="3"/>
        <v>0</v>
      </c>
    </row>
    <row r="52" spans="27:27" x14ac:dyDescent="0.25">
      <c r="AA52" s="17">
        <f t="shared" si="3"/>
        <v>0</v>
      </c>
    </row>
    <row r="53" spans="27:27" x14ac:dyDescent="0.25">
      <c r="AA53" s="17">
        <f t="shared" si="3"/>
        <v>0</v>
      </c>
    </row>
    <row r="54" spans="27:27" x14ac:dyDescent="0.25">
      <c r="AA54" s="17">
        <f t="shared" si="3"/>
        <v>0</v>
      </c>
    </row>
    <row r="55" spans="27:27" x14ac:dyDescent="0.25">
      <c r="AA55" s="17">
        <f t="shared" si="3"/>
        <v>0</v>
      </c>
    </row>
    <row r="56" spans="27:27" x14ac:dyDescent="0.25">
      <c r="AA56" s="17">
        <f t="shared" si="3"/>
        <v>0</v>
      </c>
    </row>
    <row r="57" spans="27:27" x14ac:dyDescent="0.25">
      <c r="AA57" s="17">
        <f t="shared" si="3"/>
        <v>0</v>
      </c>
    </row>
    <row r="58" spans="27:27" x14ac:dyDescent="0.25">
      <c r="AA58" s="17">
        <f t="shared" si="3"/>
        <v>0</v>
      </c>
    </row>
    <row r="59" spans="27:27" x14ac:dyDescent="0.25">
      <c r="AA59" s="17">
        <f t="shared" si="3"/>
        <v>0</v>
      </c>
    </row>
    <row r="60" spans="27:27" x14ac:dyDescent="0.25">
      <c r="AA60" s="17">
        <f t="shared" si="3"/>
        <v>0</v>
      </c>
    </row>
    <row r="61" spans="27:27" x14ac:dyDescent="0.25">
      <c r="AA61" s="17">
        <f t="shared" si="3"/>
        <v>0</v>
      </c>
    </row>
    <row r="62" spans="27:27" x14ac:dyDescent="0.25">
      <c r="AA62" s="17">
        <f t="shared" si="3"/>
        <v>0</v>
      </c>
    </row>
    <row r="63" spans="27:27" x14ac:dyDescent="0.25">
      <c r="AA63" s="17">
        <f t="shared" si="3"/>
        <v>0</v>
      </c>
    </row>
    <row r="64" spans="27:27" x14ac:dyDescent="0.25">
      <c r="AA64" s="17">
        <f t="shared" si="3"/>
        <v>0</v>
      </c>
    </row>
    <row r="65" spans="27:27" x14ac:dyDescent="0.25">
      <c r="AA65" s="17">
        <f t="shared" si="3"/>
        <v>0</v>
      </c>
    </row>
    <row r="66" spans="27:27" x14ac:dyDescent="0.25">
      <c r="AA66" s="17">
        <f t="shared" si="3"/>
        <v>0</v>
      </c>
    </row>
    <row r="67" spans="27:27" x14ac:dyDescent="0.25">
      <c r="AA67" s="17">
        <f t="shared" si="3"/>
        <v>0</v>
      </c>
    </row>
    <row r="68" spans="27:27" x14ac:dyDescent="0.25">
      <c r="AA68" s="17">
        <f t="shared" si="3"/>
        <v>0</v>
      </c>
    </row>
    <row r="69" spans="27:27" x14ac:dyDescent="0.25">
      <c r="AA69" s="17">
        <f t="shared" si="3"/>
        <v>0</v>
      </c>
    </row>
    <row r="70" spans="27:27" x14ac:dyDescent="0.25">
      <c r="AA70" s="17">
        <f t="shared" si="3"/>
        <v>0</v>
      </c>
    </row>
    <row r="71" spans="27:27" x14ac:dyDescent="0.25">
      <c r="AA71" s="17">
        <f t="shared" si="3"/>
        <v>0</v>
      </c>
    </row>
    <row r="72" spans="27:27" x14ac:dyDescent="0.25">
      <c r="AA72" s="17">
        <f t="shared" si="3"/>
        <v>0</v>
      </c>
    </row>
    <row r="73" spans="27:27" x14ac:dyDescent="0.25">
      <c r="AA73" s="17">
        <f t="shared" si="3"/>
        <v>0</v>
      </c>
    </row>
    <row r="74" spans="27:27" x14ac:dyDescent="0.25">
      <c r="AA74" s="17">
        <f t="shared" si="3"/>
        <v>0</v>
      </c>
    </row>
    <row r="75" spans="27:27" x14ac:dyDescent="0.25">
      <c r="AA75" s="17">
        <f t="shared" si="3"/>
        <v>0</v>
      </c>
    </row>
    <row r="76" spans="27:27" x14ac:dyDescent="0.25">
      <c r="AA76" s="17">
        <f t="shared" si="3"/>
        <v>0</v>
      </c>
    </row>
    <row r="77" spans="27:27" x14ac:dyDescent="0.25">
      <c r="AA77" s="17">
        <f t="shared" si="3"/>
        <v>0</v>
      </c>
    </row>
    <row r="78" spans="27:27" x14ac:dyDescent="0.25">
      <c r="AA78" s="17">
        <f t="shared" si="3"/>
        <v>0</v>
      </c>
    </row>
    <row r="79" spans="27:27" x14ac:dyDescent="0.25">
      <c r="AA79" s="17">
        <f t="shared" si="3"/>
        <v>0</v>
      </c>
    </row>
    <row r="80" spans="27:27" x14ac:dyDescent="0.25">
      <c r="AA80" s="17">
        <f t="shared" si="3"/>
        <v>0</v>
      </c>
    </row>
    <row r="81" spans="27:27" x14ac:dyDescent="0.25">
      <c r="AA81" s="17">
        <f t="shared" si="3"/>
        <v>0</v>
      </c>
    </row>
    <row r="82" spans="27:27" x14ac:dyDescent="0.25">
      <c r="AA82" s="17">
        <f t="shared" si="3"/>
        <v>0</v>
      </c>
    </row>
    <row r="83" spans="27:27" x14ac:dyDescent="0.25">
      <c r="AA83" s="17">
        <f t="shared" si="3"/>
        <v>0</v>
      </c>
    </row>
    <row r="84" spans="27:27" x14ac:dyDescent="0.25">
      <c r="AA84" s="17">
        <f t="shared" si="3"/>
        <v>0</v>
      </c>
    </row>
    <row r="85" spans="27:27" x14ac:dyDescent="0.25">
      <c r="AA85" s="17">
        <f t="shared" si="3"/>
        <v>0</v>
      </c>
    </row>
    <row r="86" spans="27:27" x14ac:dyDescent="0.25">
      <c r="AA86" s="17">
        <f t="shared" si="3"/>
        <v>0</v>
      </c>
    </row>
    <row r="87" spans="27:27" x14ac:dyDescent="0.25">
      <c r="AA87" s="17">
        <f t="shared" si="3"/>
        <v>0</v>
      </c>
    </row>
    <row r="88" spans="27:27" x14ac:dyDescent="0.25">
      <c r="AA88" s="17">
        <f t="shared" si="3"/>
        <v>0</v>
      </c>
    </row>
    <row r="89" spans="27:27" x14ac:dyDescent="0.25">
      <c r="AA89" s="17">
        <f t="shared" si="3"/>
        <v>0</v>
      </c>
    </row>
    <row r="90" spans="27:27" x14ac:dyDescent="0.25">
      <c r="AA90" s="17">
        <f t="shared" si="3"/>
        <v>0</v>
      </c>
    </row>
    <row r="91" spans="27:27" x14ac:dyDescent="0.25">
      <c r="AA91" s="17">
        <f t="shared" ref="AA91:AA154" si="4">D91</f>
        <v>0</v>
      </c>
    </row>
    <row r="92" spans="27:27" x14ac:dyDescent="0.25">
      <c r="AA92" s="17">
        <f t="shared" si="4"/>
        <v>0</v>
      </c>
    </row>
    <row r="93" spans="27:27" x14ac:dyDescent="0.25">
      <c r="AA93" s="17">
        <f t="shared" si="4"/>
        <v>0</v>
      </c>
    </row>
    <row r="94" spans="27:27" x14ac:dyDescent="0.25">
      <c r="AA94" s="17">
        <f t="shared" si="4"/>
        <v>0</v>
      </c>
    </row>
    <row r="95" spans="27:27" x14ac:dyDescent="0.25">
      <c r="AA95" s="17">
        <f t="shared" si="4"/>
        <v>0</v>
      </c>
    </row>
    <row r="96" spans="27:27" x14ac:dyDescent="0.25">
      <c r="AA96" s="17">
        <f t="shared" si="4"/>
        <v>0</v>
      </c>
    </row>
    <row r="97" spans="27:27" x14ac:dyDescent="0.25">
      <c r="AA97" s="17">
        <f t="shared" si="4"/>
        <v>0</v>
      </c>
    </row>
    <row r="98" spans="27:27" x14ac:dyDescent="0.25">
      <c r="AA98" s="17">
        <f t="shared" si="4"/>
        <v>0</v>
      </c>
    </row>
    <row r="99" spans="27:27" x14ac:dyDescent="0.25">
      <c r="AA99" s="17">
        <f t="shared" si="4"/>
        <v>0</v>
      </c>
    </row>
    <row r="100" spans="27:27" x14ac:dyDescent="0.25">
      <c r="AA100" s="17">
        <f t="shared" si="4"/>
        <v>0</v>
      </c>
    </row>
    <row r="101" spans="27:27" x14ac:dyDescent="0.25">
      <c r="AA101" s="17">
        <f t="shared" si="4"/>
        <v>0</v>
      </c>
    </row>
    <row r="102" spans="27:27" x14ac:dyDescent="0.25">
      <c r="AA102" s="17">
        <f t="shared" si="4"/>
        <v>0</v>
      </c>
    </row>
    <row r="103" spans="27:27" x14ac:dyDescent="0.25">
      <c r="AA103" s="17">
        <f t="shared" si="4"/>
        <v>0</v>
      </c>
    </row>
    <row r="104" spans="27:27" x14ac:dyDescent="0.25">
      <c r="AA104" s="17">
        <f t="shared" si="4"/>
        <v>0</v>
      </c>
    </row>
    <row r="105" spans="27:27" x14ac:dyDescent="0.25">
      <c r="AA105" s="17">
        <f t="shared" si="4"/>
        <v>0</v>
      </c>
    </row>
    <row r="106" spans="27:27" x14ac:dyDescent="0.25">
      <c r="AA106" s="17">
        <f t="shared" si="4"/>
        <v>0</v>
      </c>
    </row>
    <row r="107" spans="27:27" x14ac:dyDescent="0.25">
      <c r="AA107" s="17">
        <f t="shared" si="4"/>
        <v>0</v>
      </c>
    </row>
    <row r="108" spans="27:27" x14ac:dyDescent="0.25">
      <c r="AA108" s="17">
        <f t="shared" si="4"/>
        <v>0</v>
      </c>
    </row>
    <row r="109" spans="27:27" x14ac:dyDescent="0.25">
      <c r="AA109" s="17">
        <f t="shared" si="4"/>
        <v>0</v>
      </c>
    </row>
    <row r="110" spans="27:27" x14ac:dyDescent="0.25">
      <c r="AA110" s="17">
        <f t="shared" si="4"/>
        <v>0</v>
      </c>
    </row>
    <row r="111" spans="27:27" x14ac:dyDescent="0.25">
      <c r="AA111" s="17">
        <f t="shared" si="4"/>
        <v>0</v>
      </c>
    </row>
    <row r="112" spans="27:27" x14ac:dyDescent="0.25">
      <c r="AA112" s="17">
        <f t="shared" si="4"/>
        <v>0</v>
      </c>
    </row>
    <row r="113" spans="27:27" x14ac:dyDescent="0.25">
      <c r="AA113" s="17">
        <f t="shared" si="4"/>
        <v>0</v>
      </c>
    </row>
    <row r="114" spans="27:27" x14ac:dyDescent="0.25">
      <c r="AA114" s="17">
        <f t="shared" si="4"/>
        <v>0</v>
      </c>
    </row>
    <row r="115" spans="27:27" x14ac:dyDescent="0.25">
      <c r="AA115" s="17">
        <f t="shared" si="4"/>
        <v>0</v>
      </c>
    </row>
    <row r="116" spans="27:27" x14ac:dyDescent="0.25">
      <c r="AA116" s="17">
        <f t="shared" si="4"/>
        <v>0</v>
      </c>
    </row>
    <row r="117" spans="27:27" x14ac:dyDescent="0.25">
      <c r="AA117" s="17">
        <f t="shared" si="4"/>
        <v>0</v>
      </c>
    </row>
    <row r="118" spans="27:27" x14ac:dyDescent="0.25">
      <c r="AA118" s="17">
        <f t="shared" si="4"/>
        <v>0</v>
      </c>
    </row>
    <row r="119" spans="27:27" x14ac:dyDescent="0.25">
      <c r="AA119" s="17">
        <f t="shared" si="4"/>
        <v>0</v>
      </c>
    </row>
    <row r="120" spans="27:27" x14ac:dyDescent="0.25">
      <c r="AA120" s="17">
        <f t="shared" si="4"/>
        <v>0</v>
      </c>
    </row>
    <row r="121" spans="27:27" x14ac:dyDescent="0.25">
      <c r="AA121" s="17">
        <f t="shared" si="4"/>
        <v>0</v>
      </c>
    </row>
    <row r="122" spans="27:27" x14ac:dyDescent="0.25">
      <c r="AA122" s="17">
        <f t="shared" si="4"/>
        <v>0</v>
      </c>
    </row>
    <row r="123" spans="27:27" x14ac:dyDescent="0.25">
      <c r="AA123" s="17">
        <f t="shared" si="4"/>
        <v>0</v>
      </c>
    </row>
    <row r="124" spans="27:27" x14ac:dyDescent="0.25">
      <c r="AA124" s="17">
        <f t="shared" si="4"/>
        <v>0</v>
      </c>
    </row>
    <row r="125" spans="27:27" x14ac:dyDescent="0.25">
      <c r="AA125" s="17">
        <f t="shared" si="4"/>
        <v>0</v>
      </c>
    </row>
    <row r="126" spans="27:27" x14ac:dyDescent="0.25">
      <c r="AA126" s="17">
        <f t="shared" si="4"/>
        <v>0</v>
      </c>
    </row>
    <row r="127" spans="27:27" x14ac:dyDescent="0.25">
      <c r="AA127" s="17">
        <f t="shared" si="4"/>
        <v>0</v>
      </c>
    </row>
    <row r="128" spans="27:27" x14ac:dyDescent="0.25">
      <c r="AA128" s="17">
        <f t="shared" si="4"/>
        <v>0</v>
      </c>
    </row>
    <row r="129" spans="27:27" x14ac:dyDescent="0.25">
      <c r="AA129" s="17">
        <f t="shared" si="4"/>
        <v>0</v>
      </c>
    </row>
    <row r="130" spans="27:27" x14ac:dyDescent="0.25">
      <c r="AA130" s="17">
        <f t="shared" si="4"/>
        <v>0</v>
      </c>
    </row>
    <row r="131" spans="27:27" x14ac:dyDescent="0.25">
      <c r="AA131" s="17">
        <f t="shared" si="4"/>
        <v>0</v>
      </c>
    </row>
    <row r="132" spans="27:27" x14ac:dyDescent="0.25">
      <c r="AA132" s="17">
        <f t="shared" si="4"/>
        <v>0</v>
      </c>
    </row>
    <row r="133" spans="27:27" x14ac:dyDescent="0.25">
      <c r="AA133" s="17">
        <f t="shared" si="4"/>
        <v>0</v>
      </c>
    </row>
    <row r="134" spans="27:27" x14ac:dyDescent="0.25">
      <c r="AA134" s="17">
        <f t="shared" si="4"/>
        <v>0</v>
      </c>
    </row>
    <row r="135" spans="27:27" x14ac:dyDescent="0.25">
      <c r="AA135" s="17">
        <f t="shared" si="4"/>
        <v>0</v>
      </c>
    </row>
    <row r="136" spans="27:27" x14ac:dyDescent="0.25">
      <c r="AA136" s="17">
        <f t="shared" si="4"/>
        <v>0</v>
      </c>
    </row>
    <row r="137" spans="27:27" x14ac:dyDescent="0.25">
      <c r="AA137" s="17">
        <f t="shared" si="4"/>
        <v>0</v>
      </c>
    </row>
    <row r="138" spans="27:27" x14ac:dyDescent="0.25">
      <c r="AA138" s="17">
        <f t="shared" si="4"/>
        <v>0</v>
      </c>
    </row>
    <row r="139" spans="27:27" x14ac:dyDescent="0.25">
      <c r="AA139" s="17">
        <f t="shared" si="4"/>
        <v>0</v>
      </c>
    </row>
    <row r="140" spans="27:27" x14ac:dyDescent="0.25">
      <c r="AA140" s="17">
        <f t="shared" si="4"/>
        <v>0</v>
      </c>
    </row>
    <row r="141" spans="27:27" x14ac:dyDescent="0.25">
      <c r="AA141" s="17">
        <f t="shared" si="4"/>
        <v>0</v>
      </c>
    </row>
    <row r="142" spans="27:27" x14ac:dyDescent="0.25">
      <c r="AA142" s="17">
        <f t="shared" si="4"/>
        <v>0</v>
      </c>
    </row>
    <row r="143" spans="27:27" x14ac:dyDescent="0.25">
      <c r="AA143" s="17">
        <f t="shared" si="4"/>
        <v>0</v>
      </c>
    </row>
    <row r="144" spans="27:27" x14ac:dyDescent="0.25">
      <c r="AA144" s="17">
        <f t="shared" si="4"/>
        <v>0</v>
      </c>
    </row>
    <row r="145" spans="27:27" x14ac:dyDescent="0.25">
      <c r="AA145" s="17">
        <f t="shared" si="4"/>
        <v>0</v>
      </c>
    </row>
    <row r="146" spans="27:27" x14ac:dyDescent="0.25">
      <c r="AA146" s="17">
        <f t="shared" si="4"/>
        <v>0</v>
      </c>
    </row>
    <row r="147" spans="27:27" x14ac:dyDescent="0.25">
      <c r="AA147" s="17">
        <f t="shared" si="4"/>
        <v>0</v>
      </c>
    </row>
    <row r="148" spans="27:27" x14ac:dyDescent="0.25">
      <c r="AA148" s="17">
        <f t="shared" si="4"/>
        <v>0</v>
      </c>
    </row>
    <row r="149" spans="27:27" x14ac:dyDescent="0.25">
      <c r="AA149" s="17">
        <f t="shared" si="4"/>
        <v>0</v>
      </c>
    </row>
    <row r="150" spans="27:27" x14ac:dyDescent="0.25">
      <c r="AA150" s="17">
        <f t="shared" si="4"/>
        <v>0</v>
      </c>
    </row>
    <row r="151" spans="27:27" x14ac:dyDescent="0.25">
      <c r="AA151" s="17">
        <f t="shared" si="4"/>
        <v>0</v>
      </c>
    </row>
    <row r="152" spans="27:27" x14ac:dyDescent="0.25">
      <c r="AA152" s="17">
        <f t="shared" si="4"/>
        <v>0</v>
      </c>
    </row>
    <row r="153" spans="27:27" x14ac:dyDescent="0.25">
      <c r="AA153" s="17">
        <f t="shared" si="4"/>
        <v>0</v>
      </c>
    </row>
    <row r="154" spans="27:27" x14ac:dyDescent="0.25">
      <c r="AA154" s="17">
        <f t="shared" si="4"/>
        <v>0</v>
      </c>
    </row>
    <row r="155" spans="27:27" x14ac:dyDescent="0.25">
      <c r="AA155" s="17">
        <f t="shared" ref="AA155:AA218" si="5">D155</f>
        <v>0</v>
      </c>
    </row>
    <row r="156" spans="27:27" x14ac:dyDescent="0.25">
      <c r="AA156" s="17">
        <f t="shared" si="5"/>
        <v>0</v>
      </c>
    </row>
    <row r="157" spans="27:27" x14ac:dyDescent="0.25">
      <c r="AA157" s="17">
        <f t="shared" si="5"/>
        <v>0</v>
      </c>
    </row>
    <row r="158" spans="27:27" x14ac:dyDescent="0.25">
      <c r="AA158" s="17">
        <f t="shared" si="5"/>
        <v>0</v>
      </c>
    </row>
    <row r="159" spans="27:27" x14ac:dyDescent="0.25">
      <c r="AA159" s="17">
        <f t="shared" si="5"/>
        <v>0</v>
      </c>
    </row>
    <row r="160" spans="27:27" x14ac:dyDescent="0.25">
      <c r="AA160" s="17">
        <f t="shared" si="5"/>
        <v>0</v>
      </c>
    </row>
    <row r="161" spans="27:27" x14ac:dyDescent="0.25">
      <c r="AA161" s="17">
        <f t="shared" si="5"/>
        <v>0</v>
      </c>
    </row>
    <row r="162" spans="27:27" x14ac:dyDescent="0.25">
      <c r="AA162" s="17">
        <f t="shared" si="5"/>
        <v>0</v>
      </c>
    </row>
    <row r="163" spans="27:27" x14ac:dyDescent="0.25">
      <c r="AA163" s="17">
        <f t="shared" si="5"/>
        <v>0</v>
      </c>
    </row>
    <row r="164" spans="27:27" x14ac:dyDescent="0.25">
      <c r="AA164" s="17">
        <f t="shared" si="5"/>
        <v>0</v>
      </c>
    </row>
    <row r="165" spans="27:27" x14ac:dyDescent="0.25">
      <c r="AA165" s="17">
        <f t="shared" si="5"/>
        <v>0</v>
      </c>
    </row>
    <row r="166" spans="27:27" x14ac:dyDescent="0.25">
      <c r="AA166" s="17">
        <f t="shared" si="5"/>
        <v>0</v>
      </c>
    </row>
    <row r="167" spans="27:27" x14ac:dyDescent="0.25">
      <c r="AA167" s="17">
        <f t="shared" si="5"/>
        <v>0</v>
      </c>
    </row>
    <row r="168" spans="27:27" x14ac:dyDescent="0.25">
      <c r="AA168" s="17">
        <f t="shared" si="5"/>
        <v>0</v>
      </c>
    </row>
    <row r="169" spans="27:27" x14ac:dyDescent="0.25">
      <c r="AA169" s="17">
        <f t="shared" si="5"/>
        <v>0</v>
      </c>
    </row>
    <row r="170" spans="27:27" x14ac:dyDescent="0.25">
      <c r="AA170" s="17">
        <f t="shared" si="5"/>
        <v>0</v>
      </c>
    </row>
    <row r="171" spans="27:27" x14ac:dyDescent="0.25">
      <c r="AA171" s="17">
        <f t="shared" si="5"/>
        <v>0</v>
      </c>
    </row>
    <row r="172" spans="27:27" x14ac:dyDescent="0.25">
      <c r="AA172" s="17">
        <f t="shared" si="5"/>
        <v>0</v>
      </c>
    </row>
    <row r="173" spans="27:27" x14ac:dyDescent="0.25">
      <c r="AA173" s="17">
        <f t="shared" si="5"/>
        <v>0</v>
      </c>
    </row>
    <row r="174" spans="27:27" x14ac:dyDescent="0.25">
      <c r="AA174" s="17">
        <f t="shared" si="5"/>
        <v>0</v>
      </c>
    </row>
    <row r="175" spans="27:27" x14ac:dyDescent="0.25">
      <c r="AA175" s="17">
        <f t="shared" si="5"/>
        <v>0</v>
      </c>
    </row>
    <row r="176" spans="27:27" x14ac:dyDescent="0.25">
      <c r="AA176" s="17">
        <f t="shared" si="5"/>
        <v>0</v>
      </c>
    </row>
    <row r="177" spans="27:27" x14ac:dyDescent="0.25">
      <c r="AA177" s="17">
        <f t="shared" si="5"/>
        <v>0</v>
      </c>
    </row>
    <row r="178" spans="27:27" x14ac:dyDescent="0.25">
      <c r="AA178" s="17">
        <f t="shared" si="5"/>
        <v>0</v>
      </c>
    </row>
    <row r="179" spans="27:27" x14ac:dyDescent="0.25">
      <c r="AA179" s="17">
        <f t="shared" si="5"/>
        <v>0</v>
      </c>
    </row>
    <row r="180" spans="27:27" x14ac:dyDescent="0.25">
      <c r="AA180" s="17">
        <f t="shared" si="5"/>
        <v>0</v>
      </c>
    </row>
    <row r="181" spans="27:27" x14ac:dyDescent="0.25">
      <c r="AA181" s="17">
        <f t="shared" si="5"/>
        <v>0</v>
      </c>
    </row>
    <row r="182" spans="27:27" x14ac:dyDescent="0.25">
      <c r="AA182" s="17">
        <f t="shared" si="5"/>
        <v>0</v>
      </c>
    </row>
    <row r="183" spans="27:27" x14ac:dyDescent="0.25">
      <c r="AA183" s="17">
        <f t="shared" si="5"/>
        <v>0</v>
      </c>
    </row>
    <row r="184" spans="27:27" x14ac:dyDescent="0.25">
      <c r="AA184" s="17">
        <f t="shared" si="5"/>
        <v>0</v>
      </c>
    </row>
    <row r="185" spans="27:27" x14ac:dyDescent="0.25">
      <c r="AA185" s="17">
        <f t="shared" si="5"/>
        <v>0</v>
      </c>
    </row>
    <row r="186" spans="27:27" x14ac:dyDescent="0.25">
      <c r="AA186" s="17">
        <f t="shared" si="5"/>
        <v>0</v>
      </c>
    </row>
    <row r="187" spans="27:27" x14ac:dyDescent="0.25">
      <c r="AA187" s="17">
        <f t="shared" si="5"/>
        <v>0</v>
      </c>
    </row>
    <row r="188" spans="27:27" x14ac:dyDescent="0.25">
      <c r="AA188" s="17">
        <f t="shared" si="5"/>
        <v>0</v>
      </c>
    </row>
    <row r="189" spans="27:27" x14ac:dyDescent="0.25">
      <c r="AA189" s="17">
        <f t="shared" si="5"/>
        <v>0</v>
      </c>
    </row>
    <row r="190" spans="27:27" x14ac:dyDescent="0.25">
      <c r="AA190" s="17">
        <f t="shared" si="5"/>
        <v>0</v>
      </c>
    </row>
    <row r="191" spans="27:27" x14ac:dyDescent="0.25">
      <c r="AA191" s="17">
        <f t="shared" si="5"/>
        <v>0</v>
      </c>
    </row>
    <row r="192" spans="27:27" x14ac:dyDescent="0.25">
      <c r="AA192" s="17">
        <f t="shared" si="5"/>
        <v>0</v>
      </c>
    </row>
    <row r="193" spans="27:27" x14ac:dyDescent="0.25">
      <c r="AA193" s="17">
        <f t="shared" si="5"/>
        <v>0</v>
      </c>
    </row>
    <row r="194" spans="27:27" x14ac:dyDescent="0.25">
      <c r="AA194" s="17">
        <f t="shared" si="5"/>
        <v>0</v>
      </c>
    </row>
    <row r="195" spans="27:27" x14ac:dyDescent="0.25">
      <c r="AA195" s="17">
        <f t="shared" si="5"/>
        <v>0</v>
      </c>
    </row>
    <row r="196" spans="27:27" x14ac:dyDescent="0.25">
      <c r="AA196" s="17">
        <f t="shared" si="5"/>
        <v>0</v>
      </c>
    </row>
    <row r="197" spans="27:27" x14ac:dyDescent="0.25">
      <c r="AA197" s="17">
        <f t="shared" si="5"/>
        <v>0</v>
      </c>
    </row>
    <row r="198" spans="27:27" x14ac:dyDescent="0.25">
      <c r="AA198" s="17">
        <f t="shared" si="5"/>
        <v>0</v>
      </c>
    </row>
    <row r="199" spans="27:27" x14ac:dyDescent="0.25">
      <c r="AA199" s="17">
        <f t="shared" si="5"/>
        <v>0</v>
      </c>
    </row>
    <row r="200" spans="27:27" x14ac:dyDescent="0.25">
      <c r="AA200" s="17">
        <f t="shared" si="5"/>
        <v>0</v>
      </c>
    </row>
    <row r="201" spans="27:27" x14ac:dyDescent="0.25">
      <c r="AA201" s="17">
        <f t="shared" si="5"/>
        <v>0</v>
      </c>
    </row>
    <row r="202" spans="27:27" x14ac:dyDescent="0.25">
      <c r="AA202" s="17">
        <f t="shared" si="5"/>
        <v>0</v>
      </c>
    </row>
    <row r="203" spans="27:27" x14ac:dyDescent="0.25">
      <c r="AA203" s="17">
        <f t="shared" si="5"/>
        <v>0</v>
      </c>
    </row>
    <row r="204" spans="27:27" x14ac:dyDescent="0.25">
      <c r="AA204" s="17">
        <f t="shared" si="5"/>
        <v>0</v>
      </c>
    </row>
    <row r="205" spans="27:27" x14ac:dyDescent="0.25">
      <c r="AA205" s="17">
        <f t="shared" si="5"/>
        <v>0</v>
      </c>
    </row>
    <row r="206" spans="27:27" x14ac:dyDescent="0.25">
      <c r="AA206" s="17">
        <f t="shared" si="5"/>
        <v>0</v>
      </c>
    </row>
    <row r="207" spans="27:27" x14ac:dyDescent="0.25">
      <c r="AA207" s="17">
        <f t="shared" si="5"/>
        <v>0</v>
      </c>
    </row>
    <row r="208" spans="27:27" x14ac:dyDescent="0.25">
      <c r="AA208" s="17">
        <f t="shared" si="5"/>
        <v>0</v>
      </c>
    </row>
    <row r="209" spans="27:27" x14ac:dyDescent="0.25">
      <c r="AA209" s="17">
        <f t="shared" si="5"/>
        <v>0</v>
      </c>
    </row>
    <row r="210" spans="27:27" x14ac:dyDescent="0.25">
      <c r="AA210" s="17">
        <f t="shared" si="5"/>
        <v>0</v>
      </c>
    </row>
    <row r="211" spans="27:27" x14ac:dyDescent="0.25">
      <c r="AA211" s="17">
        <f t="shared" si="5"/>
        <v>0</v>
      </c>
    </row>
    <row r="212" spans="27:27" x14ac:dyDescent="0.25">
      <c r="AA212" s="17">
        <f t="shared" si="5"/>
        <v>0</v>
      </c>
    </row>
    <row r="213" spans="27:27" x14ac:dyDescent="0.25">
      <c r="AA213" s="17">
        <f t="shared" si="5"/>
        <v>0</v>
      </c>
    </row>
    <row r="214" spans="27:27" x14ac:dyDescent="0.25">
      <c r="AA214" s="17">
        <f t="shared" si="5"/>
        <v>0</v>
      </c>
    </row>
    <row r="215" spans="27:27" x14ac:dyDescent="0.25">
      <c r="AA215" s="17">
        <f t="shared" si="5"/>
        <v>0</v>
      </c>
    </row>
    <row r="216" spans="27:27" x14ac:dyDescent="0.25">
      <c r="AA216" s="17">
        <f t="shared" si="5"/>
        <v>0</v>
      </c>
    </row>
    <row r="217" spans="27:27" x14ac:dyDescent="0.25">
      <c r="AA217" s="17">
        <f t="shared" si="5"/>
        <v>0</v>
      </c>
    </row>
    <row r="218" spans="27:27" x14ac:dyDescent="0.25">
      <c r="AA218" s="17">
        <f t="shared" si="5"/>
        <v>0</v>
      </c>
    </row>
    <row r="219" spans="27:27" x14ac:dyDescent="0.25">
      <c r="AA219" s="17">
        <f t="shared" ref="AA219:AA262" si="6">D219</f>
        <v>0</v>
      </c>
    </row>
    <row r="220" spans="27:27" x14ac:dyDescent="0.25">
      <c r="AA220" s="17">
        <f t="shared" si="6"/>
        <v>0</v>
      </c>
    </row>
    <row r="221" spans="27:27" x14ac:dyDescent="0.25">
      <c r="AA221" s="17">
        <f t="shared" si="6"/>
        <v>0</v>
      </c>
    </row>
    <row r="222" spans="27:27" x14ac:dyDescent="0.25">
      <c r="AA222" s="17">
        <f t="shared" si="6"/>
        <v>0</v>
      </c>
    </row>
    <row r="223" spans="27:27" x14ac:dyDescent="0.25">
      <c r="AA223" s="17">
        <f t="shared" si="6"/>
        <v>0</v>
      </c>
    </row>
    <row r="224" spans="27:27" x14ac:dyDescent="0.25">
      <c r="AA224" s="17">
        <f t="shared" si="6"/>
        <v>0</v>
      </c>
    </row>
    <row r="225" spans="27:27" x14ac:dyDescent="0.25">
      <c r="AA225" s="17">
        <f t="shared" si="6"/>
        <v>0</v>
      </c>
    </row>
    <row r="226" spans="27:27" x14ac:dyDescent="0.25">
      <c r="AA226" s="17">
        <f t="shared" si="6"/>
        <v>0</v>
      </c>
    </row>
    <row r="227" spans="27:27" x14ac:dyDescent="0.25">
      <c r="AA227" s="17">
        <f t="shared" si="6"/>
        <v>0</v>
      </c>
    </row>
    <row r="228" spans="27:27" x14ac:dyDescent="0.25">
      <c r="AA228" s="17">
        <f t="shared" si="6"/>
        <v>0</v>
      </c>
    </row>
    <row r="229" spans="27:27" x14ac:dyDescent="0.25">
      <c r="AA229" s="17">
        <f t="shared" si="6"/>
        <v>0</v>
      </c>
    </row>
    <row r="230" spans="27:27" x14ac:dyDescent="0.25">
      <c r="AA230" s="17">
        <f t="shared" si="6"/>
        <v>0</v>
      </c>
    </row>
    <row r="231" spans="27:27" x14ac:dyDescent="0.25">
      <c r="AA231" s="17">
        <f t="shared" si="6"/>
        <v>0</v>
      </c>
    </row>
    <row r="232" spans="27:27" x14ac:dyDescent="0.25">
      <c r="AA232" s="17">
        <f t="shared" si="6"/>
        <v>0</v>
      </c>
    </row>
    <row r="233" spans="27:27" x14ac:dyDescent="0.25">
      <c r="AA233" s="17">
        <f t="shared" si="6"/>
        <v>0</v>
      </c>
    </row>
    <row r="234" spans="27:27" x14ac:dyDescent="0.25">
      <c r="AA234" s="17">
        <f t="shared" si="6"/>
        <v>0</v>
      </c>
    </row>
    <row r="235" spans="27:27" x14ac:dyDescent="0.25">
      <c r="AA235" s="17">
        <f t="shared" si="6"/>
        <v>0</v>
      </c>
    </row>
    <row r="236" spans="27:27" x14ac:dyDescent="0.25">
      <c r="AA236" s="17">
        <f t="shared" si="6"/>
        <v>0</v>
      </c>
    </row>
    <row r="237" spans="27:27" x14ac:dyDescent="0.25">
      <c r="AA237" s="17">
        <f t="shared" si="6"/>
        <v>0</v>
      </c>
    </row>
    <row r="238" spans="27:27" x14ac:dyDescent="0.25">
      <c r="AA238" s="17">
        <f t="shared" si="6"/>
        <v>0</v>
      </c>
    </row>
    <row r="239" spans="27:27" x14ac:dyDescent="0.25">
      <c r="AA239" s="17">
        <f t="shared" si="6"/>
        <v>0</v>
      </c>
    </row>
    <row r="240" spans="27:27" x14ac:dyDescent="0.25">
      <c r="AA240" s="17">
        <f t="shared" si="6"/>
        <v>0</v>
      </c>
    </row>
    <row r="241" spans="27:27" x14ac:dyDescent="0.25">
      <c r="AA241" s="17">
        <f t="shared" si="6"/>
        <v>0</v>
      </c>
    </row>
    <row r="242" spans="27:27" x14ac:dyDescent="0.25">
      <c r="AA242" s="17">
        <f t="shared" si="6"/>
        <v>0</v>
      </c>
    </row>
    <row r="243" spans="27:27" x14ac:dyDescent="0.25">
      <c r="AA243" s="17">
        <f t="shared" si="6"/>
        <v>0</v>
      </c>
    </row>
    <row r="244" spans="27:27" x14ac:dyDescent="0.25">
      <c r="AA244" s="17">
        <f t="shared" si="6"/>
        <v>0</v>
      </c>
    </row>
    <row r="245" spans="27:27" x14ac:dyDescent="0.25">
      <c r="AA245" s="17">
        <f t="shared" si="6"/>
        <v>0</v>
      </c>
    </row>
    <row r="246" spans="27:27" x14ac:dyDescent="0.25">
      <c r="AA246" s="17">
        <f t="shared" si="6"/>
        <v>0</v>
      </c>
    </row>
    <row r="247" spans="27:27" x14ac:dyDescent="0.25">
      <c r="AA247" s="17">
        <f t="shared" si="6"/>
        <v>0</v>
      </c>
    </row>
    <row r="248" spans="27:27" x14ac:dyDescent="0.25">
      <c r="AA248" s="17">
        <f t="shared" si="6"/>
        <v>0</v>
      </c>
    </row>
    <row r="249" spans="27:27" x14ac:dyDescent="0.25">
      <c r="AA249" s="17">
        <f t="shared" si="6"/>
        <v>0</v>
      </c>
    </row>
    <row r="250" spans="27:27" x14ac:dyDescent="0.25">
      <c r="AA250" s="17">
        <f t="shared" si="6"/>
        <v>0</v>
      </c>
    </row>
    <row r="251" spans="27:27" x14ac:dyDescent="0.25">
      <c r="AA251" s="17">
        <f t="shared" si="6"/>
        <v>0</v>
      </c>
    </row>
    <row r="252" spans="27:27" x14ac:dyDescent="0.25">
      <c r="AA252" s="17">
        <f t="shared" si="6"/>
        <v>0</v>
      </c>
    </row>
    <row r="253" spans="27:27" x14ac:dyDescent="0.25">
      <c r="AA253" s="17">
        <f t="shared" si="6"/>
        <v>0</v>
      </c>
    </row>
    <row r="254" spans="27:27" x14ac:dyDescent="0.25">
      <c r="AA254" s="17">
        <f t="shared" si="6"/>
        <v>0</v>
      </c>
    </row>
    <row r="255" spans="27:27" x14ac:dyDescent="0.25">
      <c r="AA255" s="17">
        <f t="shared" si="6"/>
        <v>0</v>
      </c>
    </row>
    <row r="256" spans="27:27" x14ac:dyDescent="0.25">
      <c r="AA256" s="17">
        <f t="shared" si="6"/>
        <v>0</v>
      </c>
    </row>
    <row r="257" spans="27:27" x14ac:dyDescent="0.25">
      <c r="AA257" s="17">
        <f t="shared" si="6"/>
        <v>0</v>
      </c>
    </row>
    <row r="258" spans="27:27" x14ac:dyDescent="0.25">
      <c r="AA258" s="17">
        <f t="shared" si="6"/>
        <v>0</v>
      </c>
    </row>
    <row r="259" spans="27:27" x14ac:dyDescent="0.25">
      <c r="AA259" s="17">
        <f t="shared" si="6"/>
        <v>0</v>
      </c>
    </row>
    <row r="260" spans="27:27" x14ac:dyDescent="0.25">
      <c r="AA260" s="17">
        <f t="shared" si="6"/>
        <v>0</v>
      </c>
    </row>
    <row r="261" spans="27:27" x14ac:dyDescent="0.25">
      <c r="AA261" s="17">
        <f t="shared" si="6"/>
        <v>0</v>
      </c>
    </row>
    <row r="262" spans="27:27" x14ac:dyDescent="0.25">
      <c r="AA262" s="17">
        <f t="shared" si="6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4057-3231-42AA-90FC-495939BB8C03}">
  <dimension ref="A1:AJ264"/>
  <sheetViews>
    <sheetView workbookViewId="0">
      <pane xSplit="1" topLeftCell="AC1" activePane="topRight" state="frozen"/>
      <selection activeCell="A7" sqref="A7"/>
      <selection pane="topRight" activeCell="AE4" sqref="AE4"/>
    </sheetView>
  </sheetViews>
  <sheetFormatPr defaultRowHeight="15" x14ac:dyDescent="0.25"/>
  <cols>
    <col min="1" max="1" width="42.42578125" style="17" bestFit="1" customWidth="1"/>
    <col min="2" max="2" width="4" style="2" customWidth="1"/>
    <col min="3" max="3" width="4" style="7" customWidth="1"/>
    <col min="4" max="4" width="32.7109375" style="3" customWidth="1"/>
    <col min="5" max="23" width="2.85546875" style="3" customWidth="1"/>
    <col min="24" max="24" width="25.5703125" style="3" bestFit="1" customWidth="1"/>
    <col min="25" max="25" width="11.85546875" style="3" customWidth="1"/>
    <col min="26" max="26" width="17.5703125" style="3" customWidth="1"/>
    <col min="27" max="27" width="42.42578125" style="17" bestFit="1" customWidth="1"/>
    <col min="28" max="28" width="18" style="17" bestFit="1" customWidth="1"/>
    <col min="29" max="29" width="22.7109375" style="3" customWidth="1"/>
    <col min="30" max="30" width="41" style="3" bestFit="1" customWidth="1"/>
    <col min="31" max="32" width="9.140625" style="3"/>
    <col min="33" max="33" width="9.5703125" style="3" bestFit="1" customWidth="1"/>
    <col min="34" max="34" width="9.140625" style="3"/>
    <col min="35" max="35" width="42.28515625" style="3" bestFit="1" customWidth="1"/>
    <col min="36" max="36" width="9.85546875" style="3" bestFit="1" customWidth="1"/>
    <col min="37" max="16384" width="9.140625" style="3"/>
  </cols>
  <sheetData>
    <row r="1" spans="1:36" s="1" customFormat="1" ht="15.75" thickBot="1" x14ac:dyDescent="0.3">
      <c r="A1" s="32" t="s">
        <v>7</v>
      </c>
      <c r="B1" s="15" t="s">
        <v>62</v>
      </c>
      <c r="C1" s="25" t="s">
        <v>63</v>
      </c>
      <c r="D1" s="1" t="s">
        <v>13</v>
      </c>
      <c r="E1" s="1" t="s">
        <v>61</v>
      </c>
      <c r="Y1" s="1" t="s">
        <v>41</v>
      </c>
      <c r="Z1" s="1" t="s">
        <v>17</v>
      </c>
      <c r="AA1" s="17" t="str">
        <f t="shared" ref="AA1:AA27" si="0">A1</f>
        <v>Name</v>
      </c>
      <c r="AB1" s="32" t="s">
        <v>14</v>
      </c>
      <c r="AC1" s="33"/>
    </row>
    <row r="2" spans="1:36" s="5" customFormat="1" ht="15.75" thickBot="1" x14ac:dyDescent="0.3">
      <c r="A2" s="16" t="s">
        <v>12</v>
      </c>
      <c r="B2" s="18"/>
      <c r="C2" s="19"/>
      <c r="D2" s="5" t="str">
        <f>raw!B2</f>
        <v>2022-11-15</v>
      </c>
      <c r="AA2" s="16" t="str">
        <f t="shared" si="0"/>
        <v>Captura de dados</v>
      </c>
      <c r="AB2" s="16" t="str">
        <f>raw!D2</f>
        <v>16:04:26</v>
      </c>
    </row>
    <row r="3" spans="1:36" x14ac:dyDescent="0.25">
      <c r="A3" s="17" t="s">
        <v>5</v>
      </c>
      <c r="B3" s="2">
        <v>46</v>
      </c>
      <c r="C3" s="7">
        <v>674</v>
      </c>
      <c r="D3" s="3" t="e">
        <f>VLOOKUP($B3&amp;$C3,concat!$B$2:$C$200,2,0)</f>
        <v>#N/A</v>
      </c>
      <c r="E3" s="3" t="e">
        <f>IF(ISNA(D3),VLOOKUP($B3-1&amp;$C3,concat!$B$2:$C$200,2,0),D3)</f>
        <v>#N/A</v>
      </c>
      <c r="F3" s="3" t="e">
        <f>IF(ISNA(E3),VLOOKUP($B3+1&amp;$C3,concat!$B$2:$C$200,2,0),E3)</f>
        <v>#N/A</v>
      </c>
      <c r="G3" s="3" t="e">
        <f>IF(ISNA(F3),VLOOKUP($B3-2&amp;$C3,concat!$B$2:$C$200,2,0),F3)</f>
        <v>#N/A</v>
      </c>
      <c r="H3" s="3" t="e">
        <f>IF(ISNA(G3),VLOOKUP($B3+2&amp;$C3,concat!$B$2:$C$200,2,0),G3)</f>
        <v>#N/A</v>
      </c>
      <c r="I3" s="3" t="e">
        <f>IF(ISNA(H3),VLOOKUP($B3-3&amp;$C3,concat!$B$2:$C$200,2,0),H3)</f>
        <v>#N/A</v>
      </c>
      <c r="J3" s="3" t="e">
        <f>IF(ISNA(I3),VLOOKUP($B3+3&amp;$C3,concat!$B$2:$C$200,2,0),I3)</f>
        <v>#N/A</v>
      </c>
      <c r="K3" s="3" t="e">
        <f>IF(ISNA(J3),VLOOKUP($B3-4&amp;$C3,concat!$B$2:$C$200,2,0),J3)</f>
        <v>#N/A</v>
      </c>
      <c r="L3" s="3" t="e">
        <f>IF(ISNA(K3),VLOOKUP($B3+4&amp;$C3,concat!$B$2:$C$200,2,0),K3)</f>
        <v>#N/A</v>
      </c>
      <c r="M3" s="3" t="e">
        <f>IF(ISNA(L3),VLOOKUP($B3-5&amp;$C3,concat!$B$2:$C$200,2,0),L3)</f>
        <v>#N/A</v>
      </c>
      <c r="N3" s="3" t="e">
        <f>IF(ISNA(M3),VLOOKUP($B3+5&amp;$C3,concat!$B$2:$C$200,2,0),M3)</f>
        <v>#N/A</v>
      </c>
      <c r="O3" s="3" t="e">
        <f>IF(ISNA(N3),VLOOKUP($B3-6&amp;$C3,concat!$B$2:$C$200,2,0),N3)</f>
        <v>#N/A</v>
      </c>
      <c r="P3" s="3" t="e">
        <f>IF(ISNA(O3),VLOOKUP($B3+6&amp;$C3,concat!$B$2:$C$200,2,0),O3)</f>
        <v>#N/A</v>
      </c>
      <c r="Q3" s="3" t="e">
        <f>IF(ISNA(P3),VLOOKUP($B3-7&amp;$C3,concat!$B$2:$C$200,2,0),P3)</f>
        <v>#N/A</v>
      </c>
      <c r="R3" s="3" t="e">
        <f>IF(ISNA(Q3),VLOOKUP($B3+7&amp;$C3,concat!$B$2:$C$200,2,0),Q3)</f>
        <v>#N/A</v>
      </c>
      <c r="S3" s="3" t="e">
        <f>IF(ISNA(R3),VLOOKUP($B3-8&amp;$C3,concat!$B$2:$C$200,2,0),R3)</f>
        <v>#N/A</v>
      </c>
      <c r="T3" s="3" t="e">
        <f>IF(ISNA(S3),VLOOKUP($B3+8&amp;$C3,concat!$B$2:$C$200,2,0),S3)</f>
        <v>#N/A</v>
      </c>
      <c r="U3" s="3" t="e">
        <f>IF(ISNA(T3),VLOOKUP($B3+9&amp;$C3,concat!$B$2:$C$200,2,0),T3)</f>
        <v>#N/A</v>
      </c>
      <c r="V3" s="3" t="e">
        <f>IF(ISNA(U3),VLOOKUP($B3-9&amp;$C3,concat!$B$2:$C$200,2,0),U3)</f>
        <v>#N/A</v>
      </c>
      <c r="W3" s="3" t="e">
        <f>IF(ISNA(V3),VLOOKUP($B3-10&amp;$C3,concat!$B$2:$C$200,2,0),V3)</f>
        <v>#N/A</v>
      </c>
      <c r="X3" s="3" t="e">
        <f>IF(ISNA(W3),VLOOKUP($B3+10&amp;$C3,concat!$B$2:$C$200,2,0),W3)</f>
        <v>#N/A</v>
      </c>
      <c r="AA3" s="17" t="str">
        <f t="shared" si="0"/>
        <v>Conta referente a</v>
      </c>
      <c r="AB3" s="17" t="e">
        <f t="shared" ref="AB3:AB8" si="1">X3</f>
        <v>#N/A</v>
      </c>
    </row>
    <row r="4" spans="1:36" ht="15.75" thickBot="1" x14ac:dyDescent="0.3">
      <c r="A4" s="17" t="s">
        <v>6</v>
      </c>
      <c r="B4" s="2">
        <v>210</v>
      </c>
      <c r="C4" s="7">
        <v>388</v>
      </c>
      <c r="D4" s="3" t="e">
        <f>VLOOKUP($B4&amp;$C4,concat!$B$2:$C$200,2,0)</f>
        <v>#N/A</v>
      </c>
      <c r="E4" s="3" t="e">
        <f>IF(ISNA(D4),VLOOKUP($B4-1&amp;$C4,concat!$B$2:$C$200,2,0),D4)</f>
        <v>#N/A</v>
      </c>
      <c r="F4" s="3" t="e">
        <f>IF(ISNA(E4),VLOOKUP($B4+1&amp;$C4,concat!$B$2:$C$200,2,0),E4)</f>
        <v>#N/A</v>
      </c>
      <c r="G4" s="3" t="e">
        <f>IF(ISNA(F4),VLOOKUP($B4-2&amp;$C4,concat!$B$2:$C$200,2,0),F4)</f>
        <v>#N/A</v>
      </c>
      <c r="H4" s="3" t="e">
        <f>IF(ISNA(G4),VLOOKUP($B4+2&amp;$C4,concat!$B$2:$C$200,2,0),G4)</f>
        <v>#N/A</v>
      </c>
      <c r="I4" s="3" t="e">
        <f>IF(ISNA(H4),VLOOKUP($B4-3&amp;$C4,concat!$B$2:$C$200,2,0),H4)</f>
        <v>#N/A</v>
      </c>
      <c r="J4" s="3" t="e">
        <f>IF(ISNA(I4),VLOOKUP($B4+3&amp;$C4,concat!$B$2:$C$200,2,0),I4)</f>
        <v>#N/A</v>
      </c>
      <c r="K4" s="3" t="e">
        <f>IF(ISNA(J4),VLOOKUP($B4-4&amp;$C4,concat!$B$2:$C$200,2,0),J4)</f>
        <v>#N/A</v>
      </c>
      <c r="L4" s="3" t="e">
        <f>IF(ISNA(K4),VLOOKUP($B4+4&amp;$C4,concat!$B$2:$C$200,2,0),K4)</f>
        <v>#N/A</v>
      </c>
      <c r="M4" s="3" t="e">
        <f>IF(ISNA(L4),VLOOKUP($B4-5&amp;$C4,concat!$B$2:$C$200,2,0),L4)</f>
        <v>#N/A</v>
      </c>
      <c r="N4" s="3" t="e">
        <f>IF(ISNA(M4),VLOOKUP($B4+5&amp;$C4,concat!$B$2:$C$200,2,0),M4)</f>
        <v>#N/A</v>
      </c>
      <c r="O4" s="3" t="e">
        <f>IF(ISNA(N4),VLOOKUP($B4-6&amp;$C4,concat!$B$2:$C$200,2,0),N4)</f>
        <v>#N/A</v>
      </c>
      <c r="P4" s="3" t="e">
        <f>IF(ISNA(O4),VLOOKUP($B4+6&amp;$C4,concat!$B$2:$C$200,2,0),O4)</f>
        <v>#N/A</v>
      </c>
      <c r="Q4" s="3" t="e">
        <f>IF(ISNA(P4),VLOOKUP($B4-7&amp;$C4,concat!$B$2:$C$200,2,0),P4)</f>
        <v>#N/A</v>
      </c>
      <c r="R4" s="3" t="e">
        <f>IF(ISNA(Q4),VLOOKUP($B4+7&amp;$C4,concat!$B$2:$C$200,2,0),Q4)</f>
        <v>#N/A</v>
      </c>
      <c r="S4" s="3" t="e">
        <f>IF(ISNA(R4),VLOOKUP($B4-8&amp;$C4,concat!$B$2:$C$200,2,0),R4)</f>
        <v>#N/A</v>
      </c>
      <c r="T4" s="3" t="e">
        <f>IF(ISNA(S4),VLOOKUP($B4+8&amp;$C4,concat!$B$2:$C$200,2,0),S4)</f>
        <v>#N/A</v>
      </c>
      <c r="U4" s="3" t="e">
        <f>IF(ISNA(T4),VLOOKUP($B4+9&amp;$C4,concat!$B$2:$C$200,2,0),T4)</f>
        <v>#N/A</v>
      </c>
      <c r="V4" s="3" t="e">
        <f>IF(ISNA(U4),VLOOKUP($B4-9&amp;$C4,concat!$B$2:$C$200,2,0),U4)</f>
        <v>#N/A</v>
      </c>
      <c r="W4" s="3" t="e">
        <f>IF(ISNA(V4),VLOOKUP($B4-10&amp;$C4,concat!$B$2:$C$200,2,0),V4)</f>
        <v>#N/A</v>
      </c>
      <c r="X4" s="3" t="e">
        <f>IF(ISNA(W4),VLOOKUP($B4+10&amp;$C4,concat!$B$2:$C$200,2,0),W4)</f>
        <v>#N/A</v>
      </c>
      <c r="AA4" s="17" t="str">
        <f t="shared" si="0"/>
        <v>Vencimento</v>
      </c>
      <c r="AB4" s="17" t="e">
        <f t="shared" si="1"/>
        <v>#N/A</v>
      </c>
      <c r="AE4" s="3" t="s">
        <v>19</v>
      </c>
    </row>
    <row r="5" spans="1:36" ht="15.75" thickBot="1" x14ac:dyDescent="0.3">
      <c r="A5" s="17" t="s">
        <v>8</v>
      </c>
      <c r="B5" s="2">
        <v>296</v>
      </c>
      <c r="C5" s="7">
        <v>431</v>
      </c>
      <c r="D5" s="3" t="e">
        <f>VLOOKUP($B5&amp;$C5,concat!$B$2:$C$200,2,0)</f>
        <v>#N/A</v>
      </c>
      <c r="E5" s="3" t="e">
        <f>IF(ISNA(D5),VLOOKUP($B5-1&amp;$C5,concat!$B$2:$C$200,2,0),D5)</f>
        <v>#N/A</v>
      </c>
      <c r="F5" s="3" t="e">
        <f>IF(ISNA(E5),VLOOKUP($B5+1&amp;$C5,concat!$B$2:$C$200,2,0),E5)</f>
        <v>#N/A</v>
      </c>
      <c r="G5" s="3" t="e">
        <f>IF(ISNA(F5),VLOOKUP($B5-2&amp;$C5,concat!$B$2:$C$200,2,0),F5)</f>
        <v>#N/A</v>
      </c>
      <c r="H5" s="3" t="e">
        <f>IF(ISNA(G5),VLOOKUP($B5+2&amp;$C5,concat!$B$2:$C$200,2,0),G5)</f>
        <v>#N/A</v>
      </c>
      <c r="I5" s="3" t="e">
        <f>IF(ISNA(H5),VLOOKUP($B5-3&amp;$C5,concat!$B$2:$C$200,2,0),H5)</f>
        <v>#N/A</v>
      </c>
      <c r="J5" s="3" t="e">
        <f>IF(ISNA(I5),VLOOKUP($B5+3&amp;$C5,concat!$B$2:$C$200,2,0),I5)</f>
        <v>#N/A</v>
      </c>
      <c r="K5" s="3" t="e">
        <f>IF(ISNA(J5),VLOOKUP($B5-4&amp;$C5,concat!$B$2:$C$200,2,0),J5)</f>
        <v>#N/A</v>
      </c>
      <c r="L5" s="3" t="e">
        <f>IF(ISNA(K5),VLOOKUP($B5+4&amp;$C5,concat!$B$2:$C$200,2,0),K5)</f>
        <v>#N/A</v>
      </c>
      <c r="M5" s="3" t="e">
        <f>IF(ISNA(L5),VLOOKUP($B5-5&amp;$C5,concat!$B$2:$C$200,2,0),L5)</f>
        <v>#N/A</v>
      </c>
      <c r="N5" s="3" t="e">
        <f>IF(ISNA(M5),VLOOKUP($B5+5&amp;$C5,concat!$B$2:$C$200,2,0),M5)</f>
        <v>#N/A</v>
      </c>
      <c r="O5" s="3" t="e">
        <f>IF(ISNA(N5),VLOOKUP($B5-6&amp;$C5,concat!$B$2:$C$200,2,0),N5)</f>
        <v>#N/A</v>
      </c>
      <c r="P5" s="3" t="e">
        <f>IF(ISNA(O5),VLOOKUP($B5+6&amp;$C5,concat!$B$2:$C$200,2,0),O5)</f>
        <v>#N/A</v>
      </c>
      <c r="Q5" s="3" t="e">
        <f>IF(ISNA(P5),VLOOKUP($B5-7&amp;$C5,concat!$B$2:$C$200,2,0),P5)</f>
        <v>#N/A</v>
      </c>
      <c r="R5" s="3" t="e">
        <f>IF(ISNA(Q5),VLOOKUP($B5+7&amp;$C5,concat!$B$2:$C$200,2,0),Q5)</f>
        <v>#N/A</v>
      </c>
      <c r="S5" s="3" t="e">
        <f>IF(ISNA(R5),VLOOKUP($B5-8&amp;$C5,concat!$B$2:$C$200,2,0),R5)</f>
        <v>#N/A</v>
      </c>
      <c r="T5" s="3" t="e">
        <f>IF(ISNA(S5),VLOOKUP($B5+8&amp;$C5,concat!$B$2:$C$200,2,0),S5)</f>
        <v>#N/A</v>
      </c>
      <c r="U5" s="3" t="e">
        <f>IF(ISNA(T5),VLOOKUP($B5+9&amp;$C5,concat!$B$2:$C$200,2,0),T5)</f>
        <v>#N/A</v>
      </c>
      <c r="V5" s="3" t="e">
        <f>IF(ISNA(U5),VLOOKUP($B5-9&amp;$C5,concat!$B$2:$C$200,2,0),U5)</f>
        <v>#N/A</v>
      </c>
      <c r="W5" s="3" t="e">
        <f>IF(ISNA(V5),VLOOKUP($B5-10&amp;$C5,concat!$B$2:$C$200,2,0),V5)</f>
        <v>#N/A</v>
      </c>
      <c r="X5" s="3" t="e">
        <f>IF(ISNA(W5),VLOOKUP($B5+10&amp;$C5,concat!$B$2:$C$200,2,0),W5)</f>
        <v>#N/A</v>
      </c>
      <c r="AA5" s="17" t="str">
        <f t="shared" si="0"/>
        <v>Total a pagar</v>
      </c>
      <c r="AB5" s="17" t="e">
        <f t="shared" si="1"/>
        <v>#N/A</v>
      </c>
      <c r="AE5" s="5" t="s">
        <v>18</v>
      </c>
      <c r="AF5" s="3" t="e">
        <f>LEN(AI9)-LEN(SUBSTITUTE(AI9,",",""))</f>
        <v>#N/A</v>
      </c>
    </row>
    <row r="6" spans="1:36" x14ac:dyDescent="0.25">
      <c r="A6" s="17" t="s">
        <v>3</v>
      </c>
      <c r="B6" s="2">
        <v>35</v>
      </c>
      <c r="C6" s="7">
        <v>490</v>
      </c>
      <c r="D6" s="3" t="e">
        <f>VLOOKUP($B6&amp;$C6,concat!$B$2:$C$200,2,0)</f>
        <v>#N/A</v>
      </c>
      <c r="E6" s="3" t="e">
        <f>IF(ISNA(D6),VLOOKUP($B6-1&amp;$C6,concat!$B$2:$C$200,2,0),D6)</f>
        <v>#N/A</v>
      </c>
      <c r="F6" s="3" t="e">
        <f>IF(ISNA(E6),VLOOKUP($B6+1&amp;$C6,concat!$B$2:$C$200,2,0),E6)</f>
        <v>#N/A</v>
      </c>
      <c r="G6" s="3" t="e">
        <f>IF(ISNA(F6),VLOOKUP($B6-2&amp;$C6,concat!$B$2:$C$200,2,0),F6)</f>
        <v>#N/A</v>
      </c>
      <c r="H6" s="3" t="e">
        <f>IF(ISNA(G6),VLOOKUP($B6+2&amp;$C6,concat!$B$2:$C$200,2,0),G6)</f>
        <v>#N/A</v>
      </c>
      <c r="I6" s="3" t="e">
        <f>IF(ISNA(H6),VLOOKUP($B6-3&amp;$C6,concat!$B$2:$C$200,2,0),H6)</f>
        <v>#N/A</v>
      </c>
      <c r="J6" s="3" t="e">
        <f>IF(ISNA(I6),VLOOKUP($B6+3&amp;$C6,concat!$B$2:$C$200,2,0),I6)</f>
        <v>#N/A</v>
      </c>
      <c r="K6" s="3" t="e">
        <f>IF(ISNA(J6),VLOOKUP($B6-4&amp;$C6,concat!$B$2:$C$200,2,0),J6)</f>
        <v>#N/A</v>
      </c>
      <c r="L6" s="3" t="e">
        <f>IF(ISNA(K6),VLOOKUP($B6+4&amp;$C6,concat!$B$2:$C$200,2,0),K6)</f>
        <v>#N/A</v>
      </c>
      <c r="M6" s="3" t="e">
        <f>IF(ISNA(L6),VLOOKUP($B6-5&amp;$C6,concat!$B$2:$C$200,2,0),L6)</f>
        <v>#N/A</v>
      </c>
      <c r="N6" s="3" t="e">
        <f>IF(ISNA(M6),VLOOKUP($B6+5&amp;$C6,concat!$B$2:$C$200,2,0),M6)</f>
        <v>#N/A</v>
      </c>
      <c r="O6" s="3" t="e">
        <f>IF(ISNA(N6),VLOOKUP($B6-6&amp;$C6,concat!$B$2:$C$200,2,0),N6)</f>
        <v>#N/A</v>
      </c>
      <c r="P6" s="3" t="e">
        <f>IF(ISNA(O6),VLOOKUP($B6+6&amp;$C6,concat!$B$2:$C$200,2,0),O6)</f>
        <v>#N/A</v>
      </c>
      <c r="Q6" s="3" t="e">
        <f>IF(ISNA(P6),VLOOKUP($B6-7&amp;$C6,concat!$B$2:$C$200,2,0),P6)</f>
        <v>#N/A</v>
      </c>
      <c r="R6" s="3" t="e">
        <f>IF(ISNA(Q6),VLOOKUP($B6+7&amp;$C6,concat!$B$2:$C$200,2,0),Q6)</f>
        <v>#N/A</v>
      </c>
      <c r="S6" s="3" t="e">
        <f>IF(ISNA(R6),VLOOKUP($B6-8&amp;$C6,concat!$B$2:$C$200,2,0),R6)</f>
        <v>#N/A</v>
      </c>
      <c r="T6" s="3" t="e">
        <f>IF(ISNA(S6),VLOOKUP($B6+8&amp;$C6,concat!$B$2:$C$200,2,0),S6)</f>
        <v>#N/A</v>
      </c>
      <c r="U6" s="3" t="e">
        <f>IF(ISNA(T6),VLOOKUP($B6+9&amp;$C6,concat!$B$2:$C$200,2,0),T6)</f>
        <v>#N/A</v>
      </c>
      <c r="V6" s="3" t="e">
        <f>IF(ISNA(U6),VLOOKUP($B6-9&amp;$C6,concat!$B$2:$C$200,2,0),U6)</f>
        <v>#N/A</v>
      </c>
      <c r="W6" s="3" t="e">
        <f>IF(ISNA(V6),VLOOKUP($B6-10&amp;$C6,concat!$B$2:$C$200,2,0),V6)</f>
        <v>#N/A</v>
      </c>
      <c r="X6" s="3" t="e">
        <f>IF(ISNA(W6),VLOOKUP($B6+10&amp;$C6,concat!$B$2:$C$200,2,0),W6)</f>
        <v>#N/A</v>
      </c>
      <c r="AA6" s="17" t="str">
        <f t="shared" si="0"/>
        <v>Leitura Anterior</v>
      </c>
      <c r="AB6" s="17" t="e">
        <f t="shared" si="1"/>
        <v>#N/A</v>
      </c>
    </row>
    <row r="7" spans="1:36" ht="15.75" thickBot="1" x14ac:dyDescent="0.3">
      <c r="A7" s="17" t="s">
        <v>2</v>
      </c>
      <c r="B7" s="2">
        <v>113</v>
      </c>
      <c r="C7" s="7">
        <v>490</v>
      </c>
      <c r="D7" s="3" t="e">
        <f>VLOOKUP($B7&amp;$C7,concat!$B$2:$C$200,2,0)</f>
        <v>#N/A</v>
      </c>
      <c r="E7" s="3" t="e">
        <f>IF(ISNA(D7),VLOOKUP($B7-1&amp;$C7,concat!$B$2:$C$200,2,0),D7)</f>
        <v>#N/A</v>
      </c>
      <c r="F7" s="3" t="e">
        <f>IF(ISNA(E7),VLOOKUP($B7+1&amp;$C7,concat!$B$2:$C$200,2,0),E7)</f>
        <v>#N/A</v>
      </c>
      <c r="G7" s="3" t="e">
        <f>IF(ISNA(F7),VLOOKUP($B7-2&amp;$C7,concat!$B$2:$C$200,2,0),F7)</f>
        <v>#N/A</v>
      </c>
      <c r="H7" s="3" t="e">
        <f>IF(ISNA(G7),VLOOKUP($B7+2&amp;$C7,concat!$B$2:$C$200,2,0),G7)</f>
        <v>#N/A</v>
      </c>
      <c r="I7" s="3" t="e">
        <f>IF(ISNA(H7),VLOOKUP($B7-3&amp;$C7,concat!$B$2:$C$200,2,0),H7)</f>
        <v>#N/A</v>
      </c>
      <c r="J7" s="3" t="e">
        <f>IF(ISNA(I7),VLOOKUP($B7+3&amp;$C7,concat!$B$2:$C$200,2,0),I7)</f>
        <v>#N/A</v>
      </c>
      <c r="K7" s="3" t="e">
        <f>IF(ISNA(J7),VLOOKUP($B7-4&amp;$C7,concat!$B$2:$C$200,2,0),J7)</f>
        <v>#N/A</v>
      </c>
      <c r="L7" s="3" t="e">
        <f>IF(ISNA(K7),VLOOKUP($B7+4&amp;$C7,concat!$B$2:$C$200,2,0),K7)</f>
        <v>#N/A</v>
      </c>
      <c r="M7" s="3" t="e">
        <f>IF(ISNA(L7),VLOOKUP($B7-5&amp;$C7,concat!$B$2:$C$200,2,0),L7)</f>
        <v>#N/A</v>
      </c>
      <c r="N7" s="3" t="e">
        <f>IF(ISNA(M7),VLOOKUP($B7+5&amp;$C7,concat!$B$2:$C$200,2,0),M7)</f>
        <v>#N/A</v>
      </c>
      <c r="O7" s="3" t="e">
        <f>IF(ISNA(N7),VLOOKUP($B7-6&amp;$C7,concat!$B$2:$C$200,2,0),N7)</f>
        <v>#N/A</v>
      </c>
      <c r="P7" s="3" t="e">
        <f>IF(ISNA(O7),VLOOKUP($B7+6&amp;$C7,concat!$B$2:$C$200,2,0),O7)</f>
        <v>#N/A</v>
      </c>
      <c r="Q7" s="3" t="e">
        <f>IF(ISNA(P7),VLOOKUP($B7-7&amp;$C7,concat!$B$2:$C$200,2,0),P7)</f>
        <v>#N/A</v>
      </c>
      <c r="R7" s="3" t="e">
        <f>IF(ISNA(Q7),VLOOKUP($B7+7&amp;$C7,concat!$B$2:$C$200,2,0),Q7)</f>
        <v>#N/A</v>
      </c>
      <c r="S7" s="3" t="e">
        <f>IF(ISNA(R7),VLOOKUP($B7-8&amp;$C7,concat!$B$2:$C$200,2,0),R7)</f>
        <v>#N/A</v>
      </c>
      <c r="T7" s="3" t="e">
        <f>IF(ISNA(S7),VLOOKUP($B7+8&amp;$C7,concat!$B$2:$C$200,2,0),S7)</f>
        <v>#N/A</v>
      </c>
      <c r="U7" s="3" t="e">
        <f>IF(ISNA(T7),VLOOKUP($B7+9&amp;$C7,concat!$B$2:$C$200,2,0),T7)</f>
        <v>#N/A</v>
      </c>
      <c r="V7" s="3" t="e">
        <f>IF(ISNA(U7),VLOOKUP($B7-9&amp;$C7,concat!$B$2:$C$200,2,0),U7)</f>
        <v>#N/A</v>
      </c>
      <c r="W7" s="3" t="e">
        <f>IF(ISNA(V7),VLOOKUP($B7-10&amp;$C7,concat!$B$2:$C$200,2,0),V7)</f>
        <v>#N/A</v>
      </c>
      <c r="X7" s="3" t="e">
        <f>IF(ISNA(W7),VLOOKUP($B7+10&amp;$C7,concat!$B$2:$C$200,2,0),W7)</f>
        <v>#N/A</v>
      </c>
      <c r="AA7" s="17" t="str">
        <f t="shared" si="0"/>
        <v>Leitura Atual</v>
      </c>
      <c r="AB7" s="17" t="e">
        <f t="shared" si="1"/>
        <v>#N/A</v>
      </c>
    </row>
    <row r="8" spans="1:36" ht="15.75" thickBot="1" x14ac:dyDescent="0.3">
      <c r="A8" s="17" t="s">
        <v>4</v>
      </c>
      <c r="B8" s="2">
        <v>312</v>
      </c>
      <c r="C8" s="7">
        <v>674</v>
      </c>
      <c r="D8" s="3" t="e">
        <f>VLOOKUP($B8&amp;$C8,concat!$B$2:$C$200,2,0)</f>
        <v>#N/A</v>
      </c>
      <c r="E8" s="3" t="e">
        <f>IF(ISNA(D8),VLOOKUP($B8-1&amp;$C8,concat!$B$2:$C$200,2,0),D8)</f>
        <v>#N/A</v>
      </c>
      <c r="F8" s="3" t="e">
        <f>IF(ISNA(E8),VLOOKUP($B8+1&amp;$C8,concat!$B$2:$C$200,2,0),E8)</f>
        <v>#N/A</v>
      </c>
      <c r="G8" s="3" t="e">
        <f>IF(ISNA(F8),VLOOKUP($B8-2&amp;$C8,concat!$B$2:$C$200,2,0),F8)</f>
        <v>#N/A</v>
      </c>
      <c r="H8" s="3" t="e">
        <f>IF(ISNA(G8),VLOOKUP($B8+2&amp;$C8,concat!$B$2:$C$200,2,0),G8)</f>
        <v>#N/A</v>
      </c>
      <c r="I8" s="3" t="e">
        <f>IF(ISNA(H8),VLOOKUP($B8-3&amp;$C8,concat!$B$2:$C$200,2,0),H8)</f>
        <v>#N/A</v>
      </c>
      <c r="J8" s="3" t="e">
        <f>IF(ISNA(I8),VLOOKUP($B8+3&amp;$C8,concat!$B$2:$C$200,2,0),I8)</f>
        <v>#N/A</v>
      </c>
      <c r="K8" s="3" t="e">
        <f>IF(ISNA(J8),VLOOKUP($B8-4&amp;$C8,concat!$B$2:$C$200,2,0),J8)</f>
        <v>#N/A</v>
      </c>
      <c r="L8" s="3" t="e">
        <f>IF(ISNA(K8),VLOOKUP($B8+4&amp;$C8,concat!$B$2:$C$200,2,0),K8)</f>
        <v>#N/A</v>
      </c>
      <c r="M8" s="3" t="e">
        <f>IF(ISNA(L8),VLOOKUP($B8-5&amp;$C8,concat!$B$2:$C$200,2,0),L8)</f>
        <v>#N/A</v>
      </c>
      <c r="N8" s="3" t="e">
        <f>IF(ISNA(M8),VLOOKUP($B8+5&amp;$C8,concat!$B$2:$C$200,2,0),M8)</f>
        <v>#N/A</v>
      </c>
      <c r="O8" s="3" t="e">
        <f>IF(ISNA(N8),VLOOKUP($B8-6&amp;$C8,concat!$B$2:$C$200,2,0),N8)</f>
        <v>#N/A</v>
      </c>
      <c r="P8" s="3" t="e">
        <f>IF(ISNA(O8),VLOOKUP($B8+6&amp;$C8,concat!$B$2:$C$200,2,0),O8)</f>
        <v>#N/A</v>
      </c>
      <c r="Q8" s="3" t="e">
        <f>IF(ISNA(P8),VLOOKUP($B8-7&amp;$C8,concat!$B$2:$C$200,2,0),P8)</f>
        <v>#N/A</v>
      </c>
      <c r="R8" s="3" t="e">
        <f>IF(ISNA(Q8),VLOOKUP($B8+7&amp;$C8,concat!$B$2:$C$200,2,0),Q8)</f>
        <v>#N/A</v>
      </c>
      <c r="S8" s="3" t="e">
        <f>IF(ISNA(R8),VLOOKUP($B8-8&amp;$C8,concat!$B$2:$C$200,2,0),R8)</f>
        <v>#N/A</v>
      </c>
      <c r="T8" s="3" t="e">
        <f>IF(ISNA(S8),VLOOKUP($B8+8&amp;$C8,concat!$B$2:$C$200,2,0),S8)</f>
        <v>#N/A</v>
      </c>
      <c r="U8" s="3" t="e">
        <f>IF(ISNA(T8),VLOOKUP($B8+9&amp;$C8,concat!$B$2:$C$200,2,0),T8)</f>
        <v>#N/A</v>
      </c>
      <c r="V8" s="3" t="e">
        <f>IF(ISNA(U8),VLOOKUP($B8-9&amp;$C8,concat!$B$2:$C$200,2,0),U8)</f>
        <v>#N/A</v>
      </c>
      <c r="W8" s="3" t="e">
        <f>IF(ISNA(V8),VLOOKUP($B8-10&amp;$C8,concat!$B$2:$C$200,2,0),V8)</f>
        <v>#N/A</v>
      </c>
      <c r="X8" s="3" t="e">
        <f>IF(ISNA(W8),VLOOKUP($B8+10&amp;$C8,concat!$B$2:$C$200,2,0),W8)</f>
        <v>#N/A</v>
      </c>
      <c r="AA8" s="17" t="str">
        <f t="shared" si="0"/>
        <v>Proxima Leitura</v>
      </c>
      <c r="AB8" s="17" t="e">
        <f t="shared" si="1"/>
        <v>#N/A</v>
      </c>
      <c r="AD8" s="15" t="s">
        <v>33</v>
      </c>
      <c r="AE8" s="1" t="s">
        <v>20</v>
      </c>
      <c r="AF8" s="1" t="s">
        <v>21</v>
      </c>
      <c r="AG8" s="1" t="s">
        <v>24</v>
      </c>
      <c r="AH8" s="1" t="s">
        <v>23</v>
      </c>
      <c r="AI8" s="1" t="s">
        <v>22</v>
      </c>
      <c r="AJ8" s="12" t="s">
        <v>34</v>
      </c>
    </row>
    <row r="9" spans="1:36" x14ac:dyDescent="0.25">
      <c r="A9" s="32" t="s">
        <v>35</v>
      </c>
      <c r="B9" s="15">
        <v>176</v>
      </c>
      <c r="C9" s="25">
        <v>568</v>
      </c>
      <c r="D9" s="1" t="e">
        <f>VLOOKUP($B9&amp;$C9,concat!$B$2:$C$200,2,0)</f>
        <v>#N/A</v>
      </c>
      <c r="E9" s="1" t="e">
        <f>IF(ISNA(D9),VLOOKUP($B9-1&amp;$C9,concat!$B$2:$C$200,2,0),D9)</f>
        <v>#N/A</v>
      </c>
      <c r="F9" s="1" t="e">
        <f>IF(ISNA(E9),VLOOKUP($B9+1&amp;$C9,concat!$B$2:$C$200,2,0),E9)</f>
        <v>#N/A</v>
      </c>
      <c r="G9" s="1" t="e">
        <f>IF(ISNA(F9),VLOOKUP($B9-2&amp;$C9,concat!$B$2:$C$200,2,0),F9)</f>
        <v>#N/A</v>
      </c>
      <c r="H9" s="1" t="e">
        <f>IF(ISNA(G9),VLOOKUP($B9+2&amp;$C9,concat!$B$2:$C$200,2,0),G9)</f>
        <v>#N/A</v>
      </c>
      <c r="I9" s="1" t="e">
        <f>IF(ISNA(H9),VLOOKUP($B9-3&amp;$C9,concat!$B$2:$C$200,2,0),H9)</f>
        <v>#N/A</v>
      </c>
      <c r="J9" s="1" t="e">
        <f>IF(ISNA(I9),VLOOKUP($B9+3&amp;$C9,concat!$B$2:$C$200,2,0),I9)</f>
        <v>#N/A</v>
      </c>
      <c r="K9" s="1" t="e">
        <f>IF(ISNA(J9),VLOOKUP($B9-4&amp;$C9,concat!$B$2:$C$200,2,0),J9)</f>
        <v>#N/A</v>
      </c>
      <c r="L9" s="1" t="e">
        <f>IF(ISNA(K9),VLOOKUP($B9+4&amp;$C9,concat!$B$2:$C$200,2,0),K9)</f>
        <v>#N/A</v>
      </c>
      <c r="M9" s="1" t="e">
        <f>IF(ISNA(L9),VLOOKUP($B9-5&amp;$C9,concat!$B$2:$C$200,2,0),L9)</f>
        <v>#N/A</v>
      </c>
      <c r="N9" s="1" t="e">
        <f>IF(ISNA(M9),VLOOKUP($B9+5&amp;$C9,concat!$B$2:$C$200,2,0),M9)</f>
        <v>#N/A</v>
      </c>
      <c r="O9" s="1" t="e">
        <f>IF(ISNA(N9),VLOOKUP($B9-6&amp;$C9,concat!$B$2:$C$200,2,0),N9)</f>
        <v>#N/A</v>
      </c>
      <c r="P9" s="1" t="e">
        <f>IF(ISNA(O9),VLOOKUP($B9+6&amp;$C9,concat!$B$2:$C$200,2,0),O9)</f>
        <v>#N/A</v>
      </c>
      <c r="Q9" s="1" t="e">
        <f>IF(ISNA(P9),VLOOKUP($B9-7&amp;$C9,concat!$B$2:$C$200,2,0),P9)</f>
        <v>#N/A</v>
      </c>
      <c r="R9" s="1" t="e">
        <f>IF(ISNA(Q9),VLOOKUP($B9+7&amp;$C9,concat!$B$2:$C$200,2,0),Q9)</f>
        <v>#N/A</v>
      </c>
      <c r="S9" s="1" t="e">
        <f>IF(ISNA(R9),VLOOKUP($B9-8&amp;$C9,concat!$B$2:$C$200,2,0),R9)</f>
        <v>#N/A</v>
      </c>
      <c r="T9" s="1" t="e">
        <f>IF(ISNA(S9),VLOOKUP($B9+8&amp;$C9,concat!$B$2:$C$200,2,0),S9)</f>
        <v>#N/A</v>
      </c>
      <c r="U9" s="1" t="e">
        <f>IF(ISNA(T9),VLOOKUP($B9+9&amp;$C9,concat!$B$2:$C$200,2,0),T9)</f>
        <v>#N/A</v>
      </c>
      <c r="V9" s="1" t="e">
        <f>IF(ISNA(U9),VLOOKUP($B9-9&amp;$C9,concat!$B$2:$C$200,2,0),U9)</f>
        <v>#N/A</v>
      </c>
      <c r="W9" s="1" t="e">
        <f>IF(ISNA(V9),VLOOKUP($B9-10&amp;$C9,concat!$B$2:$C$200,2,0),V9)</f>
        <v>#N/A</v>
      </c>
      <c r="X9" s="1" t="e">
        <f>IF(ISNA(W9),VLOOKUP($B9+10&amp;$C9,concat!$B$2:$C$200,2,0),W9)</f>
        <v>#N/A</v>
      </c>
      <c r="Y9" s="1" t="e">
        <f>LEN(X9)</f>
        <v>#N/A</v>
      </c>
      <c r="Z9" s="12" t="e">
        <f>RIGHT(X9,Y9-10)</f>
        <v>#N/A</v>
      </c>
      <c r="AA9" s="34" t="str">
        <f t="shared" si="0"/>
        <v>CONSUMO MENSAL</v>
      </c>
      <c r="AB9" s="29" t="s">
        <v>67</v>
      </c>
      <c r="AD9" s="2"/>
      <c r="AI9" s="3" t="e">
        <f>Z9</f>
        <v>#N/A</v>
      </c>
      <c r="AJ9" s="7" t="e">
        <f>LEN(AI9)</f>
        <v>#N/A</v>
      </c>
    </row>
    <row r="10" spans="1:36" x14ac:dyDescent="0.25">
      <c r="A10" s="17" t="s">
        <v>15</v>
      </c>
      <c r="AA10" s="17" t="str">
        <f t="shared" si="0"/>
        <v>Consumo do Mês (P)</v>
      </c>
      <c r="AB10" s="17" t="e">
        <f>AG11</f>
        <v>#N/A</v>
      </c>
      <c r="AD10" s="2"/>
      <c r="AJ10" s="7"/>
    </row>
    <row r="11" spans="1:36" x14ac:dyDescent="0.25">
      <c r="A11" s="17" t="s">
        <v>43</v>
      </c>
      <c r="B11" s="26"/>
      <c r="C11" s="27"/>
      <c r="AA11" s="17" t="str">
        <f t="shared" si="0"/>
        <v>Energia Ativa Injetada (P)</v>
      </c>
      <c r="AB11" s="17" t="e">
        <f t="shared" ref="AB11:AB17" si="2">AG12</f>
        <v>#N/A</v>
      </c>
      <c r="AD11" s="2" t="s">
        <v>25</v>
      </c>
      <c r="AE11" s="3" t="e">
        <f>LEFT(AI9,FIND(",",AI9,1)-1)</f>
        <v>#N/A</v>
      </c>
      <c r="AF11" s="3" t="e">
        <f>MID(AI9,SEARCH(",",AI9),3)</f>
        <v>#N/A</v>
      </c>
      <c r="AG11" s="6" t="e">
        <f t="shared" ref="AG11:AG18" si="3">_xlfn.CONCAT(AE11,AF11)</f>
        <v>#N/A</v>
      </c>
      <c r="AH11" s="3" t="e">
        <f t="shared" ref="AH11:AH18" si="4">LEN(AG11)</f>
        <v>#N/A</v>
      </c>
      <c r="AI11" s="3" t="e">
        <f>RIGHT(AI9,AJ9-AH11)</f>
        <v>#N/A</v>
      </c>
      <c r="AJ11" s="7" t="e">
        <f t="shared" ref="AJ11:AJ18" si="5">LEN(AI11)</f>
        <v>#N/A</v>
      </c>
    </row>
    <row r="12" spans="1:36" x14ac:dyDescent="0.25">
      <c r="A12" s="17" t="s">
        <v>16</v>
      </c>
      <c r="AA12" s="17" t="str">
        <f t="shared" si="0"/>
        <v>Consumo do Mês (FP)</v>
      </c>
      <c r="AB12" s="17" t="e">
        <f t="shared" si="2"/>
        <v>#N/A</v>
      </c>
      <c r="AD12" s="2" t="s">
        <v>26</v>
      </c>
      <c r="AE12" s="3" t="e">
        <f>LEFT(AI11,FIND(",",AI11,1)-1)</f>
        <v>#N/A</v>
      </c>
      <c r="AF12" s="3" t="e">
        <f>MID(AI11,SEARCH(",",AI11),3)</f>
        <v>#N/A</v>
      </c>
      <c r="AG12" s="6" t="e">
        <f t="shared" si="3"/>
        <v>#N/A</v>
      </c>
      <c r="AH12" s="3" t="e">
        <f t="shared" si="4"/>
        <v>#N/A</v>
      </c>
      <c r="AI12" s="3" t="e">
        <f>RIGHT(AI11,AJ11-AH12)</f>
        <v>#N/A</v>
      </c>
      <c r="AJ12" s="7" t="e">
        <f t="shared" si="5"/>
        <v>#N/A</v>
      </c>
    </row>
    <row r="13" spans="1:36" x14ac:dyDescent="0.25">
      <c r="A13" s="17" t="s">
        <v>44</v>
      </c>
      <c r="AA13" s="17" t="str">
        <f t="shared" si="0"/>
        <v>Energia Ativa Injetada (FP)</v>
      </c>
      <c r="AB13" s="17" t="e">
        <f t="shared" si="2"/>
        <v>#N/A</v>
      </c>
      <c r="AD13" s="2" t="s">
        <v>27</v>
      </c>
      <c r="AE13" s="3" t="e">
        <f>LEFT(AI12,FIND(",",AI12,1)-1)</f>
        <v>#N/A</v>
      </c>
      <c r="AF13" s="3" t="e">
        <f>MID(AI12,SEARCH(",",AI12),3)</f>
        <v>#N/A</v>
      </c>
      <c r="AG13" s="6" t="e">
        <f t="shared" si="3"/>
        <v>#N/A</v>
      </c>
      <c r="AH13" s="3" t="e">
        <f t="shared" si="4"/>
        <v>#N/A</v>
      </c>
      <c r="AI13" s="3" t="e">
        <f>RIGHT(AI12,AJ12-AH13)</f>
        <v>#N/A</v>
      </c>
      <c r="AJ13" s="7" t="e">
        <f t="shared" si="5"/>
        <v>#N/A</v>
      </c>
    </row>
    <row r="14" spans="1:36" x14ac:dyDescent="0.25">
      <c r="A14" s="17" t="s">
        <v>36</v>
      </c>
      <c r="AA14" s="17" t="str">
        <f t="shared" si="0"/>
        <v>Energia Reativa Exced (P)</v>
      </c>
      <c r="AB14" s="17" t="e">
        <f t="shared" si="2"/>
        <v>#N/A</v>
      </c>
      <c r="AD14" s="2" t="s">
        <v>28</v>
      </c>
      <c r="AE14" s="3" t="e">
        <f>LEFT(AI12,FIND(",",AI12,1)-1)</f>
        <v>#N/A</v>
      </c>
      <c r="AF14" s="3" t="e">
        <f>MID(AI12,SEARCH(",",AI12),3)</f>
        <v>#N/A</v>
      </c>
      <c r="AG14" s="6" t="e">
        <f t="shared" si="3"/>
        <v>#N/A</v>
      </c>
      <c r="AH14" s="3" t="e">
        <f t="shared" si="4"/>
        <v>#N/A</v>
      </c>
      <c r="AI14" s="3" t="e">
        <f>RIGHT(AI13,AJ13-AH14)</f>
        <v>#N/A</v>
      </c>
      <c r="AJ14" s="7" t="e">
        <f t="shared" si="5"/>
        <v>#N/A</v>
      </c>
    </row>
    <row r="15" spans="1:36" x14ac:dyDescent="0.25">
      <c r="A15" s="17" t="s">
        <v>37</v>
      </c>
      <c r="AA15" s="17" t="str">
        <f t="shared" si="0"/>
        <v>Energia Reativa Exced (FP)</v>
      </c>
      <c r="AB15" s="17" t="e">
        <f t="shared" si="2"/>
        <v>#N/A</v>
      </c>
      <c r="AD15" s="2" t="s">
        <v>29</v>
      </c>
      <c r="AE15" s="3" t="e">
        <f>LEFT(AI14,FIND(",",AI14,1)-1)</f>
        <v>#N/A</v>
      </c>
      <c r="AF15" s="3" t="e">
        <f>MID(AI14,SEARCH(",",AI14),3)</f>
        <v>#N/A</v>
      </c>
      <c r="AG15" s="6" t="e">
        <f t="shared" si="3"/>
        <v>#N/A</v>
      </c>
      <c r="AH15" s="3" t="e">
        <f t="shared" si="4"/>
        <v>#N/A</v>
      </c>
      <c r="AI15" s="3" t="e">
        <f>RIGHT(AI14,AJ14-AH15)</f>
        <v>#N/A</v>
      </c>
      <c r="AJ15" s="7" t="e">
        <f t="shared" si="5"/>
        <v>#N/A</v>
      </c>
    </row>
    <row r="16" spans="1:36" x14ac:dyDescent="0.25">
      <c r="A16" s="17" t="s">
        <v>38</v>
      </c>
      <c r="AA16" s="17" t="str">
        <f t="shared" si="0"/>
        <v>Demanda de Potência Medida (FP)</v>
      </c>
      <c r="AB16" s="17" t="e">
        <f t="shared" si="2"/>
        <v>#N/A</v>
      </c>
      <c r="AD16" s="2" t="s">
        <v>30</v>
      </c>
      <c r="AE16" s="3" t="e">
        <f>LEFT(AI15,FIND(",",AI15,1)-1)</f>
        <v>#N/A</v>
      </c>
      <c r="AF16" s="3" t="e">
        <f>MID(AI15,SEARCH(",",AI15),3)</f>
        <v>#N/A</v>
      </c>
      <c r="AG16" s="6" t="e">
        <f t="shared" si="3"/>
        <v>#N/A</v>
      </c>
      <c r="AH16" s="3" t="e">
        <f t="shared" si="4"/>
        <v>#N/A</v>
      </c>
      <c r="AI16" s="3" t="e">
        <f>RIGHT(AI15,AJ15-AH16)</f>
        <v>#N/A</v>
      </c>
      <c r="AJ16" s="7" t="e">
        <f t="shared" si="5"/>
        <v>#N/A</v>
      </c>
    </row>
    <row r="17" spans="1:36" ht="15.75" thickBot="1" x14ac:dyDescent="0.3">
      <c r="A17" s="28" t="s">
        <v>39</v>
      </c>
      <c r="B17" s="8"/>
      <c r="C17" s="11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28" t="str">
        <f t="shared" si="0"/>
        <v>Demanda Potência Não Consumida (FP)</v>
      </c>
      <c r="AB17" s="28" t="e">
        <f t="shared" si="2"/>
        <v>#N/A</v>
      </c>
      <c r="AD17" s="2" t="s">
        <v>31</v>
      </c>
      <c r="AE17" s="3" t="e">
        <f t="shared" ref="AE17:AE18" si="6">LEFT(AI16,FIND(",",AI16,1)-1)</f>
        <v>#N/A</v>
      </c>
      <c r="AF17" s="3" t="e">
        <f t="shared" ref="AF17:AF18" si="7">MID(AI16,SEARCH(",",AI16),3)</f>
        <v>#N/A</v>
      </c>
      <c r="AG17" s="6" t="e">
        <f t="shared" si="3"/>
        <v>#N/A</v>
      </c>
      <c r="AH17" s="3" t="e">
        <f t="shared" si="4"/>
        <v>#N/A</v>
      </c>
      <c r="AI17" s="3" t="e">
        <f t="shared" ref="AI17:AI18" si="8">RIGHT(AI16,AJ16-AH17)</f>
        <v>#N/A</v>
      </c>
      <c r="AJ17" s="7" t="e">
        <f t="shared" si="5"/>
        <v>#N/A</v>
      </c>
    </row>
    <row r="18" spans="1:36" ht="15.75" thickBot="1" x14ac:dyDescent="0.3">
      <c r="A18" s="32" t="s">
        <v>42</v>
      </c>
      <c r="B18" s="15">
        <v>254</v>
      </c>
      <c r="C18" s="25">
        <v>568</v>
      </c>
      <c r="D18" s="1" t="e">
        <f>VLOOKUP($B18&amp;$C18,concat!$B$2:$C$200,2,0)</f>
        <v>#N/A</v>
      </c>
      <c r="E18" s="1" t="e">
        <f>IF(ISNA(D18),VLOOKUP($B18-1&amp;$C18,concat!$B$2:$C$200,2,0),D18)</f>
        <v>#N/A</v>
      </c>
      <c r="F18" s="1" t="e">
        <f>IF(ISNA(E18),VLOOKUP($B18+1&amp;$C18,concat!$B$2:$C$200,2,0),E18)</f>
        <v>#N/A</v>
      </c>
      <c r="G18" s="1" t="e">
        <f>IF(ISNA(F18),VLOOKUP($B18-2&amp;$C18,concat!$B$2:$C$200,2,0),F18)</f>
        <v>#N/A</v>
      </c>
      <c r="H18" s="1" t="e">
        <f>IF(ISNA(G18),VLOOKUP($B18+2&amp;$C18,concat!$B$2:$C$200,2,0),G18)</f>
        <v>#N/A</v>
      </c>
      <c r="I18" s="1" t="e">
        <f>IF(ISNA(H18),VLOOKUP($B18-3&amp;$C18,concat!$B$2:$C$200,2,0),H18)</f>
        <v>#N/A</v>
      </c>
      <c r="J18" s="1" t="e">
        <f>IF(ISNA(I18),VLOOKUP($B18+3&amp;$C18,concat!$B$2:$C$200,2,0),I18)</f>
        <v>#N/A</v>
      </c>
      <c r="K18" s="1" t="e">
        <f>IF(ISNA(J18),VLOOKUP($B18-4&amp;$C18,concat!$B$2:$C$200,2,0),J18)</f>
        <v>#N/A</v>
      </c>
      <c r="L18" s="1" t="e">
        <f>IF(ISNA(K18),VLOOKUP($B18+4&amp;$C18,concat!$B$2:$C$200,2,0),K18)</f>
        <v>#N/A</v>
      </c>
      <c r="M18" s="1" t="e">
        <f>IF(ISNA(L18),VLOOKUP($B18-5&amp;$C18,concat!$B$2:$C$200,2,0),L18)</f>
        <v>#N/A</v>
      </c>
      <c r="N18" s="1" t="e">
        <f>IF(ISNA(M18),VLOOKUP($B18+5&amp;$C18,concat!$B$2:$C$200,2,0),M18)</f>
        <v>#N/A</v>
      </c>
      <c r="O18" s="1" t="e">
        <f>IF(ISNA(N18),VLOOKUP($B18-6&amp;$C18,concat!$B$2:$C$200,2,0),N18)</f>
        <v>#N/A</v>
      </c>
      <c r="P18" s="1" t="e">
        <f>IF(ISNA(O18),VLOOKUP($B18+6&amp;$C18,concat!$B$2:$C$200,2,0),O18)</f>
        <v>#N/A</v>
      </c>
      <c r="Q18" s="1" t="e">
        <f>IF(ISNA(P18),VLOOKUP($B18-7&amp;$C18,concat!$B$2:$C$200,2,0),P18)</f>
        <v>#N/A</v>
      </c>
      <c r="R18" s="1" t="e">
        <f>IF(ISNA(Q18),VLOOKUP($B18+7&amp;$C18,concat!$B$2:$C$200,2,0),Q18)</f>
        <v>#N/A</v>
      </c>
      <c r="S18" s="1" t="e">
        <f>IF(ISNA(R18),VLOOKUP($B18-8&amp;$C18,concat!$B$2:$C$200,2,0),R18)</f>
        <v>#N/A</v>
      </c>
      <c r="T18" s="1" t="e">
        <f>IF(ISNA(S18),VLOOKUP($B18+8&amp;$C18,concat!$B$2:$C$200,2,0),S18)</f>
        <v>#N/A</v>
      </c>
      <c r="U18" s="1" t="e">
        <f>IF(ISNA(T18),VLOOKUP($B18+9&amp;$C18,concat!$B$2:$C$200,2,0),T18)</f>
        <v>#N/A</v>
      </c>
      <c r="V18" s="1" t="e">
        <f>IF(ISNA(U18),VLOOKUP($B18-9&amp;$C18,concat!$B$2:$C$200,2,0),U18)</f>
        <v>#N/A</v>
      </c>
      <c r="W18" s="1" t="e">
        <f>IF(ISNA(V18),VLOOKUP($B18-10&amp;$C18,concat!$B$2:$C$200,2,0),V18)</f>
        <v>#N/A</v>
      </c>
      <c r="X18" s="1" t="e">
        <f>IF(ISNA(W18),VLOOKUP($B18+10&amp;$C18,concat!$B$2:$C$200,2,0),W18)</f>
        <v>#N/A</v>
      </c>
      <c r="Y18" s="1" t="e">
        <f>LEN(X18)</f>
        <v>#N/A</v>
      </c>
      <c r="Z18" s="12" t="e">
        <f>RIGHT(X18,Y18-17)</f>
        <v>#N/A</v>
      </c>
      <c r="AA18" s="34" t="str">
        <f t="shared" si="0"/>
        <v>TARIFA CONSUMO c/ TRIBUTOS</v>
      </c>
      <c r="AB18" s="29" t="s">
        <v>67</v>
      </c>
      <c r="AD18" s="8" t="s">
        <v>32</v>
      </c>
      <c r="AE18" s="9" t="e">
        <f t="shared" si="6"/>
        <v>#N/A</v>
      </c>
      <c r="AF18" s="9" t="e">
        <f t="shared" si="7"/>
        <v>#N/A</v>
      </c>
      <c r="AG18" s="10" t="e">
        <f t="shared" si="3"/>
        <v>#N/A</v>
      </c>
      <c r="AH18" s="9" t="e">
        <f t="shared" si="4"/>
        <v>#N/A</v>
      </c>
      <c r="AI18" s="9" t="e">
        <f t="shared" si="8"/>
        <v>#N/A</v>
      </c>
      <c r="AJ18" s="11" t="e">
        <f t="shared" si="5"/>
        <v>#N/A</v>
      </c>
    </row>
    <row r="19" spans="1:36" ht="15.75" thickBot="1" x14ac:dyDescent="0.3">
      <c r="A19" s="17" t="s">
        <v>45</v>
      </c>
      <c r="AA19" s="17" t="str">
        <f t="shared" si="0"/>
        <v>Tarifa Consumo do Mês (P)</v>
      </c>
      <c r="AB19" s="17" t="e">
        <f>AG23</f>
        <v>#N/A</v>
      </c>
    </row>
    <row r="20" spans="1:36" x14ac:dyDescent="0.25">
      <c r="A20" s="17" t="s">
        <v>46</v>
      </c>
      <c r="B20" s="26"/>
      <c r="C20" s="27"/>
      <c r="AA20" s="17" t="str">
        <f t="shared" si="0"/>
        <v>Tarifa Energia Ativa Injetada (P)</v>
      </c>
      <c r="AB20" s="17" t="e">
        <f t="shared" ref="AB20:AB26" si="9">AG24</f>
        <v>#N/A</v>
      </c>
      <c r="AD20" s="15" t="s">
        <v>40</v>
      </c>
      <c r="AE20" s="1" t="s">
        <v>20</v>
      </c>
      <c r="AF20" s="1" t="s">
        <v>21</v>
      </c>
      <c r="AG20" s="1" t="s">
        <v>24</v>
      </c>
      <c r="AH20" s="1" t="s">
        <v>23</v>
      </c>
      <c r="AI20" s="1" t="s">
        <v>22</v>
      </c>
      <c r="AJ20" s="12" t="s">
        <v>34</v>
      </c>
    </row>
    <row r="21" spans="1:36" x14ac:dyDescent="0.25">
      <c r="A21" s="17" t="s">
        <v>47</v>
      </c>
      <c r="AA21" s="17" t="str">
        <f t="shared" si="0"/>
        <v>Tarifa Consumo do Mês (FP)</v>
      </c>
      <c r="AB21" s="17" t="e">
        <f t="shared" si="9"/>
        <v>#N/A</v>
      </c>
      <c r="AD21" s="2"/>
      <c r="AI21" s="3" t="e">
        <f>Z18</f>
        <v>#N/A</v>
      </c>
      <c r="AJ21" s="7" t="e">
        <f>LEN(AI21)</f>
        <v>#N/A</v>
      </c>
    </row>
    <row r="22" spans="1:36" x14ac:dyDescent="0.25">
      <c r="A22" s="17" t="s">
        <v>48</v>
      </c>
      <c r="AA22" s="17" t="str">
        <f t="shared" si="0"/>
        <v>Tarifa Energia Ativa Injetada (FP)</v>
      </c>
      <c r="AB22" s="17" t="e">
        <f t="shared" si="9"/>
        <v>#N/A</v>
      </c>
      <c r="AD22" s="2"/>
      <c r="AJ22" s="7"/>
    </row>
    <row r="23" spans="1:36" x14ac:dyDescent="0.25">
      <c r="A23" s="17" t="s">
        <v>49</v>
      </c>
      <c r="AA23" s="17" t="str">
        <f t="shared" si="0"/>
        <v>Tarifa Energia Reativa Exced (P)</v>
      </c>
      <c r="AB23" s="17" t="e">
        <f t="shared" si="9"/>
        <v>#N/A</v>
      </c>
      <c r="AD23" s="2" t="s">
        <v>25</v>
      </c>
      <c r="AE23" s="3" t="e">
        <f>LEFT(AI21,FIND(",",AI21,1)-1)</f>
        <v>#N/A</v>
      </c>
      <c r="AF23" s="3" t="e">
        <f>MID(AI21,SEARCH(",",AI21),7)</f>
        <v>#N/A</v>
      </c>
      <c r="AG23" s="6" t="e">
        <f t="shared" ref="AG23:AG30" si="10">_xlfn.CONCAT(AE23,AF23)</f>
        <v>#N/A</v>
      </c>
      <c r="AH23" s="3" t="e">
        <f t="shared" ref="AH23:AH30" si="11">LEN(AG23)</f>
        <v>#N/A</v>
      </c>
      <c r="AI23" s="3" t="e">
        <f>RIGHT(AI21,AJ21-AH23)</f>
        <v>#N/A</v>
      </c>
      <c r="AJ23" s="7" t="e">
        <f t="shared" ref="AJ23:AJ30" si="12">LEN(AI23)</f>
        <v>#N/A</v>
      </c>
    </row>
    <row r="24" spans="1:36" x14ac:dyDescent="0.25">
      <c r="A24" s="17" t="s">
        <v>50</v>
      </c>
      <c r="AA24" s="17" t="str">
        <f t="shared" si="0"/>
        <v>Tarifa Energia Reativa Exced (FP)</v>
      </c>
      <c r="AB24" s="17" t="e">
        <f t="shared" si="9"/>
        <v>#N/A</v>
      </c>
      <c r="AD24" s="2" t="s">
        <v>26</v>
      </c>
      <c r="AE24" s="3" t="e">
        <f>LEFT(AI23,FIND(",",AI23,1)-1)</f>
        <v>#N/A</v>
      </c>
      <c r="AF24" s="3" t="e">
        <f>MID(AI23,SEARCH(",",AI23),7)</f>
        <v>#N/A</v>
      </c>
      <c r="AG24" s="6" t="e">
        <f t="shared" si="10"/>
        <v>#N/A</v>
      </c>
      <c r="AH24" s="3" t="e">
        <f t="shared" si="11"/>
        <v>#N/A</v>
      </c>
      <c r="AI24" s="3" t="e">
        <f>RIGHT(AI23,AJ23-AH24)</f>
        <v>#N/A</v>
      </c>
      <c r="AJ24" s="7" t="e">
        <f t="shared" si="12"/>
        <v>#N/A</v>
      </c>
    </row>
    <row r="25" spans="1:36" x14ac:dyDescent="0.25">
      <c r="A25" s="17" t="s">
        <v>51</v>
      </c>
      <c r="AA25" s="17" t="str">
        <f t="shared" si="0"/>
        <v>Tarifa Demanda de Potência Medida (FP)</v>
      </c>
      <c r="AB25" s="17" t="e">
        <f t="shared" si="9"/>
        <v>#N/A</v>
      </c>
      <c r="AD25" s="2" t="s">
        <v>27</v>
      </c>
      <c r="AE25" s="3" t="e">
        <f>LEFT(AI24,FIND(",",AI24,1)-1)</f>
        <v>#N/A</v>
      </c>
      <c r="AF25" s="3" t="e">
        <f>MID(AI24,SEARCH(",",AI24),7)</f>
        <v>#N/A</v>
      </c>
      <c r="AG25" s="6" t="e">
        <f t="shared" si="10"/>
        <v>#N/A</v>
      </c>
      <c r="AH25" s="3" t="e">
        <f t="shared" si="11"/>
        <v>#N/A</v>
      </c>
      <c r="AI25" s="3" t="e">
        <f>RIGHT(AI24,AJ24-AH25)</f>
        <v>#N/A</v>
      </c>
      <c r="AJ25" s="7" t="e">
        <f t="shared" si="12"/>
        <v>#N/A</v>
      </c>
    </row>
    <row r="26" spans="1:36" ht="15.75" thickBot="1" x14ac:dyDescent="0.3">
      <c r="A26" s="28" t="s">
        <v>52</v>
      </c>
      <c r="B26" s="8"/>
      <c r="C26" s="1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28" t="str">
        <f t="shared" si="0"/>
        <v>Tarifa Demanda Potência Não Consumida (FP)</v>
      </c>
      <c r="AB26" s="28" t="e">
        <f t="shared" si="9"/>
        <v>#N/A</v>
      </c>
      <c r="AD26" s="2" t="s">
        <v>28</v>
      </c>
      <c r="AE26" s="3" t="e">
        <f>LEFT(AI24,FIND(",",AI24,1)-1)</f>
        <v>#N/A</v>
      </c>
      <c r="AF26" s="3" t="e">
        <f>MID(AI24,SEARCH(",",AI24),7)</f>
        <v>#N/A</v>
      </c>
      <c r="AG26" s="6" t="e">
        <f t="shared" si="10"/>
        <v>#N/A</v>
      </c>
      <c r="AH26" s="3" t="e">
        <f t="shared" si="11"/>
        <v>#N/A</v>
      </c>
      <c r="AI26" s="3" t="e">
        <f>RIGHT(AI25,AJ25-AH26)</f>
        <v>#N/A</v>
      </c>
      <c r="AJ26" s="7" t="e">
        <f t="shared" si="12"/>
        <v>#N/A</v>
      </c>
    </row>
    <row r="27" spans="1:36" x14ac:dyDescent="0.25">
      <c r="A27" s="17" t="s">
        <v>10</v>
      </c>
      <c r="B27" s="2">
        <v>373</v>
      </c>
      <c r="C27" s="7">
        <v>84</v>
      </c>
      <c r="D27" s="3" t="e">
        <f>VLOOKUP($B27&amp;$C27,concat!$B$2:$C$200,2,0)</f>
        <v>#N/A</v>
      </c>
      <c r="E27" s="3" t="e">
        <f>IF(ISNA(D27),VLOOKUP($B27-1&amp;$C27,concat!$B$2:$C$200,2,0),D27)</f>
        <v>#N/A</v>
      </c>
      <c r="F27" s="3" t="e">
        <f>IF(ISNA(E27),VLOOKUP($B27+1&amp;$C27,concat!$B$2:$C$200,2,0),E27)</f>
        <v>#N/A</v>
      </c>
      <c r="G27" s="3" t="e">
        <f>IF(ISNA(F27),VLOOKUP($B27-2&amp;$C27,concat!$B$2:$C$200,2,0),F27)</f>
        <v>#N/A</v>
      </c>
      <c r="H27" s="3" t="e">
        <f>IF(ISNA(G27),VLOOKUP($B27+2&amp;$C27,concat!$B$2:$C$200,2,0),G27)</f>
        <v>#N/A</v>
      </c>
      <c r="I27" s="3" t="e">
        <f>IF(ISNA(H27),VLOOKUP($B27-3&amp;$C27,concat!$B$2:$C$200,2,0),H27)</f>
        <v>#N/A</v>
      </c>
      <c r="J27" s="3" t="e">
        <f>IF(ISNA(I27),VLOOKUP($B27+3&amp;$C27,concat!$B$2:$C$200,2,0),I27)</f>
        <v>#N/A</v>
      </c>
      <c r="K27" s="3" t="e">
        <f>IF(ISNA(J27),VLOOKUP($B27-4&amp;$C27,concat!$B$2:$C$200,2,0),J27)</f>
        <v>#N/A</v>
      </c>
      <c r="L27" s="3" t="e">
        <f>IF(ISNA(K27),VLOOKUP($B27+4&amp;$C27,concat!$B$2:$C$200,2,0),K27)</f>
        <v>#N/A</v>
      </c>
      <c r="M27" s="3" t="e">
        <f>IF(ISNA(L27),VLOOKUP($B27-5&amp;$C27,concat!$B$2:$C$200,2,0),L27)</f>
        <v>#N/A</v>
      </c>
      <c r="N27" s="3" t="e">
        <f>IF(ISNA(M27),VLOOKUP($B27+5&amp;$C27,concat!$B$2:$C$200,2,0),M27)</f>
        <v>#N/A</v>
      </c>
      <c r="O27" s="3" t="e">
        <f>IF(ISNA(N27),VLOOKUP($B27-6&amp;$C27,concat!$B$2:$C$200,2,0),N27)</f>
        <v>#N/A</v>
      </c>
      <c r="P27" s="3" t="e">
        <f>IF(ISNA(O27),VLOOKUP($B27+6&amp;$C27,concat!$B$2:$C$200,2,0),O27)</f>
        <v>#N/A</v>
      </c>
      <c r="Q27" s="3" t="e">
        <f>IF(ISNA(P27),VLOOKUP($B27-7&amp;$C27,concat!$B$2:$C$200,2,0),P27)</f>
        <v>#N/A</v>
      </c>
      <c r="R27" s="3" t="e">
        <f>IF(ISNA(Q27),VLOOKUP($B27+7&amp;$C27,concat!$B$2:$C$200,2,0),Q27)</f>
        <v>#N/A</v>
      </c>
      <c r="S27" s="3" t="e">
        <f>IF(ISNA(R27),VLOOKUP($B27-8&amp;$C27,concat!$B$2:$C$200,2,0),R27)</f>
        <v>#N/A</v>
      </c>
      <c r="T27" s="3" t="e">
        <f>IF(ISNA(S27),VLOOKUP($B27+8&amp;$C27,concat!$B$2:$C$200,2,0),S27)</f>
        <v>#N/A</v>
      </c>
      <c r="U27" s="3" t="e">
        <f>IF(ISNA(T27),VLOOKUP($B27+9&amp;$C27,concat!$B$2:$C$200,2,0),T27)</f>
        <v>#N/A</v>
      </c>
      <c r="V27" s="3" t="e">
        <f>IF(ISNA(U27),VLOOKUP($B27-9&amp;$C27,concat!$B$2:$C$200,2,0),U27)</f>
        <v>#N/A</v>
      </c>
      <c r="W27" s="3" t="e">
        <f>IF(ISNA(V27),VLOOKUP($B27-10&amp;$C27,concat!$B$2:$C$200,2,0),V27)</f>
        <v>#N/A</v>
      </c>
      <c r="X27" s="3" t="e">
        <f>IF(ISNA(W27),VLOOKUP($B27+10&amp;$C27,concat!$B$2:$C$200,2,0),W27)</f>
        <v>#N/A</v>
      </c>
      <c r="Y27" s="3" t="e">
        <f>LEN(X27)</f>
        <v>#N/A</v>
      </c>
      <c r="Z27" s="3" t="e">
        <f>RIGHT(X27,Y27-8)</f>
        <v>#N/A</v>
      </c>
      <c r="AA27" s="17" t="str">
        <f t="shared" si="0"/>
        <v>Cliente</v>
      </c>
      <c r="AB27" s="17" t="e">
        <f>Z27</f>
        <v>#N/A</v>
      </c>
      <c r="AD27" s="2" t="s">
        <v>29</v>
      </c>
      <c r="AE27" s="3" t="e">
        <f>LEFT(AI26,FIND(",",AI26,1)-1)</f>
        <v>#N/A</v>
      </c>
      <c r="AF27" s="3" t="e">
        <f>MID(AI26,SEARCH(",",AI26),7)</f>
        <v>#N/A</v>
      </c>
      <c r="AG27" s="6" t="e">
        <f t="shared" si="10"/>
        <v>#N/A</v>
      </c>
      <c r="AH27" s="3" t="e">
        <f t="shared" si="11"/>
        <v>#N/A</v>
      </c>
      <c r="AI27" s="3" t="e">
        <f>RIGHT(AI26,AJ26-AH27)</f>
        <v>#N/A</v>
      </c>
      <c r="AJ27" s="7" t="e">
        <f t="shared" si="12"/>
        <v>#N/A</v>
      </c>
    </row>
    <row r="28" spans="1:36" x14ac:dyDescent="0.25">
      <c r="A28" s="17" t="s">
        <v>11</v>
      </c>
      <c r="B28" s="2">
        <v>435</v>
      </c>
      <c r="C28" s="7">
        <v>673</v>
      </c>
      <c r="D28" s="3" t="e">
        <f>VLOOKUP($B28&amp;$C28,concat!$B$2:$C$200,2,0)</f>
        <v>#N/A</v>
      </c>
      <c r="E28" s="3" t="e">
        <f>IF(ISNA(D28),VLOOKUP($B28-1&amp;$C28,concat!$B$2:$C$200,2,0),D28)</f>
        <v>#N/A</v>
      </c>
      <c r="F28" s="3" t="e">
        <f>IF(ISNA(E28),VLOOKUP($B28+1&amp;$C28,concat!$B$2:$C$200,2,0),E28)</f>
        <v>#N/A</v>
      </c>
      <c r="G28" s="3" t="e">
        <f>IF(ISNA(F28),VLOOKUP($B28-2&amp;$C28,concat!$B$2:$C$200,2,0),F28)</f>
        <v>#N/A</v>
      </c>
      <c r="H28" s="3" t="e">
        <f>IF(ISNA(G28),VLOOKUP($B28+2&amp;$C28,concat!$B$2:$C$200,2,0),G28)</f>
        <v>#N/A</v>
      </c>
      <c r="I28" s="3" t="e">
        <f>IF(ISNA(H28),VLOOKUP($B28-3&amp;$C28,concat!$B$2:$C$200,2,0),H28)</f>
        <v>#N/A</v>
      </c>
      <c r="J28" s="3" t="e">
        <f>IF(ISNA(I28),VLOOKUP($B28+3&amp;$C28,concat!$B$2:$C$200,2,0),I28)</f>
        <v>#N/A</v>
      </c>
      <c r="K28" s="3" t="e">
        <f>IF(ISNA(J28),VLOOKUP($B28-4&amp;$C28,concat!$B$2:$C$200,2,0),J28)</f>
        <v>#N/A</v>
      </c>
      <c r="L28" s="3" t="e">
        <f>IF(ISNA(K28),VLOOKUP($B28+4&amp;$C28,concat!$B$2:$C$200,2,0),K28)</f>
        <v>#N/A</v>
      </c>
      <c r="M28" s="3" t="e">
        <f>IF(ISNA(L28),VLOOKUP($B28-5&amp;$C28,concat!$B$2:$C$200,2,0),L28)</f>
        <v>#N/A</v>
      </c>
      <c r="N28" s="3" t="e">
        <f>IF(ISNA(M28),VLOOKUP($B28+5&amp;$C28,concat!$B$2:$C$200,2,0),M28)</f>
        <v>#N/A</v>
      </c>
      <c r="O28" s="3" t="e">
        <f>IF(ISNA(N28),VLOOKUP($B28-6&amp;$C28,concat!$B$2:$C$200,2,0),N28)</f>
        <v>#N/A</v>
      </c>
      <c r="P28" s="3" t="e">
        <f>IF(ISNA(O28),VLOOKUP($B28+6&amp;$C28,concat!$B$2:$C$200,2,0),O28)</f>
        <v>#N/A</v>
      </c>
      <c r="Q28" s="3" t="e">
        <f>IF(ISNA(P28),VLOOKUP($B28-7&amp;$C28,concat!$B$2:$C$200,2,0),P28)</f>
        <v>#N/A</v>
      </c>
      <c r="R28" s="3" t="e">
        <f>IF(ISNA(Q28),VLOOKUP($B28+7&amp;$C28,concat!$B$2:$C$200,2,0),Q28)</f>
        <v>#N/A</v>
      </c>
      <c r="S28" s="3" t="e">
        <f>IF(ISNA(R28),VLOOKUP($B28-8&amp;$C28,concat!$B$2:$C$200,2,0),R28)</f>
        <v>#N/A</v>
      </c>
      <c r="T28" s="3" t="e">
        <f>IF(ISNA(S28),VLOOKUP($B28+8&amp;$C28,concat!$B$2:$C$200,2,0),S28)</f>
        <v>#N/A</v>
      </c>
      <c r="U28" s="3" t="e">
        <f>IF(ISNA(T28),VLOOKUP($B28+9&amp;$C28,concat!$B$2:$C$200,2,0),T28)</f>
        <v>#N/A</v>
      </c>
      <c r="V28" s="3" t="e">
        <f>IF(ISNA(U28),VLOOKUP($B28-9&amp;$C28,concat!$B$2:$C$200,2,0),U28)</f>
        <v>#N/A</v>
      </c>
      <c r="W28" s="3" t="e">
        <f>IF(ISNA(V28),VLOOKUP($B28-10&amp;$C28,concat!$B$2:$C$200,2,0),V28)</f>
        <v>#N/A</v>
      </c>
      <c r="X28" s="3" t="e">
        <f>IF(ISNA(W28),VLOOKUP($B28+10&amp;$C28,concat!$B$2:$C$200,2,0),W28)</f>
        <v>#N/A</v>
      </c>
      <c r="AA28" s="17" t="str">
        <f>A28</f>
        <v>UC/UG</v>
      </c>
      <c r="AB28" s="17" t="e">
        <f>X28</f>
        <v>#N/A</v>
      </c>
      <c r="AD28" s="2" t="s">
        <v>30</v>
      </c>
      <c r="AE28" s="3" t="e">
        <f>LEFT(AI27,FIND(",",AI27,1)-1)</f>
        <v>#N/A</v>
      </c>
      <c r="AF28" s="3" t="e">
        <f>MID(AI27,SEARCH(",",AI27),7)</f>
        <v>#N/A</v>
      </c>
      <c r="AG28" s="6" t="e">
        <f t="shared" si="10"/>
        <v>#N/A</v>
      </c>
      <c r="AH28" s="3" t="e">
        <f t="shared" si="11"/>
        <v>#N/A</v>
      </c>
      <c r="AI28" s="3" t="e">
        <f>RIGHT(AI27,AJ27-AH28)</f>
        <v>#N/A</v>
      </c>
      <c r="AJ28" s="7" t="e">
        <f t="shared" si="12"/>
        <v>#N/A</v>
      </c>
    </row>
    <row r="29" spans="1:36" x14ac:dyDescent="0.25">
      <c r="AB29" s="17">
        <f t="shared" ref="AB29:AB60" si="13">D29</f>
        <v>0</v>
      </c>
      <c r="AD29" s="2" t="s">
        <v>31</v>
      </c>
      <c r="AE29" s="3" t="e">
        <f t="shared" ref="AE29:AE30" si="14">LEFT(AI28,FIND(",",AI28,1)-1)</f>
        <v>#N/A</v>
      </c>
      <c r="AF29" s="3" t="e">
        <f>MID(AI28,SEARCH(",",AI28),7)</f>
        <v>#N/A</v>
      </c>
      <c r="AG29" s="6" t="e">
        <f t="shared" si="10"/>
        <v>#N/A</v>
      </c>
      <c r="AH29" s="3" t="e">
        <f t="shared" si="11"/>
        <v>#N/A</v>
      </c>
      <c r="AI29" s="3" t="e">
        <f t="shared" ref="AI29:AI30" si="15">RIGHT(AI28,AJ28-AH29)</f>
        <v>#N/A</v>
      </c>
      <c r="AJ29" s="7" t="e">
        <f t="shared" si="12"/>
        <v>#N/A</v>
      </c>
    </row>
    <row r="30" spans="1:36" ht="15.75" thickBot="1" x14ac:dyDescent="0.3">
      <c r="AB30" s="17">
        <f t="shared" si="13"/>
        <v>0</v>
      </c>
      <c r="AD30" s="8" t="s">
        <v>32</v>
      </c>
      <c r="AE30" s="9" t="e">
        <f t="shared" si="14"/>
        <v>#N/A</v>
      </c>
      <c r="AF30" s="9" t="e">
        <f>MID(AI29,SEARCH(",",AI29),7)</f>
        <v>#N/A</v>
      </c>
      <c r="AG30" s="10" t="e">
        <f t="shared" si="10"/>
        <v>#N/A</v>
      </c>
      <c r="AH30" s="9" t="e">
        <f t="shared" si="11"/>
        <v>#N/A</v>
      </c>
      <c r="AI30" s="9" t="e">
        <f t="shared" si="15"/>
        <v>#N/A</v>
      </c>
      <c r="AJ30" s="11" t="e">
        <f t="shared" si="12"/>
        <v>#N/A</v>
      </c>
    </row>
    <row r="31" spans="1:36" x14ac:dyDescent="0.25">
      <c r="AB31" s="17">
        <f t="shared" si="13"/>
        <v>0</v>
      </c>
    </row>
    <row r="32" spans="1:36" x14ac:dyDescent="0.25">
      <c r="AB32" s="17">
        <f t="shared" si="13"/>
        <v>0</v>
      </c>
    </row>
    <row r="33" spans="28:33" x14ac:dyDescent="0.25">
      <c r="AB33" s="17">
        <f t="shared" si="13"/>
        <v>0</v>
      </c>
      <c r="AG33"/>
    </row>
    <row r="34" spans="28:33" x14ac:dyDescent="0.25">
      <c r="AB34" s="17">
        <f t="shared" si="13"/>
        <v>0</v>
      </c>
      <c r="AG34"/>
    </row>
    <row r="35" spans="28:33" x14ac:dyDescent="0.25">
      <c r="AB35" s="17">
        <f t="shared" si="13"/>
        <v>0</v>
      </c>
      <c r="AG35"/>
    </row>
    <row r="36" spans="28:33" x14ac:dyDescent="0.25">
      <c r="AB36" s="17">
        <f t="shared" si="13"/>
        <v>0</v>
      </c>
      <c r="AG36"/>
    </row>
    <row r="37" spans="28:33" x14ac:dyDescent="0.25">
      <c r="AB37" s="17">
        <f t="shared" si="13"/>
        <v>0</v>
      </c>
      <c r="AG37"/>
    </row>
    <row r="38" spans="28:33" x14ac:dyDescent="0.25">
      <c r="AB38" s="17">
        <f t="shared" si="13"/>
        <v>0</v>
      </c>
      <c r="AG38"/>
    </row>
    <row r="39" spans="28:33" x14ac:dyDescent="0.25">
      <c r="AB39" s="17">
        <f t="shared" si="13"/>
        <v>0</v>
      </c>
      <c r="AG39"/>
    </row>
    <row r="40" spans="28:33" x14ac:dyDescent="0.25">
      <c r="AB40" s="17">
        <f t="shared" si="13"/>
        <v>0</v>
      </c>
      <c r="AG40"/>
    </row>
    <row r="41" spans="28:33" x14ac:dyDescent="0.25">
      <c r="AB41" s="17">
        <f t="shared" si="13"/>
        <v>0</v>
      </c>
    </row>
    <row r="42" spans="28:33" x14ac:dyDescent="0.25">
      <c r="AB42" s="17">
        <f t="shared" si="13"/>
        <v>0</v>
      </c>
    </row>
    <row r="43" spans="28:33" x14ac:dyDescent="0.25">
      <c r="AB43" s="17">
        <f t="shared" si="13"/>
        <v>0</v>
      </c>
    </row>
    <row r="44" spans="28:33" x14ac:dyDescent="0.25">
      <c r="AB44" s="17">
        <f t="shared" si="13"/>
        <v>0</v>
      </c>
    </row>
    <row r="45" spans="28:33" x14ac:dyDescent="0.25">
      <c r="AB45" s="17">
        <f t="shared" si="13"/>
        <v>0</v>
      </c>
    </row>
    <row r="46" spans="28:33" x14ac:dyDescent="0.25">
      <c r="AB46" s="17">
        <f t="shared" si="13"/>
        <v>0</v>
      </c>
    </row>
    <row r="47" spans="28:33" x14ac:dyDescent="0.25">
      <c r="AB47" s="17">
        <f t="shared" si="13"/>
        <v>0</v>
      </c>
    </row>
    <row r="48" spans="28:33" x14ac:dyDescent="0.25">
      <c r="AB48" s="17">
        <f t="shared" si="13"/>
        <v>0</v>
      </c>
    </row>
    <row r="49" spans="28:28" x14ac:dyDescent="0.25">
      <c r="AB49" s="17">
        <f t="shared" si="13"/>
        <v>0</v>
      </c>
    </row>
    <row r="50" spans="28:28" x14ac:dyDescent="0.25">
      <c r="AB50" s="17">
        <f t="shared" si="13"/>
        <v>0</v>
      </c>
    </row>
    <row r="51" spans="28:28" x14ac:dyDescent="0.25">
      <c r="AB51" s="17">
        <f t="shared" si="13"/>
        <v>0</v>
      </c>
    </row>
    <row r="52" spans="28:28" x14ac:dyDescent="0.25">
      <c r="AB52" s="17">
        <f t="shared" si="13"/>
        <v>0</v>
      </c>
    </row>
    <row r="53" spans="28:28" x14ac:dyDescent="0.25">
      <c r="AB53" s="17">
        <f t="shared" si="13"/>
        <v>0</v>
      </c>
    </row>
    <row r="54" spans="28:28" x14ac:dyDescent="0.25">
      <c r="AB54" s="17">
        <f t="shared" si="13"/>
        <v>0</v>
      </c>
    </row>
    <row r="55" spans="28:28" x14ac:dyDescent="0.25">
      <c r="AB55" s="17">
        <f t="shared" si="13"/>
        <v>0</v>
      </c>
    </row>
    <row r="56" spans="28:28" x14ac:dyDescent="0.25">
      <c r="AB56" s="17">
        <f t="shared" si="13"/>
        <v>0</v>
      </c>
    </row>
    <row r="57" spans="28:28" x14ac:dyDescent="0.25">
      <c r="AB57" s="17">
        <f t="shared" si="13"/>
        <v>0</v>
      </c>
    </row>
    <row r="58" spans="28:28" x14ac:dyDescent="0.25">
      <c r="AB58" s="17">
        <f t="shared" si="13"/>
        <v>0</v>
      </c>
    </row>
    <row r="59" spans="28:28" x14ac:dyDescent="0.25">
      <c r="AB59" s="17">
        <f t="shared" si="13"/>
        <v>0</v>
      </c>
    </row>
    <row r="60" spans="28:28" x14ac:dyDescent="0.25">
      <c r="AB60" s="17">
        <f t="shared" si="13"/>
        <v>0</v>
      </c>
    </row>
    <row r="61" spans="28:28" x14ac:dyDescent="0.25">
      <c r="AB61" s="17">
        <f t="shared" ref="AB61:AB88" si="16">D61</f>
        <v>0</v>
      </c>
    </row>
    <row r="62" spans="28:28" x14ac:dyDescent="0.25">
      <c r="AB62" s="17">
        <f t="shared" si="16"/>
        <v>0</v>
      </c>
    </row>
    <row r="63" spans="28:28" x14ac:dyDescent="0.25">
      <c r="AB63" s="17">
        <f t="shared" si="16"/>
        <v>0</v>
      </c>
    </row>
    <row r="64" spans="28:28" x14ac:dyDescent="0.25">
      <c r="AB64" s="17">
        <f t="shared" si="16"/>
        <v>0</v>
      </c>
    </row>
    <row r="65" spans="28:28" x14ac:dyDescent="0.25">
      <c r="AB65" s="17">
        <f t="shared" si="16"/>
        <v>0</v>
      </c>
    </row>
    <row r="66" spans="28:28" x14ac:dyDescent="0.25">
      <c r="AB66" s="17">
        <f t="shared" si="16"/>
        <v>0</v>
      </c>
    </row>
    <row r="67" spans="28:28" x14ac:dyDescent="0.25">
      <c r="AB67" s="17">
        <f t="shared" si="16"/>
        <v>0</v>
      </c>
    </row>
    <row r="68" spans="28:28" x14ac:dyDescent="0.25">
      <c r="AB68" s="17">
        <f t="shared" si="16"/>
        <v>0</v>
      </c>
    </row>
    <row r="69" spans="28:28" x14ac:dyDescent="0.25">
      <c r="AB69" s="17">
        <f t="shared" si="16"/>
        <v>0</v>
      </c>
    </row>
    <row r="70" spans="28:28" x14ac:dyDescent="0.25">
      <c r="AB70" s="17">
        <f t="shared" si="16"/>
        <v>0</v>
      </c>
    </row>
    <row r="71" spans="28:28" x14ac:dyDescent="0.25">
      <c r="AB71" s="17">
        <f t="shared" si="16"/>
        <v>0</v>
      </c>
    </row>
    <row r="72" spans="28:28" x14ac:dyDescent="0.25">
      <c r="AB72" s="17">
        <f t="shared" si="16"/>
        <v>0</v>
      </c>
    </row>
    <row r="73" spans="28:28" x14ac:dyDescent="0.25">
      <c r="AB73" s="17">
        <f t="shared" si="16"/>
        <v>0</v>
      </c>
    </row>
    <row r="74" spans="28:28" x14ac:dyDescent="0.25">
      <c r="AB74" s="17">
        <f t="shared" si="16"/>
        <v>0</v>
      </c>
    </row>
    <row r="75" spans="28:28" x14ac:dyDescent="0.25">
      <c r="AB75" s="17">
        <f t="shared" si="16"/>
        <v>0</v>
      </c>
    </row>
    <row r="76" spans="28:28" x14ac:dyDescent="0.25">
      <c r="AB76" s="17">
        <f t="shared" si="16"/>
        <v>0</v>
      </c>
    </row>
    <row r="77" spans="28:28" x14ac:dyDescent="0.25">
      <c r="AB77" s="17">
        <f t="shared" si="16"/>
        <v>0</v>
      </c>
    </row>
    <row r="78" spans="28:28" x14ac:dyDescent="0.25">
      <c r="AB78" s="17">
        <f t="shared" si="16"/>
        <v>0</v>
      </c>
    </row>
    <row r="79" spans="28:28" x14ac:dyDescent="0.25">
      <c r="AB79" s="17">
        <f t="shared" si="16"/>
        <v>0</v>
      </c>
    </row>
    <row r="80" spans="28:28" x14ac:dyDescent="0.25">
      <c r="AB80" s="17">
        <f t="shared" si="16"/>
        <v>0</v>
      </c>
    </row>
    <row r="81" spans="28:28" x14ac:dyDescent="0.25">
      <c r="AB81" s="17">
        <f t="shared" si="16"/>
        <v>0</v>
      </c>
    </row>
    <row r="82" spans="28:28" x14ac:dyDescent="0.25">
      <c r="AB82" s="17">
        <f t="shared" si="16"/>
        <v>0</v>
      </c>
    </row>
    <row r="83" spans="28:28" x14ac:dyDescent="0.25">
      <c r="AB83" s="17">
        <f t="shared" si="16"/>
        <v>0</v>
      </c>
    </row>
    <row r="84" spans="28:28" x14ac:dyDescent="0.25">
      <c r="AB84" s="17">
        <f t="shared" si="16"/>
        <v>0</v>
      </c>
    </row>
    <row r="85" spans="28:28" x14ac:dyDescent="0.25">
      <c r="AB85" s="17">
        <f t="shared" si="16"/>
        <v>0</v>
      </c>
    </row>
    <row r="86" spans="28:28" x14ac:dyDescent="0.25">
      <c r="AB86" s="17">
        <f t="shared" si="16"/>
        <v>0</v>
      </c>
    </row>
    <row r="87" spans="28:28" x14ac:dyDescent="0.25">
      <c r="AB87" s="17">
        <f t="shared" si="16"/>
        <v>0</v>
      </c>
    </row>
    <row r="88" spans="28:28" x14ac:dyDescent="0.25">
      <c r="AB88" s="17">
        <f t="shared" si="16"/>
        <v>0</v>
      </c>
    </row>
    <row r="89" spans="28:28" x14ac:dyDescent="0.25">
      <c r="AB89" s="17">
        <f t="shared" ref="AB89:AB152" si="17">D89</f>
        <v>0</v>
      </c>
    </row>
    <row r="90" spans="28:28" x14ac:dyDescent="0.25">
      <c r="AB90" s="17">
        <f t="shared" si="17"/>
        <v>0</v>
      </c>
    </row>
    <row r="91" spans="28:28" x14ac:dyDescent="0.25">
      <c r="AB91" s="17">
        <f t="shared" si="17"/>
        <v>0</v>
      </c>
    </row>
    <row r="92" spans="28:28" x14ac:dyDescent="0.25">
      <c r="AB92" s="17">
        <f t="shared" si="17"/>
        <v>0</v>
      </c>
    </row>
    <row r="93" spans="28:28" x14ac:dyDescent="0.25">
      <c r="AB93" s="17">
        <f t="shared" si="17"/>
        <v>0</v>
      </c>
    </row>
    <row r="94" spans="28:28" x14ac:dyDescent="0.25">
      <c r="AB94" s="17">
        <f t="shared" si="17"/>
        <v>0</v>
      </c>
    </row>
    <row r="95" spans="28:28" x14ac:dyDescent="0.25">
      <c r="AB95" s="17">
        <f t="shared" si="17"/>
        <v>0</v>
      </c>
    </row>
    <row r="96" spans="28:28" x14ac:dyDescent="0.25">
      <c r="AB96" s="17">
        <f t="shared" si="17"/>
        <v>0</v>
      </c>
    </row>
    <row r="97" spans="28:28" x14ac:dyDescent="0.25">
      <c r="AB97" s="17">
        <f t="shared" si="17"/>
        <v>0</v>
      </c>
    </row>
    <row r="98" spans="28:28" x14ac:dyDescent="0.25">
      <c r="AB98" s="17">
        <f t="shared" si="17"/>
        <v>0</v>
      </c>
    </row>
    <row r="99" spans="28:28" x14ac:dyDescent="0.25">
      <c r="AB99" s="17">
        <f t="shared" si="17"/>
        <v>0</v>
      </c>
    </row>
    <row r="100" spans="28:28" x14ac:dyDescent="0.25">
      <c r="AB100" s="17">
        <f t="shared" si="17"/>
        <v>0</v>
      </c>
    </row>
    <row r="101" spans="28:28" x14ac:dyDescent="0.25">
      <c r="AB101" s="17">
        <f t="shared" si="17"/>
        <v>0</v>
      </c>
    </row>
    <row r="102" spans="28:28" x14ac:dyDescent="0.25">
      <c r="AB102" s="17">
        <f t="shared" si="17"/>
        <v>0</v>
      </c>
    </row>
    <row r="103" spans="28:28" x14ac:dyDescent="0.25">
      <c r="AB103" s="17">
        <f t="shared" si="17"/>
        <v>0</v>
      </c>
    </row>
    <row r="104" spans="28:28" x14ac:dyDescent="0.25">
      <c r="AB104" s="17">
        <f t="shared" si="17"/>
        <v>0</v>
      </c>
    </row>
    <row r="105" spans="28:28" x14ac:dyDescent="0.25">
      <c r="AB105" s="17">
        <f t="shared" si="17"/>
        <v>0</v>
      </c>
    </row>
    <row r="106" spans="28:28" x14ac:dyDescent="0.25">
      <c r="AB106" s="17">
        <f t="shared" si="17"/>
        <v>0</v>
      </c>
    </row>
    <row r="107" spans="28:28" x14ac:dyDescent="0.25">
      <c r="AB107" s="17">
        <f t="shared" si="17"/>
        <v>0</v>
      </c>
    </row>
    <row r="108" spans="28:28" x14ac:dyDescent="0.25">
      <c r="AB108" s="17">
        <f t="shared" si="17"/>
        <v>0</v>
      </c>
    </row>
    <row r="109" spans="28:28" x14ac:dyDescent="0.25">
      <c r="AB109" s="17">
        <f t="shared" si="17"/>
        <v>0</v>
      </c>
    </row>
    <row r="110" spans="28:28" x14ac:dyDescent="0.25">
      <c r="AB110" s="17">
        <f t="shared" si="17"/>
        <v>0</v>
      </c>
    </row>
    <row r="111" spans="28:28" x14ac:dyDescent="0.25">
      <c r="AB111" s="17">
        <f t="shared" si="17"/>
        <v>0</v>
      </c>
    </row>
    <row r="112" spans="28:28" x14ac:dyDescent="0.25">
      <c r="AB112" s="17">
        <f t="shared" si="17"/>
        <v>0</v>
      </c>
    </row>
    <row r="113" spans="28:28" x14ac:dyDescent="0.25">
      <c r="AB113" s="17">
        <f t="shared" si="17"/>
        <v>0</v>
      </c>
    </row>
    <row r="114" spans="28:28" x14ac:dyDescent="0.25">
      <c r="AB114" s="17">
        <f t="shared" si="17"/>
        <v>0</v>
      </c>
    </row>
    <row r="115" spans="28:28" x14ac:dyDescent="0.25">
      <c r="AB115" s="17">
        <f t="shared" si="17"/>
        <v>0</v>
      </c>
    </row>
    <row r="116" spans="28:28" x14ac:dyDescent="0.25">
      <c r="AB116" s="17">
        <f t="shared" si="17"/>
        <v>0</v>
      </c>
    </row>
    <row r="117" spans="28:28" x14ac:dyDescent="0.25">
      <c r="AB117" s="17">
        <f t="shared" si="17"/>
        <v>0</v>
      </c>
    </row>
    <row r="118" spans="28:28" x14ac:dyDescent="0.25">
      <c r="AB118" s="17">
        <f t="shared" si="17"/>
        <v>0</v>
      </c>
    </row>
    <row r="119" spans="28:28" x14ac:dyDescent="0.25">
      <c r="AB119" s="17">
        <f t="shared" si="17"/>
        <v>0</v>
      </c>
    </row>
    <row r="120" spans="28:28" x14ac:dyDescent="0.25">
      <c r="AB120" s="17">
        <f t="shared" si="17"/>
        <v>0</v>
      </c>
    </row>
    <row r="121" spans="28:28" x14ac:dyDescent="0.25">
      <c r="AB121" s="17">
        <f t="shared" si="17"/>
        <v>0</v>
      </c>
    </row>
    <row r="122" spans="28:28" x14ac:dyDescent="0.25">
      <c r="AB122" s="17">
        <f t="shared" si="17"/>
        <v>0</v>
      </c>
    </row>
    <row r="123" spans="28:28" x14ac:dyDescent="0.25">
      <c r="AB123" s="17">
        <f t="shared" si="17"/>
        <v>0</v>
      </c>
    </row>
    <row r="124" spans="28:28" x14ac:dyDescent="0.25">
      <c r="AB124" s="17">
        <f t="shared" si="17"/>
        <v>0</v>
      </c>
    </row>
    <row r="125" spans="28:28" x14ac:dyDescent="0.25">
      <c r="AB125" s="17">
        <f t="shared" si="17"/>
        <v>0</v>
      </c>
    </row>
    <row r="126" spans="28:28" x14ac:dyDescent="0.25">
      <c r="AB126" s="17">
        <f t="shared" si="17"/>
        <v>0</v>
      </c>
    </row>
    <row r="127" spans="28:28" x14ac:dyDescent="0.25">
      <c r="AB127" s="17">
        <f t="shared" si="17"/>
        <v>0</v>
      </c>
    </row>
    <row r="128" spans="28:28" x14ac:dyDescent="0.25">
      <c r="AB128" s="17">
        <f t="shared" si="17"/>
        <v>0</v>
      </c>
    </row>
    <row r="129" spans="28:28" x14ac:dyDescent="0.25">
      <c r="AB129" s="17">
        <f t="shared" si="17"/>
        <v>0</v>
      </c>
    </row>
    <row r="130" spans="28:28" x14ac:dyDescent="0.25">
      <c r="AB130" s="17">
        <f t="shared" si="17"/>
        <v>0</v>
      </c>
    </row>
    <row r="131" spans="28:28" x14ac:dyDescent="0.25">
      <c r="AB131" s="17">
        <f t="shared" si="17"/>
        <v>0</v>
      </c>
    </row>
    <row r="132" spans="28:28" x14ac:dyDescent="0.25">
      <c r="AB132" s="17">
        <f t="shared" si="17"/>
        <v>0</v>
      </c>
    </row>
    <row r="133" spans="28:28" x14ac:dyDescent="0.25">
      <c r="AB133" s="17">
        <f t="shared" si="17"/>
        <v>0</v>
      </c>
    </row>
    <row r="134" spans="28:28" x14ac:dyDescent="0.25">
      <c r="AB134" s="17">
        <f t="shared" si="17"/>
        <v>0</v>
      </c>
    </row>
    <row r="135" spans="28:28" x14ac:dyDescent="0.25">
      <c r="AB135" s="17">
        <f t="shared" si="17"/>
        <v>0</v>
      </c>
    </row>
    <row r="136" spans="28:28" x14ac:dyDescent="0.25">
      <c r="AB136" s="17">
        <f t="shared" si="17"/>
        <v>0</v>
      </c>
    </row>
    <row r="137" spans="28:28" x14ac:dyDescent="0.25">
      <c r="AB137" s="17">
        <f t="shared" si="17"/>
        <v>0</v>
      </c>
    </row>
    <row r="138" spans="28:28" x14ac:dyDescent="0.25">
      <c r="AB138" s="17">
        <f t="shared" si="17"/>
        <v>0</v>
      </c>
    </row>
    <row r="139" spans="28:28" x14ac:dyDescent="0.25">
      <c r="AB139" s="17">
        <f t="shared" si="17"/>
        <v>0</v>
      </c>
    </row>
    <row r="140" spans="28:28" x14ac:dyDescent="0.25">
      <c r="AB140" s="17">
        <f t="shared" si="17"/>
        <v>0</v>
      </c>
    </row>
    <row r="141" spans="28:28" x14ac:dyDescent="0.25">
      <c r="AB141" s="17">
        <f t="shared" si="17"/>
        <v>0</v>
      </c>
    </row>
    <row r="142" spans="28:28" x14ac:dyDescent="0.25">
      <c r="AB142" s="17">
        <f t="shared" si="17"/>
        <v>0</v>
      </c>
    </row>
    <row r="143" spans="28:28" x14ac:dyDescent="0.25">
      <c r="AB143" s="17">
        <f t="shared" si="17"/>
        <v>0</v>
      </c>
    </row>
    <row r="144" spans="28:28" x14ac:dyDescent="0.25">
      <c r="AB144" s="17">
        <f t="shared" si="17"/>
        <v>0</v>
      </c>
    </row>
    <row r="145" spans="28:28" x14ac:dyDescent="0.25">
      <c r="AB145" s="17">
        <f t="shared" si="17"/>
        <v>0</v>
      </c>
    </row>
    <row r="146" spans="28:28" x14ac:dyDescent="0.25">
      <c r="AB146" s="17">
        <f t="shared" si="17"/>
        <v>0</v>
      </c>
    </row>
    <row r="147" spans="28:28" x14ac:dyDescent="0.25">
      <c r="AB147" s="17">
        <f t="shared" si="17"/>
        <v>0</v>
      </c>
    </row>
    <row r="148" spans="28:28" x14ac:dyDescent="0.25">
      <c r="AB148" s="17">
        <f t="shared" si="17"/>
        <v>0</v>
      </c>
    </row>
    <row r="149" spans="28:28" x14ac:dyDescent="0.25">
      <c r="AB149" s="17">
        <f t="shared" si="17"/>
        <v>0</v>
      </c>
    </row>
    <row r="150" spans="28:28" x14ac:dyDescent="0.25">
      <c r="AB150" s="17">
        <f t="shared" si="17"/>
        <v>0</v>
      </c>
    </row>
    <row r="151" spans="28:28" x14ac:dyDescent="0.25">
      <c r="AB151" s="17">
        <f t="shared" si="17"/>
        <v>0</v>
      </c>
    </row>
    <row r="152" spans="28:28" x14ac:dyDescent="0.25">
      <c r="AB152" s="17">
        <f t="shared" si="17"/>
        <v>0</v>
      </c>
    </row>
    <row r="153" spans="28:28" x14ac:dyDescent="0.25">
      <c r="AB153" s="17">
        <f t="shared" ref="AB153:AB216" si="18">D153</f>
        <v>0</v>
      </c>
    </row>
    <row r="154" spans="28:28" x14ac:dyDescent="0.25">
      <c r="AB154" s="17">
        <f t="shared" si="18"/>
        <v>0</v>
      </c>
    </row>
    <row r="155" spans="28:28" x14ac:dyDescent="0.25">
      <c r="AB155" s="17">
        <f t="shared" si="18"/>
        <v>0</v>
      </c>
    </row>
    <row r="156" spans="28:28" x14ac:dyDescent="0.25">
      <c r="AB156" s="17">
        <f t="shared" si="18"/>
        <v>0</v>
      </c>
    </row>
    <row r="157" spans="28:28" x14ac:dyDescent="0.25">
      <c r="AB157" s="17">
        <f t="shared" si="18"/>
        <v>0</v>
      </c>
    </row>
    <row r="158" spans="28:28" x14ac:dyDescent="0.25">
      <c r="AB158" s="17">
        <f t="shared" si="18"/>
        <v>0</v>
      </c>
    </row>
    <row r="159" spans="28:28" x14ac:dyDescent="0.25">
      <c r="AB159" s="17">
        <f t="shared" si="18"/>
        <v>0</v>
      </c>
    </row>
    <row r="160" spans="28:28" x14ac:dyDescent="0.25">
      <c r="AB160" s="17">
        <f t="shared" si="18"/>
        <v>0</v>
      </c>
    </row>
    <row r="161" spans="28:28" x14ac:dyDescent="0.25">
      <c r="AB161" s="17">
        <f t="shared" si="18"/>
        <v>0</v>
      </c>
    </row>
    <row r="162" spans="28:28" x14ac:dyDescent="0.25">
      <c r="AB162" s="17">
        <f t="shared" si="18"/>
        <v>0</v>
      </c>
    </row>
    <row r="163" spans="28:28" x14ac:dyDescent="0.25">
      <c r="AB163" s="17">
        <f t="shared" si="18"/>
        <v>0</v>
      </c>
    </row>
    <row r="164" spans="28:28" x14ac:dyDescent="0.25">
      <c r="AB164" s="17">
        <f t="shared" si="18"/>
        <v>0</v>
      </c>
    </row>
    <row r="165" spans="28:28" x14ac:dyDescent="0.25">
      <c r="AB165" s="17">
        <f t="shared" si="18"/>
        <v>0</v>
      </c>
    </row>
    <row r="166" spans="28:28" x14ac:dyDescent="0.25">
      <c r="AB166" s="17">
        <f t="shared" si="18"/>
        <v>0</v>
      </c>
    </row>
    <row r="167" spans="28:28" x14ac:dyDescent="0.25">
      <c r="AB167" s="17">
        <f t="shared" si="18"/>
        <v>0</v>
      </c>
    </row>
    <row r="168" spans="28:28" x14ac:dyDescent="0.25">
      <c r="AB168" s="17">
        <f t="shared" si="18"/>
        <v>0</v>
      </c>
    </row>
    <row r="169" spans="28:28" x14ac:dyDescent="0.25">
      <c r="AB169" s="17">
        <f t="shared" si="18"/>
        <v>0</v>
      </c>
    </row>
    <row r="170" spans="28:28" x14ac:dyDescent="0.25">
      <c r="AB170" s="17">
        <f t="shared" si="18"/>
        <v>0</v>
      </c>
    </row>
    <row r="171" spans="28:28" x14ac:dyDescent="0.25">
      <c r="AB171" s="17">
        <f t="shared" si="18"/>
        <v>0</v>
      </c>
    </row>
    <row r="172" spans="28:28" x14ac:dyDescent="0.25">
      <c r="AB172" s="17">
        <f t="shared" si="18"/>
        <v>0</v>
      </c>
    </row>
    <row r="173" spans="28:28" x14ac:dyDescent="0.25">
      <c r="AB173" s="17">
        <f t="shared" si="18"/>
        <v>0</v>
      </c>
    </row>
    <row r="174" spans="28:28" x14ac:dyDescent="0.25">
      <c r="AB174" s="17">
        <f t="shared" si="18"/>
        <v>0</v>
      </c>
    </row>
    <row r="175" spans="28:28" x14ac:dyDescent="0.25">
      <c r="AB175" s="17">
        <f t="shared" si="18"/>
        <v>0</v>
      </c>
    </row>
    <row r="176" spans="28:28" x14ac:dyDescent="0.25">
      <c r="AB176" s="17">
        <f t="shared" si="18"/>
        <v>0</v>
      </c>
    </row>
    <row r="177" spans="28:28" x14ac:dyDescent="0.25">
      <c r="AB177" s="17">
        <f t="shared" si="18"/>
        <v>0</v>
      </c>
    </row>
    <row r="178" spans="28:28" x14ac:dyDescent="0.25">
      <c r="AB178" s="17">
        <f t="shared" si="18"/>
        <v>0</v>
      </c>
    </row>
    <row r="179" spans="28:28" x14ac:dyDescent="0.25">
      <c r="AB179" s="17">
        <f t="shared" si="18"/>
        <v>0</v>
      </c>
    </row>
    <row r="180" spans="28:28" x14ac:dyDescent="0.25">
      <c r="AB180" s="17">
        <f t="shared" si="18"/>
        <v>0</v>
      </c>
    </row>
    <row r="181" spans="28:28" x14ac:dyDescent="0.25">
      <c r="AB181" s="17">
        <f t="shared" si="18"/>
        <v>0</v>
      </c>
    </row>
    <row r="182" spans="28:28" x14ac:dyDescent="0.25">
      <c r="AB182" s="17">
        <f t="shared" si="18"/>
        <v>0</v>
      </c>
    </row>
    <row r="183" spans="28:28" x14ac:dyDescent="0.25">
      <c r="AB183" s="17">
        <f t="shared" si="18"/>
        <v>0</v>
      </c>
    </row>
    <row r="184" spans="28:28" x14ac:dyDescent="0.25">
      <c r="AB184" s="17">
        <f t="shared" si="18"/>
        <v>0</v>
      </c>
    </row>
    <row r="185" spans="28:28" x14ac:dyDescent="0.25">
      <c r="AB185" s="17">
        <f t="shared" si="18"/>
        <v>0</v>
      </c>
    </row>
    <row r="186" spans="28:28" x14ac:dyDescent="0.25">
      <c r="AB186" s="17">
        <f t="shared" si="18"/>
        <v>0</v>
      </c>
    </row>
    <row r="187" spans="28:28" x14ac:dyDescent="0.25">
      <c r="AB187" s="17">
        <f t="shared" si="18"/>
        <v>0</v>
      </c>
    </row>
    <row r="188" spans="28:28" x14ac:dyDescent="0.25">
      <c r="AB188" s="17">
        <f t="shared" si="18"/>
        <v>0</v>
      </c>
    </row>
    <row r="189" spans="28:28" x14ac:dyDescent="0.25">
      <c r="AB189" s="17">
        <f t="shared" si="18"/>
        <v>0</v>
      </c>
    </row>
    <row r="190" spans="28:28" x14ac:dyDescent="0.25">
      <c r="AB190" s="17">
        <f t="shared" si="18"/>
        <v>0</v>
      </c>
    </row>
    <row r="191" spans="28:28" x14ac:dyDescent="0.25">
      <c r="AB191" s="17">
        <f t="shared" si="18"/>
        <v>0</v>
      </c>
    </row>
    <row r="192" spans="28:28" x14ac:dyDescent="0.25">
      <c r="AB192" s="17">
        <f t="shared" si="18"/>
        <v>0</v>
      </c>
    </row>
    <row r="193" spans="28:28" x14ac:dyDescent="0.25">
      <c r="AB193" s="17">
        <f t="shared" si="18"/>
        <v>0</v>
      </c>
    </row>
    <row r="194" spans="28:28" x14ac:dyDescent="0.25">
      <c r="AB194" s="17">
        <f t="shared" si="18"/>
        <v>0</v>
      </c>
    </row>
    <row r="195" spans="28:28" x14ac:dyDescent="0.25">
      <c r="AB195" s="17">
        <f t="shared" si="18"/>
        <v>0</v>
      </c>
    </row>
    <row r="196" spans="28:28" x14ac:dyDescent="0.25">
      <c r="AB196" s="17">
        <f t="shared" si="18"/>
        <v>0</v>
      </c>
    </row>
    <row r="197" spans="28:28" x14ac:dyDescent="0.25">
      <c r="AB197" s="17">
        <f t="shared" si="18"/>
        <v>0</v>
      </c>
    </row>
    <row r="198" spans="28:28" x14ac:dyDescent="0.25">
      <c r="AB198" s="17">
        <f t="shared" si="18"/>
        <v>0</v>
      </c>
    </row>
    <row r="199" spans="28:28" x14ac:dyDescent="0.25">
      <c r="AB199" s="17">
        <f t="shared" si="18"/>
        <v>0</v>
      </c>
    </row>
    <row r="200" spans="28:28" x14ac:dyDescent="0.25">
      <c r="AB200" s="17">
        <f t="shared" si="18"/>
        <v>0</v>
      </c>
    </row>
    <row r="201" spans="28:28" x14ac:dyDescent="0.25">
      <c r="AB201" s="17">
        <f t="shared" si="18"/>
        <v>0</v>
      </c>
    </row>
    <row r="202" spans="28:28" x14ac:dyDescent="0.25">
      <c r="AB202" s="17">
        <f t="shared" si="18"/>
        <v>0</v>
      </c>
    </row>
    <row r="203" spans="28:28" x14ac:dyDescent="0.25">
      <c r="AB203" s="17">
        <f t="shared" si="18"/>
        <v>0</v>
      </c>
    </row>
    <row r="204" spans="28:28" x14ac:dyDescent="0.25">
      <c r="AB204" s="17">
        <f t="shared" si="18"/>
        <v>0</v>
      </c>
    </row>
    <row r="205" spans="28:28" x14ac:dyDescent="0.25">
      <c r="AB205" s="17">
        <f t="shared" si="18"/>
        <v>0</v>
      </c>
    </row>
    <row r="206" spans="28:28" x14ac:dyDescent="0.25">
      <c r="AB206" s="17">
        <f t="shared" si="18"/>
        <v>0</v>
      </c>
    </row>
    <row r="207" spans="28:28" x14ac:dyDescent="0.25">
      <c r="AB207" s="17">
        <f t="shared" si="18"/>
        <v>0</v>
      </c>
    </row>
    <row r="208" spans="28:28" x14ac:dyDescent="0.25">
      <c r="AB208" s="17">
        <f t="shared" si="18"/>
        <v>0</v>
      </c>
    </row>
    <row r="209" spans="28:28" x14ac:dyDescent="0.25">
      <c r="AB209" s="17">
        <f t="shared" si="18"/>
        <v>0</v>
      </c>
    </row>
    <row r="210" spans="28:28" x14ac:dyDescent="0.25">
      <c r="AB210" s="17">
        <f t="shared" si="18"/>
        <v>0</v>
      </c>
    </row>
    <row r="211" spans="28:28" x14ac:dyDescent="0.25">
      <c r="AB211" s="17">
        <f t="shared" si="18"/>
        <v>0</v>
      </c>
    </row>
    <row r="212" spans="28:28" x14ac:dyDescent="0.25">
      <c r="AB212" s="17">
        <f t="shared" si="18"/>
        <v>0</v>
      </c>
    </row>
    <row r="213" spans="28:28" x14ac:dyDescent="0.25">
      <c r="AB213" s="17">
        <f t="shared" si="18"/>
        <v>0</v>
      </c>
    </row>
    <row r="214" spans="28:28" x14ac:dyDescent="0.25">
      <c r="AB214" s="17">
        <f t="shared" si="18"/>
        <v>0</v>
      </c>
    </row>
    <row r="215" spans="28:28" x14ac:dyDescent="0.25">
      <c r="AB215" s="17">
        <f t="shared" si="18"/>
        <v>0</v>
      </c>
    </row>
    <row r="216" spans="28:28" x14ac:dyDescent="0.25">
      <c r="AB216" s="17">
        <f t="shared" si="18"/>
        <v>0</v>
      </c>
    </row>
    <row r="217" spans="28:28" x14ac:dyDescent="0.25">
      <c r="AB217" s="17">
        <f t="shared" ref="AB217:AB264" si="19">D217</f>
        <v>0</v>
      </c>
    </row>
    <row r="218" spans="28:28" x14ac:dyDescent="0.25">
      <c r="AB218" s="17">
        <f t="shared" si="19"/>
        <v>0</v>
      </c>
    </row>
    <row r="219" spans="28:28" x14ac:dyDescent="0.25">
      <c r="AB219" s="17">
        <f t="shared" si="19"/>
        <v>0</v>
      </c>
    </row>
    <row r="220" spans="28:28" x14ac:dyDescent="0.25">
      <c r="AB220" s="17">
        <f t="shared" si="19"/>
        <v>0</v>
      </c>
    </row>
    <row r="221" spans="28:28" x14ac:dyDescent="0.25">
      <c r="AB221" s="17">
        <f t="shared" si="19"/>
        <v>0</v>
      </c>
    </row>
    <row r="222" spans="28:28" x14ac:dyDescent="0.25">
      <c r="AB222" s="17">
        <f t="shared" si="19"/>
        <v>0</v>
      </c>
    </row>
    <row r="223" spans="28:28" x14ac:dyDescent="0.25">
      <c r="AB223" s="17">
        <f t="shared" si="19"/>
        <v>0</v>
      </c>
    </row>
    <row r="224" spans="28:28" x14ac:dyDescent="0.25">
      <c r="AB224" s="17">
        <f t="shared" si="19"/>
        <v>0</v>
      </c>
    </row>
    <row r="225" spans="28:28" x14ac:dyDescent="0.25">
      <c r="AB225" s="17">
        <f t="shared" si="19"/>
        <v>0</v>
      </c>
    </row>
    <row r="226" spans="28:28" x14ac:dyDescent="0.25">
      <c r="AB226" s="17">
        <f t="shared" si="19"/>
        <v>0</v>
      </c>
    </row>
    <row r="227" spans="28:28" x14ac:dyDescent="0.25">
      <c r="AB227" s="17">
        <f t="shared" si="19"/>
        <v>0</v>
      </c>
    </row>
    <row r="228" spans="28:28" x14ac:dyDescent="0.25">
      <c r="AB228" s="17">
        <f t="shared" si="19"/>
        <v>0</v>
      </c>
    </row>
    <row r="229" spans="28:28" x14ac:dyDescent="0.25">
      <c r="AB229" s="17">
        <f t="shared" si="19"/>
        <v>0</v>
      </c>
    </row>
    <row r="230" spans="28:28" x14ac:dyDescent="0.25">
      <c r="AB230" s="17">
        <f t="shared" si="19"/>
        <v>0</v>
      </c>
    </row>
    <row r="231" spans="28:28" x14ac:dyDescent="0.25">
      <c r="AB231" s="17">
        <f t="shared" si="19"/>
        <v>0</v>
      </c>
    </row>
    <row r="232" spans="28:28" x14ac:dyDescent="0.25">
      <c r="AB232" s="17">
        <f t="shared" si="19"/>
        <v>0</v>
      </c>
    </row>
    <row r="233" spans="28:28" x14ac:dyDescent="0.25">
      <c r="AB233" s="17">
        <f t="shared" si="19"/>
        <v>0</v>
      </c>
    </row>
    <row r="234" spans="28:28" x14ac:dyDescent="0.25">
      <c r="AB234" s="17">
        <f t="shared" si="19"/>
        <v>0</v>
      </c>
    </row>
    <row r="235" spans="28:28" x14ac:dyDescent="0.25">
      <c r="AB235" s="17">
        <f t="shared" si="19"/>
        <v>0</v>
      </c>
    </row>
    <row r="236" spans="28:28" x14ac:dyDescent="0.25">
      <c r="AB236" s="17">
        <f t="shared" si="19"/>
        <v>0</v>
      </c>
    </row>
    <row r="237" spans="28:28" x14ac:dyDescent="0.25">
      <c r="AB237" s="17">
        <f t="shared" si="19"/>
        <v>0</v>
      </c>
    </row>
    <row r="238" spans="28:28" x14ac:dyDescent="0.25">
      <c r="AB238" s="17">
        <f t="shared" si="19"/>
        <v>0</v>
      </c>
    </row>
    <row r="239" spans="28:28" x14ac:dyDescent="0.25">
      <c r="AB239" s="17">
        <f t="shared" si="19"/>
        <v>0</v>
      </c>
    </row>
    <row r="240" spans="28:28" x14ac:dyDescent="0.25">
      <c r="AB240" s="17">
        <f t="shared" si="19"/>
        <v>0</v>
      </c>
    </row>
    <row r="241" spans="28:28" x14ac:dyDescent="0.25">
      <c r="AB241" s="17">
        <f t="shared" si="19"/>
        <v>0</v>
      </c>
    </row>
    <row r="242" spans="28:28" x14ac:dyDescent="0.25">
      <c r="AB242" s="17">
        <f t="shared" si="19"/>
        <v>0</v>
      </c>
    </row>
    <row r="243" spans="28:28" x14ac:dyDescent="0.25">
      <c r="AB243" s="17">
        <f t="shared" si="19"/>
        <v>0</v>
      </c>
    </row>
    <row r="244" spans="28:28" x14ac:dyDescent="0.25">
      <c r="AB244" s="17">
        <f t="shared" si="19"/>
        <v>0</v>
      </c>
    </row>
    <row r="245" spans="28:28" x14ac:dyDescent="0.25">
      <c r="AB245" s="17">
        <f t="shared" si="19"/>
        <v>0</v>
      </c>
    </row>
    <row r="246" spans="28:28" x14ac:dyDescent="0.25">
      <c r="AB246" s="17">
        <f t="shared" si="19"/>
        <v>0</v>
      </c>
    </row>
    <row r="247" spans="28:28" x14ac:dyDescent="0.25">
      <c r="AB247" s="17">
        <f t="shared" si="19"/>
        <v>0</v>
      </c>
    </row>
    <row r="248" spans="28:28" x14ac:dyDescent="0.25">
      <c r="AB248" s="17">
        <f t="shared" si="19"/>
        <v>0</v>
      </c>
    </row>
    <row r="249" spans="28:28" x14ac:dyDescent="0.25">
      <c r="AB249" s="17">
        <f t="shared" si="19"/>
        <v>0</v>
      </c>
    </row>
    <row r="250" spans="28:28" x14ac:dyDescent="0.25">
      <c r="AB250" s="17">
        <f t="shared" si="19"/>
        <v>0</v>
      </c>
    </row>
    <row r="251" spans="28:28" x14ac:dyDescent="0.25">
      <c r="AB251" s="17">
        <f t="shared" si="19"/>
        <v>0</v>
      </c>
    </row>
    <row r="252" spans="28:28" x14ac:dyDescent="0.25">
      <c r="AB252" s="17">
        <f t="shared" si="19"/>
        <v>0</v>
      </c>
    </row>
    <row r="253" spans="28:28" x14ac:dyDescent="0.25">
      <c r="AB253" s="17">
        <f t="shared" si="19"/>
        <v>0</v>
      </c>
    </row>
    <row r="254" spans="28:28" x14ac:dyDescent="0.25">
      <c r="AB254" s="17">
        <f t="shared" si="19"/>
        <v>0</v>
      </c>
    </row>
    <row r="255" spans="28:28" x14ac:dyDescent="0.25">
      <c r="AB255" s="17">
        <f t="shared" si="19"/>
        <v>0</v>
      </c>
    </row>
    <row r="256" spans="28:28" x14ac:dyDescent="0.25">
      <c r="AB256" s="17">
        <f t="shared" si="19"/>
        <v>0</v>
      </c>
    </row>
    <row r="257" spans="28:28" x14ac:dyDescent="0.25">
      <c r="AB257" s="17">
        <f t="shared" si="19"/>
        <v>0</v>
      </c>
    </row>
    <row r="258" spans="28:28" x14ac:dyDescent="0.25">
      <c r="AB258" s="17">
        <f t="shared" si="19"/>
        <v>0</v>
      </c>
    </row>
    <row r="259" spans="28:28" x14ac:dyDescent="0.25">
      <c r="AB259" s="17">
        <f t="shared" si="19"/>
        <v>0</v>
      </c>
    </row>
    <row r="260" spans="28:28" x14ac:dyDescent="0.25">
      <c r="AB260" s="17">
        <f t="shared" si="19"/>
        <v>0</v>
      </c>
    </row>
    <row r="261" spans="28:28" x14ac:dyDescent="0.25">
      <c r="AB261" s="17">
        <f t="shared" si="19"/>
        <v>0</v>
      </c>
    </row>
    <row r="262" spans="28:28" x14ac:dyDescent="0.25">
      <c r="AB262" s="17">
        <f t="shared" si="19"/>
        <v>0</v>
      </c>
    </row>
    <row r="263" spans="28:28" x14ac:dyDescent="0.25">
      <c r="AB263" s="17">
        <f t="shared" si="19"/>
        <v>0</v>
      </c>
    </row>
    <row r="264" spans="28:28" x14ac:dyDescent="0.25">
      <c r="AB264" s="17">
        <f t="shared" si="19"/>
        <v>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concat</vt:lpstr>
      <vt:lpstr>ENEL</vt:lpstr>
      <vt:lpstr>Energisa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2022-11-15T19:06:22Z</dcterms:modified>
</cp:coreProperties>
</file>